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Инф. о МДК (прил. 1)" sheetId="1" state="visible" r:id="rId2"/>
    <sheet name="ТЭ (прил. 2.1)" sheetId="2" state="visible" r:id="rId3"/>
    <sheet name="Примечания 1" sheetId="3" state="visible" r:id="rId4"/>
    <sheet name="ЭЭ (прил. 2.2)" sheetId="4" state="visible" r:id="rId5"/>
  </sheets>
  <definedNames>
    <definedName function="false" hidden="false" localSheetId="0" name="_xlnm.Print_Titles" vbProcedure="false">'Инф. о МДК (прил. 1)'!$A:$J</definedName>
    <definedName function="false" hidden="true" localSheetId="0" name="_xlnm._FilterDatabase" vbProcedure="false">'Инф. о МДК (прил. 1)'!$A$6:$AL$593</definedName>
    <definedName function="false" hidden="false" localSheetId="2" name="_xlnm.Print_Titles" vbProcedure="false">'Примечания 1'!$A:$J</definedName>
    <definedName function="false" hidden="false" localSheetId="1" name="_xlnm.Print_Area" vbProcedure="false">'ТЭ (прил. 2.1)'!$A$1:$AZ$158</definedName>
    <definedName function="false" hidden="false" localSheetId="1" name="_xlnm.Print_Titles" vbProcedure="false">'ТЭ (прил. 2.1)'!$A:$B</definedName>
    <definedName function="false" hidden="true" localSheetId="1" name="_xlnm._FilterDatabase" vbProcedure="false">'ТЭ (прил. 2.1)'!$A$9:$AZ$603</definedName>
    <definedName function="false" hidden="false" localSheetId="3" name="_xlnm.Print_Area" vbProcedure="false">'ЭЭ (прил. 2.2)'!$A$1:$AM$1473</definedName>
    <definedName function="false" hidden="false" localSheetId="3" name="_xlnm.Print_Titles" vbProcedure="false">'ЭЭ (прил. 2.2)'!$A:$B</definedName>
    <definedName function="false" hidden="false" localSheetId="0" name="_xlnm.Print_Titles" vbProcedure="false">'Инф. о МДК (прил. 1)'!$A:$J</definedName>
    <definedName function="false" hidden="false" localSheetId="0" name="_xlnm._FilterDatabase" vbProcedure="false">'Инф. о МДК (прил. 1)'!$A$6:$AL$593</definedName>
    <definedName function="false" hidden="false" localSheetId="1" name="_xlnm.Print_Area" vbProcedure="false">'ТЭ (прил. 2.1)'!$A$1:$AZ$158</definedName>
    <definedName function="false" hidden="false" localSheetId="1" name="_xlnm.Print_Titles" vbProcedure="false">'ТЭ (прил. 2.1)'!$A:$B</definedName>
    <definedName function="false" hidden="false" localSheetId="1" name="_xlnm._FilterDatabase" vbProcedure="false">'ТЭ (прил. 2.1)'!$A$9:$AZ$603</definedName>
    <definedName function="false" hidden="false" localSheetId="2" name="_xlnm.Print_Titles" vbProcedure="false">'Примечания 1'!$A:$J</definedName>
    <definedName function="false" hidden="false" localSheetId="3" name="_xlnm.Print_Area" vbProcedure="false">'ЭЭ (прил. 2.2)'!$A$1:$AM$1473</definedName>
    <definedName function="false" hidden="false" localSheetId="3" name="_xlnm.Print_Titles" vbProcedure="false">'ЭЭ (прил. 2.2)'!$A:$B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M1010">
      <text>
        <r>
          <rPr>
            <rFont val="Tahoma"/>
            <charset val="204"/>
            <family val="2"/>
            <b val="true"/>
            <color rgb="FF000000"/>
            <sz val="12"/>
          </rPr>
          <t xml:space="preserve">Таня:
</t>
        </r>
        <r>
          <rPr>
            <rFont val="Tahoma"/>
            <charset val="204"/>
            <family val="2"/>
            <color rgb="FF000000"/>
            <sz val="12"/>
          </rPr>
          <t xml:space="preserve">общедомовой расход с квартирами</t>
        </r>
      </text>
    </comment>
  </commentList>
</comments>
</file>

<file path=xl/sharedStrings.xml><?xml version="1.0" encoding="utf-8"?>
<sst xmlns="http://schemas.openxmlformats.org/spreadsheetml/2006/main" count="49863" uniqueCount="960">
  <si>
    <t>Приложение № 1</t>
  </si>
  <si>
    <t>Общие характеристики многоквартирных домов (МКД) на территории</t>
  </si>
  <si>
    <t> Дома, обслуживаемые несколькими ОСЖ, в графе "номер строения" указана доля управляющей организации</t>
  </si>
  <si>
    <t>___________________________________ района</t>
  </si>
  <si>
    <t>Графы "2"-"10" заполнять по всем многоквартирным домам района</t>
  </si>
  <si>
    <t>№ п/п</t>
  </si>
  <si>
    <t>Адрес МКД</t>
  </si>
  <si>
    <t> 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</si>
  <si>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</si>
  <si>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</si>
  <si>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</si>
  <si>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</si>
  <si>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</si>
  <si>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</si>
  <si>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(или литера)</t>
  </si>
  <si>
    <t>Номер строения</t>
  </si>
  <si>
    <t>Код дома БТИ</t>
  </si>
  <si>
    <t>Форма управления МКД</t>
  </si>
  <si>
    <t>Категория дома: ведомственный / общежитие / гостиничного типа / дом на сцепке / дом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</si>
  <si>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</si>
  <si>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</si>
  <si>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</si>
  <si>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</si>
  <si>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</si>
  <si>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</si>
  <si>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</si>
  <si>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</si>
  <si>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</si>
  <si>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</si>
  <si>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</si>
  <si>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искл.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</si>
  <si>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</si>
  <si>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</si>
  <si>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</si>
  <si>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</si>
  <si>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</si>
  <si>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</si>
  <si>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</si>
  <si>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</si>
  <si>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</si>
  <si>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</si>
  <si>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</si>
  <si>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</si>
  <si>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</si>
  <si>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</si>
  <si>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</si>
  <si>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Красносельский</t>
  </si>
  <si>
    <t>МО "Юго-запад"</t>
  </si>
  <si>
    <t>Маршала Казакова</t>
  </si>
  <si>
    <t>частная управляющая организация</t>
  </si>
  <si>
    <t>панельный</t>
  </si>
  <si>
    <t>панельные</t>
  </si>
  <si>
    <t>да</t>
  </si>
  <si>
    <t>нет</t>
  </si>
  <si>
    <t>Ленинский пр.</t>
  </si>
  <si>
    <t>Котина ул. </t>
  </si>
  <si>
    <t>1ЛГ-606М</t>
  </si>
  <si>
    <t>Маршала Жукова пр.</t>
  </si>
  <si>
    <t>1ЛГ-600.11</t>
  </si>
  <si>
    <t>137,инд.</t>
  </si>
  <si>
    <t>ТСЖ</t>
  </si>
  <si>
    <t>1ЛГ-600.11,137.31</t>
  </si>
  <si>
    <t>Десантников ул.</t>
  </si>
  <si>
    <t>1ЛГ-606-М</t>
  </si>
  <si>
    <t>ЛГ-606М</t>
  </si>
  <si>
    <t>Маршала Захарова ул.</t>
  </si>
  <si>
    <t>8021/1</t>
  </si>
  <si>
    <t>кирпичный</t>
  </si>
  <si>
    <t>инд.кирпич</t>
  </si>
  <si>
    <t>кирпичные</t>
  </si>
  <si>
    <t>Петергофское ш-се</t>
  </si>
  <si>
    <t>1ЛГ-600А</t>
  </si>
  <si>
    <t>1ЛГ-602В</t>
  </si>
  <si>
    <t>кмрпичный</t>
  </si>
  <si>
    <t>инд.проект</t>
  </si>
  <si>
    <t>МО Южно-Приморский</t>
  </si>
  <si>
    <t>Брестский б-р</t>
  </si>
  <si>
    <t>19/17</t>
  </si>
  <si>
    <t>ЛГ-600-АМ-12</t>
  </si>
  <si>
    <t>ЛГ-600-А</t>
  </si>
  <si>
    <t>Кузнецова пр-кт</t>
  </si>
  <si>
    <t>ЛГ-600-АМ</t>
  </si>
  <si>
    <t>11/21</t>
  </si>
  <si>
    <t>8048/1</t>
  </si>
  <si>
    <t>Доблести ул.</t>
  </si>
  <si>
    <t>Рихарда Зорге ул.</t>
  </si>
  <si>
    <t>8054/1</t>
  </si>
  <si>
    <t>ЛГ-602</t>
  </si>
  <si>
    <t>8060/1</t>
  </si>
  <si>
    <t>8062/1</t>
  </si>
  <si>
    <t>8064/1</t>
  </si>
  <si>
    <t>8066/1</t>
  </si>
  <si>
    <t>8067/1</t>
  </si>
  <si>
    <t>8068/1</t>
  </si>
  <si>
    <t>ЛГ-600-II</t>
  </si>
  <si>
    <t>8068/2</t>
  </si>
  <si>
    <t>индивид.</t>
  </si>
  <si>
    <t>Героев пр-кт</t>
  </si>
  <si>
    <t>МО Красное Село</t>
  </si>
  <si>
    <t>Гвардейская</t>
  </si>
  <si>
    <t>дом на сцепке</t>
  </si>
  <si>
    <t>другое</t>
  </si>
  <si>
    <t>Геологическая</t>
  </si>
  <si>
    <t>кирпично-монолитный</t>
  </si>
  <si>
    <t>индивидуальный</t>
  </si>
  <si>
    <t>кирпичные, монолитные железобетонные, газобетонные </t>
  </si>
  <si>
    <t>Героев</t>
  </si>
  <si>
    <t>монолитные, железобетонные</t>
  </si>
  <si>
    <t>Ленина</t>
  </si>
  <si>
    <t>Освобождения</t>
  </si>
  <si>
    <t>несущие ж/б панели </t>
  </si>
  <si>
    <t>многослойные панели</t>
  </si>
  <si>
    <t>навесные газобетонные панели</t>
  </si>
  <si>
    <t>6/8/8</t>
  </si>
  <si>
    <t>многослойные панели; газобетонные навесные панели</t>
  </si>
  <si>
    <t>кирпичные,  газобетонные </t>
  </si>
  <si>
    <t>Рябчикова</t>
  </si>
  <si>
    <t>кирпичные </t>
  </si>
  <si>
    <t>Спирина</t>
  </si>
  <si>
    <t>9/8/8</t>
  </si>
  <si>
    <t>600.11</t>
  </si>
  <si>
    <t>газобетонные навесные панели</t>
  </si>
  <si>
    <t>10/8/8</t>
  </si>
  <si>
    <t>навесные, панельные 2-х рядные ж/б панели</t>
  </si>
  <si>
    <t>несущие ж/б панели, крупнопанельные</t>
  </si>
  <si>
    <t>монолитные железобетонные; газобетонные</t>
  </si>
  <si>
    <t>Урицк</t>
  </si>
  <si>
    <t>Авангардная</t>
  </si>
  <si>
    <t>2 литер А</t>
  </si>
  <si>
    <t>Частная управляющая организация с участием Санкт-Петербурга</t>
  </si>
  <si>
    <t>хрущевка</t>
  </si>
  <si>
    <t>ЛГ-507</t>
  </si>
  <si>
    <t>Германа</t>
  </si>
  <si>
    <t> литер А</t>
  </si>
  <si>
    <t>ЛГ-528</t>
  </si>
  <si>
    <t>Литера А (п 2, 4-5)</t>
  </si>
  <si>
    <t>8126/1</t>
  </si>
  <si>
    <t>Добровольцев</t>
  </si>
  <si>
    <t>ЛГ-600</t>
  </si>
  <si>
    <t>Константиновское</t>
  </si>
  <si>
    <t>пр.Ветеранов</t>
  </si>
  <si>
    <t>146/22</t>
  </si>
  <si>
    <t>1 литер А</t>
  </si>
  <si>
    <t>1-528КП-41</t>
  </si>
  <si>
    <t>III 5733 / 14</t>
  </si>
  <si>
    <t>5 литер А</t>
  </si>
  <si>
    <t>Г- ЗИ</t>
  </si>
  <si>
    <t>ШI5733/14</t>
  </si>
  <si>
    <t>Здоровцева</t>
  </si>
  <si>
    <t>1 ЛГ - 504 Д</t>
  </si>
  <si>
    <t>2-я Комсомольская </t>
  </si>
  <si>
    <t>Пограничника Гарькавого ул.</t>
  </si>
  <si>
    <t>1-528КП-4</t>
  </si>
  <si>
    <t>Г- 2И</t>
  </si>
  <si>
    <t>пр Н.Ополчения</t>
  </si>
  <si>
    <t>1ЛГ-507</t>
  </si>
  <si>
    <t>528 КП - 4</t>
  </si>
  <si>
    <t>1-528 КП - 4</t>
  </si>
  <si>
    <t>Тамбасова</t>
  </si>
  <si>
    <t>1-528КП-40</t>
  </si>
  <si>
    <t>1ЛГ-528КП-41</t>
  </si>
  <si>
    <t>МО город Красное Село</t>
  </si>
  <si>
    <t>Октябрьская улица</t>
  </si>
  <si>
    <t>Частная управляющая организация</t>
  </si>
  <si>
    <t>Инд.проект</t>
  </si>
  <si>
    <t>деревянные</t>
  </si>
  <si>
    <t>Комсомольская улица</t>
  </si>
  <si>
    <t>Брежневка</t>
  </si>
  <si>
    <t>1-528КП</t>
  </si>
  <si>
    <t>Огородная улица</t>
  </si>
  <si>
    <t>Панельный</t>
  </si>
  <si>
    <t>1-464А</t>
  </si>
  <si>
    <t>проспект Ленина</t>
  </si>
  <si>
    <t>1-528КНП</t>
  </si>
  <si>
    <t>улица Восстановления</t>
  </si>
  <si>
    <t>улица Свободы</t>
  </si>
  <si>
    <t>1-528Кп</t>
  </si>
  <si>
    <t>улица Юных Пионеров</t>
  </si>
  <si>
    <t>Гвардейская улица</t>
  </si>
  <si>
    <t>Нагорная улица</t>
  </si>
  <si>
    <t>панельные </t>
  </si>
  <si>
    <t>100/4</t>
  </si>
  <si>
    <t>улица Лермонтова</t>
  </si>
  <si>
    <t>нет данных</t>
  </si>
  <si>
    <t>улица Суворова</t>
  </si>
  <si>
    <t>1-528КНП-22</t>
  </si>
  <si>
    <t>1-ЛГ507</t>
  </si>
  <si>
    <t>улица Лермонтов</t>
  </si>
  <si>
    <t>улица Спирина</t>
  </si>
  <si>
    <t>1-528КП-310</t>
  </si>
  <si>
    <t>1-528КП-3</t>
  </si>
  <si>
    <t>улица Массальского</t>
  </si>
  <si>
    <t>улица Освобождения</t>
  </si>
  <si>
    <t>1-528п3</t>
  </si>
  <si>
    <t>Бронетанковая улица</t>
  </si>
  <si>
    <t>1-464 А</t>
  </si>
  <si>
    <t>1-ЛГ600А</t>
  </si>
  <si>
    <t>Геологическая улица</t>
  </si>
  <si>
    <t>114-85-1</t>
  </si>
  <si>
    <t>Стрельнинское шоссе</t>
  </si>
  <si>
    <t>проспект  Ленина</t>
  </si>
  <si>
    <t>Авиационная </t>
  </si>
  <si>
    <t>49/8</t>
  </si>
  <si>
    <t>71/2</t>
  </si>
  <si>
    <t>№39 "Сосновая поляна"</t>
  </si>
  <si>
    <t>улица Тамбасова</t>
  </si>
  <si>
    <t>да </t>
  </si>
  <si>
    <t>кирпично-монолит</t>
  </si>
  <si>
    <t>2-Комсомольская улица</t>
  </si>
  <si>
    <t>улица Пионерстроя,  </t>
  </si>
  <si>
    <t>улица Пионерстроя, </t>
  </si>
  <si>
    <t>улица Летчика Пилютова,  </t>
  </si>
  <si>
    <t>1ЛГ-600А-7</t>
  </si>
  <si>
    <t>улица Пионерстроя,   </t>
  </si>
  <si>
    <t>№41 "Константиновское"</t>
  </si>
  <si>
    <t>проспект Народного Ополчения,</t>
  </si>
  <si>
    <t>улица Тамбасова,  </t>
  </si>
  <si>
    <t>улица Здоровцева, </t>
  </si>
  <si>
    <t>528 КП-4</t>
  </si>
  <si>
    <t>проспект Народного Ополчения</t>
  </si>
  <si>
    <t>Г-ЗИ</t>
  </si>
  <si>
    <t>I-528КП</t>
  </si>
  <si>
    <t>проспект Ветеранов, </t>
  </si>
  <si>
    <t>2-Комсомольская улица, </t>
  </si>
  <si>
    <t>2-Комсомольская улица,  </t>
  </si>
  <si>
    <t>улица Лётчика Пилютова,  </t>
  </si>
  <si>
    <t>Кузнецова</t>
  </si>
  <si>
    <t>железобетонные</t>
  </si>
  <si>
    <t>2 Комсомольская</t>
  </si>
  <si>
    <t>Индивидуальный</t>
  </si>
  <si>
    <t>Другое</t>
  </si>
  <si>
    <t>Кирпичный</t>
  </si>
  <si>
    <t>Кирпичные</t>
  </si>
  <si>
    <t>Хрущевка</t>
  </si>
  <si>
    <t>Панельные</t>
  </si>
  <si>
    <t>Ветеранов</t>
  </si>
  <si>
    <t>Блочный</t>
  </si>
  <si>
    <t>Блочные</t>
  </si>
  <si>
    <t>1-507</t>
  </si>
  <si>
    <t>Летчика Пилютова</t>
  </si>
  <si>
    <t>1-528КП-80</t>
  </si>
  <si>
    <t>Ш5733</t>
  </si>
  <si>
    <t>Народного Ополчения</t>
  </si>
  <si>
    <t>Пионерстроя</t>
  </si>
  <si>
    <t>15/9/15</t>
  </si>
  <si>
    <t>20/157</t>
  </si>
  <si>
    <t>8433/1</t>
  </si>
  <si>
    <t>Чекистов</t>
  </si>
  <si>
    <t>№41 "Сосновая поляна"</t>
  </si>
  <si>
    <t>пр. Ветеранов</t>
  </si>
  <si>
    <t>9/11</t>
  </si>
  <si>
    <t>№39 "Константиновское"</t>
  </si>
  <si>
    <t>2-я Комсомольская</t>
  </si>
  <si>
    <t>1-528КН-809</t>
  </si>
  <si>
    <t>1ЛГ-600</t>
  </si>
  <si>
    <t>9/12//15</t>
  </si>
  <si>
    <t>1ЛГ-601</t>
  </si>
  <si>
    <t>9/15</t>
  </si>
  <si>
    <t>Ш9365/Э</t>
  </si>
  <si>
    <t>1ЛГ-60</t>
  </si>
  <si>
    <t>Дом на сцепке</t>
  </si>
  <si>
    <t>-</t>
  </si>
  <si>
    <t>индивидуальная</t>
  </si>
  <si>
    <t>железобетонные, 1эт.-эффектный кирпич, навесные панели из полистирола</t>
  </si>
  <si>
    <t>17/17/18/18/18/18/17/17</t>
  </si>
  <si>
    <t>18/18/20/18/18/18/20/18/18/18/18/18</t>
  </si>
  <si>
    <t>панельный/кирпичномонолитный</t>
  </si>
  <si>
    <t>2010/2011</t>
  </si>
  <si>
    <t>железобетонные/кирпичные, полистиролбетонные панели</t>
  </si>
  <si>
    <t>16/16/16/18/18/18/20/22/20/18/18/18/16</t>
  </si>
  <si>
    <t>железобетонные, крупнопанельные из многослойных панелей</t>
  </si>
  <si>
    <t>2010/2012</t>
  </si>
  <si>
    <t>18/18/25/25/18/18</t>
  </si>
  <si>
    <t>железобетонные, полистиролбетонные панели</t>
  </si>
  <si>
    <t>Маршала Захарова</t>
  </si>
  <si>
    <t>15/15/17/17/17/15/15</t>
  </si>
  <si>
    <t>Рихарда Зорге</t>
  </si>
  <si>
    <t>Кирпично-монолитный</t>
  </si>
  <si>
    <t>монолитные</t>
  </si>
  <si>
    <t>монолитный</t>
  </si>
  <si>
    <t>Адмирала Трибуца</t>
  </si>
  <si>
    <t>5/6/7/8/10/19</t>
  </si>
  <si>
    <t>№ 37</t>
  </si>
  <si>
    <t>ЖСК</t>
  </si>
  <si>
    <t>1-528 КП109</t>
  </si>
  <si>
    <t>МО 41</t>
  </si>
  <si>
    <t>А</t>
  </si>
  <si>
    <t>кирпич</t>
  </si>
  <si>
    <t>Гкал</t>
  </si>
  <si>
    <t>Десантников</t>
  </si>
  <si>
    <t>8528/1</t>
  </si>
  <si>
    <t>Партизана Германа</t>
  </si>
  <si>
    <t>индивид.проект</t>
  </si>
  <si>
    <t>г.Красное Село</t>
  </si>
  <si>
    <t>Кингисеппское шоссе</t>
  </si>
  <si>
    <t>Керамзитные бетонные панели</t>
  </si>
  <si>
    <t>Нарвкая</t>
  </si>
  <si>
    <t>11/14</t>
  </si>
  <si>
    <t>красносельский</t>
  </si>
  <si>
    <t>Новобелицкая</t>
  </si>
  <si>
    <t>МК</t>
  </si>
  <si>
    <t>ижд</t>
  </si>
  <si>
    <t>желзобетонные</t>
  </si>
  <si>
    <t>Монолит</t>
  </si>
  <si>
    <t>1/14 2/14 3/13 4/13</t>
  </si>
  <si>
    <t>2, лит.Б</t>
  </si>
  <si>
    <t>8539/1</t>
  </si>
  <si>
    <t>Другое 1-ЛГ-504Д</t>
  </si>
  <si>
    <t>Площадь помещений общего пользования - 3118,9, из них отапливаемых -290</t>
  </si>
  <si>
    <t>Котина</t>
  </si>
  <si>
    <t>8021/2</t>
  </si>
  <si>
    <t>ЖК</t>
  </si>
  <si>
    <t>8540/1</t>
  </si>
  <si>
    <t>панельн</t>
  </si>
  <si>
    <t>Кузнецова пр.</t>
  </si>
  <si>
    <t>1-ЛГ-600-I</t>
  </si>
  <si>
    <t>Красносельский </t>
  </si>
  <si>
    <t>огородная</t>
  </si>
  <si>
    <t>кирпичн</t>
  </si>
  <si>
    <t>Д</t>
  </si>
  <si>
    <t>МО № 40 "Урицк"</t>
  </si>
  <si>
    <t>1ЛГ-600-А-5</t>
  </si>
  <si>
    <t>железобетонные и газобетонные панели</t>
  </si>
  <si>
    <t>цокольный этаж, 9 этажей</t>
  </si>
  <si>
    <t>12676,42</t>
  </si>
  <si>
    <t>8482,11</t>
  </si>
  <si>
    <t>№41 "Сосновая Поляна"</t>
  </si>
  <si>
    <t>8433/2</t>
  </si>
  <si>
    <t>1ЛК-600а-5</t>
  </si>
  <si>
    <t>ж/б и газобетон</t>
  </si>
  <si>
    <t> А</t>
  </si>
  <si>
    <t>Панель</t>
  </si>
  <si>
    <t>Р.Зорге</t>
  </si>
  <si>
    <t>8528/2</t>
  </si>
  <si>
    <t>Дом №14 Лит.А два ЖСК</t>
  </si>
  <si>
    <t>Индивидуальный </t>
  </si>
  <si>
    <t>16/19/24/19/16</t>
  </si>
  <si>
    <t>Новые кирпичные после 1999г.</t>
  </si>
  <si>
    <t>15-16</t>
  </si>
  <si>
    <t>Сосновая Поляна</t>
  </si>
  <si>
    <t>Ветеранов проспект</t>
  </si>
  <si>
    <t>индивидуальный проект</t>
  </si>
  <si>
    <t>Отважных</t>
  </si>
  <si>
    <t>Южно-Приморский</t>
  </si>
  <si>
    <t>панель/монолит</t>
  </si>
  <si>
    <t>25/20/20/20/20/20/20/13/13/13/11/13/15/14/19</t>
  </si>
  <si>
    <t>Петергофское шоссе</t>
  </si>
  <si>
    <t>хрущевка-кирпич </t>
  </si>
  <si>
    <t>панель</t>
  </si>
  <si>
    <t>Лермонтова</t>
  </si>
  <si>
    <t>I-528-КП-ЗЭ</t>
  </si>
  <si>
    <t>Южно-Приморское</t>
  </si>
  <si>
    <t>Ленинский пр-кт</t>
  </si>
  <si>
    <t>Авангардная улица</t>
  </si>
  <si>
    <t>Кирпично-Монолитный</t>
  </si>
  <si>
    <t>лг-528</t>
  </si>
  <si>
    <t>индив</t>
  </si>
  <si>
    <t>Панельные дома</t>
  </si>
  <si>
    <t>лг-507</t>
  </si>
  <si>
    <t>лг-600</t>
  </si>
  <si>
    <t>I-447-с-54</t>
  </si>
  <si>
    <t>лг-504</t>
  </si>
  <si>
    <t>проспект Ветеранов</t>
  </si>
  <si>
    <t>Народного Ополчения пр.</t>
  </si>
  <si>
    <t>1ЛГ-600-Н-1</t>
  </si>
  <si>
    <t>улица Добровольцев</t>
  </si>
  <si>
    <t>улица Партизана Германа</t>
  </si>
  <si>
    <t>14/117</t>
  </si>
  <si>
    <t>лг-527</t>
  </si>
  <si>
    <t>38/215</t>
  </si>
  <si>
    <t>улица Отважных</t>
  </si>
  <si>
    <t>улица Чекистов</t>
  </si>
  <si>
    <t>индив.</t>
  </si>
  <si>
    <t>МО Красное Село </t>
  </si>
  <si>
    <t>Гатчинское шоссе</t>
  </si>
  <si>
    <t>монолит</t>
  </si>
  <si>
    <t>МО №42 Горелово</t>
  </si>
  <si>
    <t>улица Заречная</t>
  </si>
  <si>
    <t>улица Коммунаров</t>
  </si>
  <si>
    <t>улица Красногородская</t>
  </si>
  <si>
    <t>Красносельское шоссе</t>
  </si>
  <si>
    <t>Нарвская улица</t>
  </si>
  <si>
    <t>улица Политрука Пасечника</t>
  </si>
  <si>
    <t>сталинка</t>
  </si>
  <si>
    <t>
1</t>
  </si>
  <si>
    <t>Театральная улица</t>
  </si>
  <si>
    <t>Школьная улица</t>
  </si>
  <si>
    <t>Юго-Запад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</si>
  <si>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</si>
  <si>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</si>
  <si>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</si>
  <si>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</si>
  <si>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</si>
  <si>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</si>
  <si>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</si>
  <si>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</si>
  <si>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</si>
  <si>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</si>
  <si>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</si>
  <si>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</si>
  <si>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</si>
  <si>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</si>
  <si>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</si>
  <si>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</si>
  <si>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</si>
  <si>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</si>
  <si>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</si>
  <si>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</si>
  <si>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</si>
  <si>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</si>
  <si>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</si>
  <si>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</si>
  <si>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</si>
  <si>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</si>
  <si>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</si>
  <si>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</si>
  <si>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 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</si>
  <si>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</si>
  <si>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</si>
  <si>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</si>
  <si>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</si>
  <si>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</si>
  <si>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</si>
  <si>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</si>
  <si>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</si>
  <si>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</si>
  <si>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</si>
  <si>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</si>
  <si>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</si>
  <si>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</si>
  <si>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</si>
  <si>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</si>
  <si>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Сумм. объем</t>
  </si>
  <si>
    <t>объем ТЭР</t>
  </si>
  <si>
    <t>МР*</t>
  </si>
  <si>
    <t>Суммарный объем</t>
  </si>
  <si>
    <t>ОАО "ТГК-1"</t>
  </si>
  <si>
    <t>ИТП</t>
  </si>
  <si>
    <t>открытая</t>
  </si>
  <si>
    <t>ООО "СТРОИТЕЛЬ"</t>
  </si>
  <si>
    <t>тепловая энергия</t>
  </si>
  <si>
    <t>Гккал</t>
  </si>
  <si>
    <t>150/70</t>
  </si>
  <si>
    <t>105/70</t>
  </si>
  <si>
    <t>зависимая</t>
  </si>
  <si>
    <t>О</t>
  </si>
  <si>
    <t>независимая</t>
  </si>
  <si>
    <t>АИТП</t>
  </si>
  <si>
    <t>ГУП "ТЭК СПб"</t>
  </si>
  <si>
    <t>закрытая</t>
  </si>
  <si>
    <t>ООО "КомСервис"</t>
  </si>
  <si>
    <t>Гккал.</t>
  </si>
  <si>
    <t>двухтрубная</t>
  </si>
  <si>
    <t>отсутствует</t>
  </si>
  <si>
    <t>ЦТП</t>
  </si>
  <si>
    <t>ООО "Жилкомсервис №1"</t>
  </si>
  <si>
    <t>тепловая энергия </t>
  </si>
  <si>
    <t>80мм</t>
  </si>
  <si>
    <t>7атм-4атм</t>
  </si>
  <si>
    <t>95-70</t>
  </si>
  <si>
    <t>ЭУ</t>
  </si>
  <si>
    <t>50мм</t>
  </si>
  <si>
    <t>Закрытая</t>
  </si>
  <si>
    <t>ООО "Городской центр коммунального сервиса""</t>
  </si>
  <si>
    <t>95/70</t>
  </si>
  <si>
    <t>Зависимая</t>
  </si>
  <si>
    <t>Р</t>
  </si>
  <si>
    <t>печное</t>
  </si>
  <si>
    <t>ООО "Комфорт"</t>
  </si>
  <si>
    <t>тепловая эн-я</t>
  </si>
  <si>
    <t>Гкал/ч </t>
  </si>
  <si>
    <t>однотрубная с нижней(верхней) разводкой</t>
  </si>
  <si>
    <t>6 атмосфер</t>
  </si>
  <si>
    <t>НЕТ</t>
  </si>
  <si>
    <t>ДА</t>
  </si>
  <si>
    <t>120/70</t>
  </si>
  <si>
    <t>9 атмосфер</t>
  </si>
  <si>
    <t>95/73</t>
  </si>
  <si>
    <t>10 атмосфер</t>
  </si>
  <si>
    <t>95/74</t>
  </si>
  <si>
    <t>11 атмосфер</t>
  </si>
  <si>
    <t>95/75</t>
  </si>
  <si>
    <t>12 атмосфер</t>
  </si>
  <si>
    <t>95/76</t>
  </si>
  <si>
    <t>13 атмосфер</t>
  </si>
  <si>
    <t>95/77</t>
  </si>
  <si>
    <t>нет </t>
  </si>
  <si>
    <t>14 атмосфер</t>
  </si>
  <si>
    <t>95/78</t>
  </si>
  <si>
    <t>15 атмосфер</t>
  </si>
  <si>
    <t>95/79</t>
  </si>
  <si>
    <t>16 атмосфер</t>
  </si>
  <si>
    <t>95/80</t>
  </si>
  <si>
    <t>18 атмосфер</t>
  </si>
  <si>
    <t>95/82</t>
  </si>
  <si>
    <t>19 атмосфер</t>
  </si>
  <si>
    <t>95/83</t>
  </si>
  <si>
    <t>20 атмосфер</t>
  </si>
  <si>
    <t>95/84</t>
  </si>
  <si>
    <t>21 атмосфер</t>
  </si>
  <si>
    <t>95/85</t>
  </si>
  <si>
    <t>22 атмосфер</t>
  </si>
  <si>
    <t>95/86</t>
  </si>
  <si>
    <t>23 атмосфер</t>
  </si>
  <si>
    <t>95/87</t>
  </si>
  <si>
    <t>24 атмосфер</t>
  </si>
  <si>
    <t>95/88</t>
  </si>
  <si>
    <t>25 атмосфер</t>
  </si>
  <si>
    <t>95/89</t>
  </si>
  <si>
    <t>26 атмосфер</t>
  </si>
  <si>
    <t>95/90</t>
  </si>
  <si>
    <t>27 атмосфер</t>
  </si>
  <si>
    <t>95/91</t>
  </si>
  <si>
    <t>28 атмосфер</t>
  </si>
  <si>
    <t>95/92</t>
  </si>
  <si>
    <t>29 атмосфер</t>
  </si>
  <si>
    <t>95/93</t>
  </si>
  <si>
    <t>30 атмосфер</t>
  </si>
  <si>
    <t>95/94</t>
  </si>
  <si>
    <t>31 атмосфер</t>
  </si>
  <si>
    <t>95/95</t>
  </si>
  <si>
    <t>32 атмосфер</t>
  </si>
  <si>
    <t>95/96</t>
  </si>
  <si>
    <t>33 атмосфер</t>
  </si>
  <si>
    <t>95/97</t>
  </si>
  <si>
    <t>34 атмосфер</t>
  </si>
  <si>
    <t>95/98</t>
  </si>
  <si>
    <t>35 атмосфер</t>
  </si>
  <si>
    <t>95/99</t>
  </si>
  <si>
    <t>36 атмосфер</t>
  </si>
  <si>
    <t>95/100</t>
  </si>
  <si>
    <t>37 атмосфер</t>
  </si>
  <si>
    <t>95/101</t>
  </si>
  <si>
    <t>38 атмосфер</t>
  </si>
  <si>
    <t>95/102</t>
  </si>
  <si>
    <t>39 атмосфер</t>
  </si>
  <si>
    <t>95/103</t>
  </si>
  <si>
    <t>40 атмосфер</t>
  </si>
  <si>
    <t>95/104</t>
  </si>
  <si>
    <t>41 атмосфер</t>
  </si>
  <si>
    <t>95/105</t>
  </si>
  <si>
    <t>42 атмосфер</t>
  </si>
  <si>
    <t>95/106</t>
  </si>
  <si>
    <t>43 атмосфер</t>
  </si>
  <si>
    <t>95/107</t>
  </si>
  <si>
    <t>44 атмосфер</t>
  </si>
  <si>
    <t>95/108</t>
  </si>
  <si>
    <t>45 атмосфер</t>
  </si>
  <si>
    <t>95/109</t>
  </si>
  <si>
    <t>46 атмосфер</t>
  </si>
  <si>
    <t>95/110</t>
  </si>
  <si>
    <t>47 атмосфер</t>
  </si>
  <si>
    <t>95/111</t>
  </si>
  <si>
    <t>48 атмосфер</t>
  </si>
  <si>
    <t>95/112</t>
  </si>
  <si>
    <t>49 атмосфер</t>
  </si>
  <si>
    <t>95/113</t>
  </si>
  <si>
    <t>50 атмосфер</t>
  </si>
  <si>
    <t>95/114</t>
  </si>
  <si>
    <t>51 атмосфер</t>
  </si>
  <si>
    <t>95/115</t>
  </si>
  <si>
    <t>52 атмосфер</t>
  </si>
  <si>
    <t>95/116</t>
  </si>
  <si>
    <t>53 атмосфер</t>
  </si>
  <si>
    <t>95/117</t>
  </si>
  <si>
    <t>54 атмосфер</t>
  </si>
  <si>
    <t>95/118</t>
  </si>
  <si>
    <t>55 атмосфер</t>
  </si>
  <si>
    <t>95/119</t>
  </si>
  <si>
    <t>56 атмосфер</t>
  </si>
  <si>
    <t>95/120</t>
  </si>
  <si>
    <t>57 атмосфер</t>
  </si>
  <si>
    <t>95/121</t>
  </si>
  <si>
    <t>58 атмосфер</t>
  </si>
  <si>
    <t>95/122</t>
  </si>
  <si>
    <t>59 атмосфер</t>
  </si>
  <si>
    <t>95/123</t>
  </si>
  <si>
    <t>60 атмосфер</t>
  </si>
  <si>
    <t>95/124</t>
  </si>
  <si>
    <t>61 атмосфер</t>
  </si>
  <si>
    <t>95/125</t>
  </si>
  <si>
    <t>62 атмосфер</t>
  </si>
  <si>
    <t>95/126</t>
  </si>
  <si>
    <t>63 атмосфер</t>
  </si>
  <si>
    <t>95/127</t>
  </si>
  <si>
    <t>64 атмосфер</t>
  </si>
  <si>
    <t>95/128</t>
  </si>
  <si>
    <t>65 атмосфер</t>
  </si>
  <si>
    <t>95/129</t>
  </si>
  <si>
    <t>66 атмосфер</t>
  </si>
  <si>
    <t>95/130</t>
  </si>
  <si>
    <t>67 атмосфер</t>
  </si>
  <si>
    <t>95/131</t>
  </si>
  <si>
    <t>ООО"Жилищная управляющая компания"</t>
  </si>
  <si>
    <t>Тепловая энергия</t>
  </si>
  <si>
    <t> 12 / 3</t>
  </si>
  <si>
    <t>150-75</t>
  </si>
  <si>
    <t>Независимая</t>
  </si>
  <si>
    <t>АУУ</t>
  </si>
  <si>
    <t>ООО "ЖКСервис"</t>
  </si>
  <si>
    <t>150-70</t>
  </si>
  <si>
    <t>четырехтрубная</t>
  </si>
  <si>
    <t>трехтрубная</t>
  </si>
  <si>
    <t>ООО "Жилкомсервис №2 Красносельского района"</t>
  </si>
  <si>
    <t>открытая </t>
  </si>
  <si>
    <t>8\19.7</t>
  </si>
  <si>
    <t>не разгружен</t>
  </si>
  <si>
    <t>ООО "Управляющая компания "Комфорт Сервис"</t>
  </si>
  <si>
    <t>80;80;50</t>
  </si>
  <si>
    <t>Дср</t>
  </si>
  <si>
    <t>125;100;100;125;65;50</t>
  </si>
  <si>
    <t>ООО "ЛСР. Недвижимость-Северо-Запад"</t>
  </si>
  <si>
    <t>80;80:70;100;40;80;100;70;40</t>
  </si>
  <si>
    <t>ООО "СК "Возрождение Санкт-Петербурга"; </t>
  </si>
  <si>
    <t>ООО "УК "Комфорт Сервис"; ООО "ЛСР. Недвижимость-Северо-Запад"</t>
  </si>
  <si>
    <t>80;100;100;125</t>
  </si>
  <si>
    <t>ООО "УК "Эталон Сервис"</t>
  </si>
  <si>
    <t>ТСЖ Кузнецова 10</t>
  </si>
  <si>
    <t>ТСЖ Маршала Захарова, 62</t>
  </si>
  <si>
    <t>125;50</t>
  </si>
  <si>
    <t>ООО "УК "Содружество"</t>
  </si>
  <si>
    <t>2-х трубная</t>
  </si>
  <si>
    <t>0,58850 Гкал/ч</t>
  </si>
  <si>
    <t>ООО "Сэтл Сити"</t>
  </si>
  <si>
    <t>150/75</t>
  </si>
  <si>
    <t>0,78219 Гкал/ч</t>
  </si>
  <si>
    <t>195/70</t>
  </si>
  <si>
    <t>ООО"Сэтл Сити"</t>
  </si>
  <si>
    <t>2,12224 Гкал/ч</t>
  </si>
  <si>
    <t>2,13179 Гкал/ч</t>
  </si>
  <si>
    <t>Открытая</t>
  </si>
  <si>
    <t>ЖСК 1328</t>
  </si>
  <si>
    <t>7,5 Бар</t>
  </si>
  <si>
    <t>105-70</t>
  </si>
  <si>
    <t>130-70</t>
  </si>
  <si>
    <t>ЖСК 405</t>
  </si>
  <si>
    <t>горячая вода</t>
  </si>
  <si>
    <t>куб.м</t>
  </si>
  <si>
    <t>185.51</t>
  </si>
  <si>
    <t>120-70</t>
  </si>
  <si>
    <t>ЖСК 499</t>
  </si>
  <si>
    <t>_6.9</t>
  </si>
  <si>
    <t>открытая 2-хтрубная зависимая</t>
  </si>
  <si>
    <t>ЖСК-1327</t>
  </si>
  <si>
    <t>Отопление</t>
  </si>
  <si>
    <t>8 атм.</t>
  </si>
  <si>
    <t>имеется</t>
  </si>
  <si>
    <t>Горячая вода</t>
  </si>
  <si>
    <t>куб.м.</t>
  </si>
  <si>
    <t>элеватор</t>
  </si>
  <si>
    <t>ТСЖ  № 335</t>
  </si>
  <si>
    <t>Тепловая</t>
  </si>
  <si>
    <t>ТСЖ Космос</t>
  </si>
  <si>
    <t>0.575890</t>
  </si>
  <si>
    <t>нзависимоя</t>
  </si>
  <si>
    <t>ТСЖ "КРАСНОЕ СЕЛО"</t>
  </si>
  <si>
    <t>65-95</t>
  </si>
  <si>
    <t>от теплосети к элеватору</t>
  </si>
  <si>
    <t>отопление</t>
  </si>
  <si>
    <t>ТСЖ "Нарвская 2"</t>
  </si>
  <si>
    <t>ТЭ, ГВ</t>
  </si>
  <si>
    <t>Гкал.</t>
  </si>
  <si>
    <t>ТСЖ "Юнона-80"</t>
  </si>
  <si>
    <t>Тепловая </t>
  </si>
  <si>
    <t>Гккл</t>
  </si>
  <si>
    <t>двухтрубная с верхней разводкой тупиковая</t>
  </si>
  <si>
    <t>ТСЖ "Гавань"</t>
  </si>
  <si>
    <t>есть</t>
  </si>
  <si>
    <t>ЖСК-1069</t>
  </si>
  <si>
    <t>2-трубная, розлив верхний</t>
  </si>
  <si>
    <t>125 мм</t>
  </si>
  <si>
    <t>1,6 Мпа</t>
  </si>
  <si>
    <t>100/70</t>
  </si>
  <si>
    <t>ГВС открытая с отдельно проложенной линией от ЦТП</t>
  </si>
  <si>
    <t>отопление – 0,81 Гкал/час </t>
  </si>
  <si>
    <t>отсутствуют</t>
  </si>
  <si>
    <t>ЖК№9</t>
  </si>
  <si>
    <t>ЖК-17</t>
  </si>
  <si>
    <t>закрытый</t>
  </si>
  <si>
    <t>ЖСК 1000</t>
  </si>
  <si>
    <t>д</t>
  </si>
  <si>
    <t>ЖСК 1082</t>
  </si>
  <si>
    <t>ВКТ-7</t>
  </si>
  <si>
    <t>Да</t>
  </si>
  <si>
    <t>Нет</t>
  </si>
  <si>
    <t>Отсутствует</t>
  </si>
  <si>
    <t>ТСЖ " Рубин"</t>
  </si>
  <si>
    <t>76 мм</t>
  </si>
  <si>
    <t>150 - 70</t>
  </si>
  <si>
    <t>УУТЭ</t>
  </si>
  <si>
    <t>294.73</t>
  </si>
  <si>
    <t>320.88</t>
  </si>
  <si>
    <t>57.76</t>
  </si>
  <si>
    <t>44.83</t>
  </si>
  <si>
    <t>56.92</t>
  </si>
  <si>
    <t>31.72</t>
  </si>
  <si>
    <t>14.92</t>
  </si>
  <si>
    <t>28.18</t>
  </si>
  <si>
    <t>32.21</t>
  </si>
  <si>
    <t>43.29</t>
  </si>
  <si>
    <t>324.93</t>
  </si>
  <si>
    <t>0.222</t>
  </si>
  <si>
    <t>90-70</t>
  </si>
  <si>
    <t>ЖСК № 318</t>
  </si>
  <si>
    <t>нижний розлив</t>
  </si>
  <si>
    <t>6 А</t>
  </si>
  <si>
    <t>2632 Гкал</t>
  </si>
  <si>
    <t>2622 Гкал</t>
  </si>
  <si>
    <t>2577 Гкал</t>
  </si>
  <si>
    <t>5814 Гкал</t>
  </si>
  <si>
    <t>разгружен</t>
  </si>
  <si>
    <t>ЖСК 813</t>
  </si>
  <si>
    <t>ГКал</t>
  </si>
  <si>
    <t>ГУП ТЭК</t>
  </si>
  <si>
    <t>ЖСК №1061</t>
  </si>
  <si>
    <t>тепловая энер</t>
  </si>
  <si>
    <t>89 мм</t>
  </si>
  <si>
    <t>7 кг/мс2</t>
  </si>
  <si>
    <t>прямая</t>
  </si>
  <si>
    <t>ЖСК-1081</t>
  </si>
  <si>
    <t>тепл.эн.</t>
  </si>
  <si>
    <t>отсутстует</t>
  </si>
  <si>
    <t>ЖСК-1326</t>
  </si>
  <si>
    <t>8,3/4,7</t>
  </si>
  <si>
    <t>130*70</t>
  </si>
  <si>
    <t>элеваторная</t>
  </si>
  <si>
    <t>0,64Гкал</t>
  </si>
  <si>
    <t>105*70</t>
  </si>
  <si>
    <t>ТСЖ "Ленинский 84"</t>
  </si>
  <si>
    <t>Вертикаль ная однотруб ная</t>
  </si>
  <si>
    <t>Независимая теплооб менник</t>
  </si>
  <si>
    <t>3,15689 Гкал/час</t>
  </si>
  <si>
    <t>1,76542 Гкал/час </t>
  </si>
  <si>
    <t>ОАО "ТГК-1" Филиал "Невский"</t>
  </si>
  <si>
    <t>80-50</t>
  </si>
  <si>
    <t>8.6-5.2</t>
  </si>
  <si>
    <t>ТСЖ Наш ДОМ</t>
  </si>
  <si>
    <t>м3</t>
  </si>
  <si>
    <t>100 мм</t>
  </si>
  <si>
    <t>4,5 кг</t>
  </si>
  <si>
    <t>непосредственная</t>
  </si>
  <si>
    <t>два</t>
  </si>
  <si>
    <t>ООО "УК Евротракт"</t>
  </si>
  <si>
    <t>2-х трубн.</t>
  </si>
  <si>
    <t>договор на стадии заключения</t>
  </si>
  <si>
    <t>ЖСК 376</t>
  </si>
  <si>
    <t>ТСЖ "Северное Сияние"</t>
  </si>
  <si>
    <t>3,6,3,2</t>
  </si>
  <si>
    <t>зависимая насосная</t>
  </si>
  <si>
    <t>ЖСК "Спутник"</t>
  </si>
  <si>
    <t>ООО "Жилищник"</t>
  </si>
  <si>
    <t>ООО "Жилкомсервис № 4 Красное село"</t>
  </si>
  <si>
    <t>70 мм</t>
  </si>
  <si>
    <t>7.3 кгс/см²</t>
  </si>
  <si>
    <t>зависимая,насосная смешения</t>
  </si>
  <si>
    <t>Н</t>
  </si>
  <si>
    <t>80 мм</t>
  </si>
  <si>
    <t>зависимая, элеваторная</t>
  </si>
  <si>
    <t>50 мм</t>
  </si>
  <si>
    <t>ПТЭ</t>
  </si>
  <si>
    <t>зависимая, безэлеваторная</t>
  </si>
  <si>
    <t>125мм</t>
  </si>
  <si>
    <t>ЖСК-1116</t>
  </si>
  <si>
    <t>центральн.</t>
  </si>
  <si>
    <t>8,0 ати</t>
  </si>
  <si>
    <t>3,65 Гкал/час</t>
  </si>
  <si>
    <t>Приложение № 1 - Примечания</t>
  </si>
  <si>
    <t>Контактные данные:</t>
  </si>
  <si>
    <t>СПбГБУ "Центр энергосбережения"</t>
  </si>
  <si>
    <t>Графа "1" - номер по прорядку</t>
  </si>
  <si>
    <t>Бычков Дмитрий Леонидович</t>
  </si>
  <si>
    <t>Графа "2" - указывается полное наименование района</t>
  </si>
  <si>
    <t>тел. +7 921 320 03 48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</si>
  <si>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</si>
  <si>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улицы,  согласно справочника БТИ.</t>
  </si>
  <si>
    <t>Графа "5, 6, 7" - указывается номер дома, номер корпуса, номер строения согласно справочника БТИ</t>
  </si>
  <si>
    <t>Графа "8" - указывается уникальный номер здания (УНОМ), согласно справочника БТИ</t>
  </si>
  <si>
    <t>Графа "9" - указывается форма управления домом: ГУП ДЕЗ; Частная управляющая организация; ТСЖ, ЖК, ЖСК; непосредственное управление.</t>
  </si>
  <si>
    <t>Графа "10" - указывается тип жилищного фонда: ведомственный дом, общежитие, дом гостиничного типа. Если указан один из перечисленных признаков</t>
  </si>
  <si>
    <t> - остальные столбцы таблицы для такого МКД не заполняются. Если МКД не относится ни к отдному из перечисленных 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</si>
  <si>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</si>
  <si>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</si>
  <si>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</si>
  <si>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</si>
  <si>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</si>
  <si>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"16" - указывается количество подземных этажей</t>
  </si>
  <si>
    <t>Графа "17" - указывается количество пардных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</si>
  <si>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</si>
  <si>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</si>
  <si>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"20" - указывается общая отапливаемая площадь дома, согласно паспорта БТИ (полезная)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</si>
  <si>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</si>
  <si>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</si>
  <si>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</si>
  <si>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</si>
  <si>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</si>
  <si>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</si>
  <si>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</si>
  <si>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</si>
  <si>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</si>
  <si>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</si>
  <si>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</si>
  <si>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</si>
  <si>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</si>
  <si>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</si>
  <si>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</si>
  <si>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</si>
  <si>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</si>
  <si>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Комментарии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</si>
  <si>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</si>
  <si>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</si>
  <si>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</si>
  <si>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Электроэнергия МОП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</si>
  <si>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</si>
  <si>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</si>
  <si>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</si>
  <si>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</si>
  <si>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Примечания</t>
  </si>
  <si>
    <t>тип светильника</t>
  </si>
  <si>
    <t>количество светильников</t>
  </si>
  <si>
    <t>Суммарный объем ТЭР</t>
  </si>
  <si>
    <t>ОАО "ПСК"</t>
  </si>
  <si>
    <t>ООО "Строитель"</t>
  </si>
  <si>
    <t>Силовая нагрузка</t>
  </si>
  <si>
    <t>кВт.ч.</t>
  </si>
  <si>
    <t>Освещение МОП</t>
  </si>
  <si>
    <t>св-диодные</t>
  </si>
  <si>
    <t>рку</t>
  </si>
  <si>
    <t>нбб,псх,лб</t>
  </si>
  <si>
    <t>нбб,псх</t>
  </si>
  <si>
    <t>раунд</t>
  </si>
  <si>
    <t>раунд, псх</t>
  </si>
  <si>
    <t>нбб, псх</t>
  </si>
  <si>
    <t>раунд,нбб</t>
  </si>
  <si>
    <t>нбб,псх,раунд</t>
  </si>
  <si>
    <t>нбб,псх,нбо</t>
  </si>
  <si>
    <t>нбб,псх,рондо</t>
  </si>
  <si>
    <t>рку,торш.</t>
  </si>
  <si>
    <t>св-диодные, нбб,псх,лб</t>
  </si>
  <si>
    <t>рку,торш</t>
  </si>
  <si>
    <t>НББ 60</t>
  </si>
  <si>
    <t>ЖКУ - 16</t>
  </si>
  <si>
    <t>РАС 2х36</t>
  </si>
  <si>
    <t>Расход всего дома (с квартирными  счетчиками)</t>
  </si>
  <si>
    <t>ПСХ -60</t>
  </si>
  <si>
    <t>НПП 03-100</t>
  </si>
  <si>
    <t>ЖКУ30-250</t>
  </si>
  <si>
    <t>НПО 22-60-220</t>
  </si>
  <si>
    <t>Legrand 1х100 В60451</t>
  </si>
  <si>
    <t>LLДБУ-01-0950209</t>
  </si>
  <si>
    <t>ЛПО 46-2х36</t>
  </si>
  <si>
    <t>ЛПО 2х40</t>
  </si>
  <si>
    <t>Расходы с января 2014</t>
  </si>
  <si>
    <t>ПВЛМ 2х40</t>
  </si>
  <si>
    <t>ЖКУ15-250</t>
  </si>
  <si>
    <t>НПО 22-1х60</t>
  </si>
  <si>
    <t>Расход по ВВОДУ общий</t>
  </si>
  <si>
    <t>КЛЛ 15/827 Е27</t>
  </si>
  <si>
    <t>КЛЛ 15/827 Е28</t>
  </si>
  <si>
    <t>ООО "ГЦКС"</t>
  </si>
  <si>
    <t>НББ</t>
  </si>
  <si>
    <t>РКУ</t>
  </si>
  <si>
    <t> - </t>
  </si>
  <si>
    <t>ПСХ</t>
  </si>
  <si>
    <t>ОАО" ПСК"</t>
  </si>
  <si>
    <t>ЛН- 1*60  ЛЛ 1*36</t>
  </si>
  <si>
    <t>305      323</t>
  </si>
  <si>
    <t>ДНаТ1*250</t>
  </si>
  <si>
    <t>284      310</t>
  </si>
  <si>
    <t>254      305</t>
  </si>
  <si>
    <t>НББ-60</t>
  </si>
  <si>
    <t>ПСХ-60</t>
  </si>
  <si>
    <t>ЖКУ-250</t>
  </si>
  <si>
    <t>НПО</t>
  </si>
  <si>
    <t> ООО "Жилкомсервис № 2 Красносельского района</t>
  </si>
  <si>
    <t>НББ, НББ с аккуст. датч.     </t>
  </si>
  <si>
    <t>48/188/0</t>
  </si>
  <si>
    <t>учитывается эл.энергия жилых пом-ий</t>
  </si>
  <si>
    <t>НББ с оптико аккуст датчиком</t>
  </si>
  <si>
    <t>учитывается эл.энергия жилых помещений</t>
  </si>
  <si>
    <t>НББ с оптико-аккуст. датчиком</t>
  </si>
  <si>
    <t>НББ </t>
  </si>
  <si>
    <t>НББ светодиодные ПСХ</t>
  </si>
  <si>
    <t>268/18/9</t>
  </si>
  <si>
    <t>155/14/9</t>
  </si>
  <si>
    <t>НББ                    ПСХ</t>
  </si>
  <si>
    <t>264/10</t>
  </si>
  <si>
    <t>РКУ/НББ</t>
  </si>
  <si>
    <t>16/13</t>
  </si>
  <si>
    <t>НББ/НББ с аккуст. датч./ПСХ</t>
  </si>
  <si>
    <t>634/21/87</t>
  </si>
  <si>
    <t>    </t>
  </si>
  <si>
    <t>ООО "УК "Комфорт Сервис"</t>
  </si>
  <si>
    <t>ООО "СК "Возрождение СПб"</t>
  </si>
  <si>
    <t>ТСЖ "Кузнецова 10"</t>
  </si>
  <si>
    <t>ТСЖ " М. Захарова 62"</t>
  </si>
  <si>
    <t>ЗАО "Петростройтрест"</t>
  </si>
  <si>
    <t>НПП,ПСХ</t>
  </si>
  <si>
    <t>ЖКУ</t>
  </si>
  <si>
    <t>НПП</t>
  </si>
  <si>
    <t>ООО"УК"Содружество Столиц"</t>
  </si>
  <si>
    <t>ЛСП</t>
  </si>
  <si>
    <t>НСХ</t>
  </si>
  <si>
    <t>ЖСК № 1328</t>
  </si>
  <si>
    <t>L36W/640</t>
  </si>
  <si>
    <t>ДРЛ-250</t>
  </si>
  <si>
    <t>ЖСК № 405</t>
  </si>
  <si>
    <t>кВт.ч. 1,3</t>
  </si>
  <si>
    <t>НСП</t>
  </si>
  <si>
    <t>светодиодные</t>
  </si>
  <si>
    <t>светодиодное</t>
  </si>
  <si>
    <t>накаливания,люминенсцентные</t>
  </si>
  <si>
    <t>ТСЖ 335</t>
  </si>
  <si>
    <t>ЛПО 1*36</t>
  </si>
  <si>
    <t>ТСЖ Нарвская, 2</t>
  </si>
  <si>
    <t>ДРЛ-400</t>
  </si>
  <si>
    <t>ТСЖ Новобелецкая 6</t>
  </si>
  <si>
    <t>ЛПО</t>
  </si>
  <si>
    <t>РКУ250</t>
  </si>
  <si>
    <t>Лампы накаливания</t>
  </si>
  <si>
    <t>ДРЛ</t>
  </si>
  <si>
    <t>СС32-136 ВЗ/ СС02-260</t>
  </si>
  <si>
    <t>36/72</t>
  </si>
  <si>
    <t>ЖКУ16-250-001 УХЛ1/eliptic 230-50-100 E27</t>
  </si>
  <si>
    <t>6 шт./6 шт.</t>
  </si>
  <si>
    <t>жку-16250-002</t>
  </si>
  <si>
    <t>Ленэнерго</t>
  </si>
  <si>
    <t>кВт.ч</t>
  </si>
  <si>
    <t>Лампы люминисцентные</t>
  </si>
  <si>
    <t>Прожектор светодиодный</t>
  </si>
  <si>
    <t>Эн.сберегающие</t>
  </si>
  <si>
    <t>ТСЖ Рубин</t>
  </si>
  <si>
    <t> квт.ч</t>
  </si>
  <si>
    <t>ПСХ-60-01</t>
  </si>
  <si>
    <t>псх-60-01</t>
  </si>
  <si>
    <t>ЖСК 318</t>
  </si>
  <si>
    <t>MXJ-569</t>
  </si>
  <si>
    <t>светильники закрытого типа</t>
  </si>
  <si>
    <t>Л-20</t>
  </si>
  <si>
    <t>нет сведений</t>
  </si>
  <si>
    <t>эн.сбер.</t>
  </si>
  <si>
    <t>Свето диодный</t>
  </si>
  <si>
    <t>ЛК</t>
  </si>
  <si>
    <t>ДРЛ250</t>
  </si>
  <si>
    <t>ТСЖ Наш дом</t>
  </si>
  <si>
    <t>энергосбер</t>
  </si>
  <si>
    <t>ЛОН</t>
  </si>
  <si>
    <t>ст.ро</t>
  </si>
  <si>
    <t>пвх</t>
  </si>
  <si>
    <t>плафон</t>
  </si>
  <si>
    <t>ЭВС</t>
  </si>
  <si>
    <t>СД</t>
  </si>
  <si>
    <t>СА-18</t>
  </si>
  <si>
    <t>РКУ-250</t>
  </si>
  <si>
    <t>НПО-22</t>
  </si>
  <si>
    <t>р</t>
  </si>
  <si>
    <t>Силовая нагрузка и освещение МОП</t>
  </si>
  <si>
    <t>энергосбер./ накаливания</t>
  </si>
  <si>
    <t>890/66</t>
  </si>
  <si>
    <t>светодиодные/     накаливания</t>
  </si>
  <si>
    <t>30/20</t>
  </si>
</sst>
</file>

<file path=xl/styles.xml><?xml version="1.0" encoding="utf-8"?>
<styleSheet xmlns="http://schemas.openxmlformats.org/spreadsheetml/2006/main">
  <numFmts count="14">
    <numFmt formatCode="GENERAL" numFmtId="164"/>
    <numFmt formatCode="@" numFmtId="165"/>
    <numFmt formatCode="#,##0.00" numFmtId="166"/>
    <numFmt formatCode="#,##0" numFmtId="167"/>
    <numFmt formatCode="0" numFmtId="168"/>
    <numFmt formatCode="0.0" numFmtId="169"/>
    <numFmt formatCode="#,##0_ ;[RED]\-#,##0\ " numFmtId="170"/>
    <numFmt formatCode="#,##0.0" numFmtId="171"/>
    <numFmt formatCode="0.000" numFmtId="172"/>
    <numFmt formatCode="DD/MMM" numFmtId="173"/>
    <numFmt formatCode="0.00" numFmtId="174"/>
    <numFmt formatCode="MMM/YY" numFmtId="175"/>
    <numFmt formatCode="_-* #,##0.00_р_._-;\-* #,##0.00_р_._-;_-* \-??_р_._-;_-@_-" numFmtId="176"/>
    <numFmt formatCode="#,##0_р_.;[RED]\-#,##0_р_." numFmtId="177"/>
  </numFmts>
  <fonts count="17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sz val="12"/>
    </font>
    <font>
      <name val="Calibri"/>
      <charset val="204"/>
      <family val="2"/>
      <b val="true"/>
      <sz val="12"/>
    </font>
    <font>
      <name val="Calibri"/>
      <charset val="204"/>
      <family val="2"/>
      <color rgb="FFFF0000"/>
      <sz val="12"/>
    </font>
    <font>
      <name val="Calibri"/>
      <charset val="204"/>
      <family val="2"/>
      <b val="true"/>
      <color rgb="FF3F3F3F"/>
      <sz val="11"/>
    </font>
    <font>
      <name val="Times New Roman"/>
      <charset val="204"/>
      <family val="1"/>
      <color rgb="FF000000"/>
      <sz val="11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color rgb="FF008000"/>
      <sz val="12"/>
    </font>
    <font>
      <name val="Tahoma"/>
      <charset val="204"/>
      <family val="2"/>
      <b val="true"/>
      <color rgb="FF000000"/>
      <sz val="12"/>
    </font>
    <font>
      <name val="Tahoma"/>
      <charset val="204"/>
      <family val="2"/>
      <color rgb="FF000000"/>
      <sz val="12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000"/>
        <bgColor rgb="FFFFCC00"/>
      </patternFill>
    </fill>
    <fill>
      <patternFill patternType="solid">
        <fgColor rgb="FFCCFFCC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CCCCFF"/>
        <bgColor rgb="FFC0C0C0"/>
      </patternFill>
    </fill>
    <fill>
      <patternFill patternType="solid">
        <fgColor rgb="FFFFFF99"/>
        <bgColor rgb="FFF2F2F2"/>
      </patternFill>
    </fill>
    <fill>
      <patternFill patternType="solid">
        <fgColor rgb="FFCC99FF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rgb="FF3366FF"/>
        <bgColor rgb="FF0066CC"/>
      </patternFill>
    </fill>
    <fill>
      <patternFill patternType="solid">
        <fgColor rgb="FFFFFFFF"/>
        <bgColor rgb="FFF2F2F2"/>
      </patternFill>
    </fill>
    <fill>
      <patternFill patternType="solid">
        <fgColor rgb="FFFFCC00"/>
        <bgColor rgb="FFFFC000"/>
      </patternFill>
    </fill>
    <fill>
      <patternFill patternType="solid">
        <fgColor rgb="FFCCFFFF"/>
        <bgColor rgb="FFCCFFFF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>
        <color rgb="FF333333"/>
      </left>
      <right style="thick">
        <color rgb="FF333333"/>
      </right>
      <top style="thick">
        <color rgb="FF333333"/>
      </top>
      <bottom/>
      <diagonal/>
    </border>
    <border diagonalDown="false" diagonalUp="false">
      <left style="thick"/>
      <right/>
      <top style="thick"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11" numFmtId="164">
      <alignment horizontal="general" indent="0" shrinkToFit="false" textRotation="0" vertical="bottom" wrapText="false"/>
      <protection hidden="false" locked="true"/>
    </xf>
  </cellStyleXfs>
  <cellXfs count="28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23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23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23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23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8" numFmtId="164" xfId="0">
      <alignment horizontal="left" indent="0" shrinkToFit="false" textRotation="0" vertical="center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4" fontId="7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7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8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9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9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4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4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7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8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9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6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0" fontId="8" numFmtId="164" xfId="0">
      <alignment horizontal="left" indent="0" shrinkToFit="false" textRotation="0" vertical="center" wrapText="true"/>
      <protection hidden="false" locked="false"/>
    </xf>
    <xf applyAlignment="true" applyBorder="true" applyFont="true" applyProtection="true" borderId="2" fillId="0" fontId="8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false" borderId="2" fillId="0" fontId="8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2" fillId="3" fontId="8" numFmtId="164" xfId="0">
      <alignment horizontal="left" indent="0" shrinkToFit="false" textRotation="0" vertical="center" wrapText="true"/>
      <protection hidden="false" locked="false"/>
    </xf>
    <xf applyAlignment="true" applyBorder="true" applyFont="true" applyProtection="false" borderId="2" fillId="0" fontId="6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6" numFmtId="165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1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8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" fillId="0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11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11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5" fillId="0" fontId="8" numFmtId="164" xfId="0">
      <alignment horizontal="left" indent="0" shrinkToFit="false" textRotation="0" vertical="center" wrapText="true"/>
      <protection hidden="false" locked="false"/>
    </xf>
    <xf applyAlignment="true" applyBorder="true" applyFont="true" applyProtection="true" borderId="2" fillId="0" fontId="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false" borderId="2" fillId="0" fontId="6" numFmtId="169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2" fillId="0" fontId="8" numFmtId="166" xfId="0">
      <alignment horizontal="right" indent="0" shrinkToFit="false" textRotation="0" vertical="center" wrapText="false"/>
      <protection hidden="false" locked="false"/>
    </xf>
    <xf applyAlignment="true" applyBorder="true" applyFont="true" applyProtection="true" borderId="6" fillId="0" fontId="8" numFmtId="168" xfId="2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6" fillId="0" fontId="8" numFmtId="166" xfId="0">
      <alignment horizontal="right" indent="0" shrinkToFit="false" textRotation="0" vertical="center" wrapText="false"/>
      <protection hidden="false" locked="false"/>
    </xf>
    <xf applyAlignment="true" applyBorder="true" applyFont="true" applyProtection="false" borderId="5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8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2" fillId="0" fontId="8" numFmtId="164" xfId="2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2" fillId="0" fontId="8" numFmtId="168" xfId="2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" fillId="0" fontId="8" numFmtId="170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6" xfId="2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2" fillId="0" fontId="8" numFmtId="166" xfId="20">
      <alignment horizontal="right" indent="0" shrinkToFit="false" textRotation="0" vertical="center" wrapText="false"/>
      <protection hidden="false" locked="false"/>
    </xf>
    <xf applyAlignment="true" applyBorder="true" applyFont="true" applyProtection="true" borderId="2" fillId="4" fontId="8" numFmtId="170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4" fontId="8" numFmtId="166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7" fontId="8" numFmtId="168" xfId="2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" fillId="7" fontId="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false" borderId="6" fillId="0" fontId="8" numFmtId="166" xfId="2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0" fontId="8" numFmtId="167" xfId="2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" fillId="0" fontId="8" numFmtId="167" xfId="0">
      <alignment horizontal="center" indent="0" shrinkToFit="false" textRotation="0" vertical="center" wrapText="false"/>
      <protection hidden="false" locked="false"/>
    </xf>
    <xf applyAlignment="true" applyBorder="true" applyFont="true" applyProtection="false" borderId="2" fillId="0" fontId="8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9" xfId="0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8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3" fontId="8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true" borderId="1" fillId="11" fontId="8" numFmtId="164" xfId="24">
      <alignment horizontal="center" indent="0" shrinkToFit="false" textRotation="0" vertical="center" wrapText="false"/>
      <protection hidden="false" locked="true"/>
    </xf>
    <xf applyAlignment="true" applyBorder="false" applyFont="true" applyProtection="true" borderId="1" fillId="0" fontId="8" numFmtId="164" xfId="24">
      <alignment horizontal="center" indent="0" shrinkToFit="false" textRotation="0" vertical="center" wrapText="false"/>
      <protection hidden="false" locked="true"/>
    </xf>
    <xf applyAlignment="true" applyBorder="false" applyFont="true" applyProtection="true" borderId="1" fillId="0" fontId="8" numFmtId="164" xfId="24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7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71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8" fillId="0" fontId="8" numFmtId="164" xfId="24">
      <alignment horizontal="right" indent="0" shrinkToFit="false" textRotation="0" vertical="center" wrapText="false"/>
      <protection hidden="false" locked="true"/>
    </xf>
    <xf applyAlignment="true" applyBorder="false" applyFont="true" applyProtection="true" borderId="1" fillId="0" fontId="9" numFmtId="164" xfId="24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8" fillId="11" fontId="8" numFmtId="164" xfId="24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8" fillId="0" fontId="8" numFmtId="164" xfId="24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0" fontId="8" numFmtId="164" xfId="24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8" fillId="0" fontId="9" numFmtId="164" xfId="24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6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11" fontId="8" numFmtId="164" xfId="24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0" fontId="8" numFmtId="164" xfId="24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0" fontId="9" numFmtId="164" xfId="24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1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1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5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23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4" xfId="23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4" xfId="23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4" xfId="23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23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23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6" numFmtId="164" xfId="23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left" indent="0" shrinkToFit="true" textRotation="0" vertical="center" wrapText="true"/>
      <protection hidden="false" locked="true"/>
    </xf>
    <xf applyAlignment="true" applyBorder="true" applyFont="true" applyProtection="false" borderId="2" fillId="0" fontId="8" numFmtId="164" xfId="0">
      <alignment horizontal="center" indent="0" shrinkToFit="true" textRotation="0" vertical="center" wrapText="true"/>
      <protection hidden="false" locked="true"/>
    </xf>
    <xf applyAlignment="true" applyBorder="true" applyFont="true" applyProtection="false" borderId="2" fillId="0" fontId="8" numFmtId="164" xfId="0">
      <alignment horizontal="right" indent="0" shrinkToFit="tru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true" textRotation="0" vertical="center" wrapText="true"/>
      <protection hidden="false" locked="true"/>
    </xf>
    <xf applyAlignment="true" applyBorder="true" applyFont="true" applyProtection="false" borderId="2" fillId="0" fontId="8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7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" fillId="0" fontId="6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2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2" fillId="0" fontId="8" numFmtId="164" xfId="0">
      <alignment horizontal="right" indent="0" shrinkToFit="false" textRotation="0" vertical="bottom" wrapText="true"/>
      <protection hidden="false" locked="true"/>
    </xf>
    <xf applyAlignment="true" applyBorder="false" applyFont="true" applyProtection="false" borderId="0" fillId="0" fontId="12" numFmtId="164" xfId="23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2" numFmtId="164" xfId="23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12" numFmtId="164" xfId="23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3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7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8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12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12" fontId="9" numFmtId="172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4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7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8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1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5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6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6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73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7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23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23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64" xfId="23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23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6" numFmtId="173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7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7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6" numFmtId="173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6" numFmtId="17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11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21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11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6" numFmtId="168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11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6" numFmtId="17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2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6" numFmtId="17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tru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4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7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8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12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12" fontId="1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12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13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23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23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1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6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11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6" numFmtId="167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7" fillId="0" fontId="8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false" borderId="2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7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7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6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7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7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7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2" fillId="0" fontId="6" numFmtId="164" xfId="23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6" numFmtId="164" xfId="23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23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23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23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8" numFmtId="164" xfId="22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true"/>
      <protection hidden="false" locked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Обычный 2" xfId="20"/>
    <cellStyle builtinId="54" customBuiltin="true" name="Обычный_ТЭ (прил. 2.1)" xfId="21"/>
    <cellStyle builtinId="54" customBuiltin="true" name="Обычный_ЭЭ (прил. 2.2)" xfId="22"/>
    <cellStyle builtinId="54" customBuiltin="true" name="Excel Built-in Normal" xfId="23"/>
    <cellStyle builtinId="54" customBuiltin="true" name="Excel Built-in Output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784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5" zoomScaleNormal="75" zoomScalePageLayoutView="100">
      <pane activePane="bottomRight" topLeftCell="I570" xSplit="8" ySplit="7"/>
      <selection activeCell="A1" activeCellId="0" pane="topLeft" sqref="A1"/>
      <selection activeCell="I1" activeCellId="0" pane="topRight" sqref="I1"/>
      <selection activeCell="A570" activeCellId="0" pane="bottomLeft" sqref="A570"/>
      <selection activeCell="D6" activeCellId="0" pane="bottomRight" sqref="D6"/>
    </sheetView>
  </sheetViews>
  <sheetFormatPr defaultRowHeight="14.5"/>
  <cols>
    <col collapsed="false" hidden="false" max="1" min="1" style="1" width="5.42914979757085"/>
    <col collapsed="false" hidden="false" max="2" min="2" style="1" width="18.1376518218623"/>
    <col collapsed="false" hidden="false" max="3" min="3" style="1" width="31"/>
    <col collapsed="false" hidden="false" max="4" min="4" style="2" width="30.5708502024291"/>
    <col collapsed="false" hidden="false" max="5" min="5" style="1" width="9.71255060728745"/>
    <col collapsed="false" hidden="false" max="6" min="6" style="1" width="10.8542510121457"/>
    <col collapsed="false" hidden="false" max="7" min="7" style="1" width="7.71255060728745"/>
    <col collapsed="false" hidden="false" max="8" min="8" style="1" width="8"/>
    <col collapsed="false" hidden="false" max="9" min="9" style="1" width="38"/>
    <col collapsed="false" hidden="false" max="10" min="10" style="1" width="17.4251012145749"/>
    <col collapsed="false" hidden="false" max="11" min="11" style="1" width="33"/>
    <col collapsed="false" hidden="false" max="12" min="12" style="1" width="24.2793522267206"/>
    <col collapsed="false" hidden="false" max="13" min="13" style="1" width="12.4251012145749"/>
    <col collapsed="false" hidden="false" max="14" min="14" style="1" width="32.4291497975708"/>
    <col collapsed="false" hidden="false" max="15" min="15" style="1" width="24.1457489878543"/>
    <col collapsed="false" hidden="false" max="16" min="16" style="1" width="15.1376518218623"/>
    <col collapsed="false" hidden="false" max="17" min="17" style="1" width="11.4251012145749"/>
    <col collapsed="false" hidden="false" max="18" min="18" style="1" width="10.8542510121457"/>
    <col collapsed="false" hidden="false" max="19" min="19" style="3" width="11.1417004048583"/>
    <col collapsed="false" hidden="false" max="20" min="20" style="3" width="12.1417004048583"/>
    <col collapsed="false" hidden="false" max="21" min="21" style="3" width="13.2834008097166"/>
    <col collapsed="false" hidden="false" max="22" min="22" style="3" width="12.995951417004"/>
    <col collapsed="false" hidden="false" max="23" min="23" style="1" width="6.85425101214575"/>
    <col collapsed="false" hidden="false" max="24" min="24" style="1" width="7.1417004048583"/>
    <col collapsed="false" hidden="false" max="25" min="25" style="1" width="9.1417004048583"/>
    <col collapsed="false" hidden="false" max="28" min="26" style="1" width="9.71255060728745"/>
    <col collapsed="false" hidden="false" max="30" min="29" style="1" width="8.71255060728745"/>
    <col collapsed="false" hidden="false" max="31" min="31" style="1" width="6.42914979757085"/>
    <col collapsed="false" hidden="false" max="32" min="32" style="1" width="7.1417004048583"/>
    <col collapsed="false" hidden="false" max="37" min="33" style="1" width="7.4251012145749"/>
    <col collapsed="false" hidden="false" max="38" min="38" style="4" width="45.4251012145749"/>
    <col collapsed="false" hidden="false" max="1025" min="39" style="4" width="9.1417004048583"/>
  </cols>
  <sheetData>
    <row collapsed="false" customFormat="false" customHeight="false" hidden="false" ht="14.5" outlineLevel="0" r="1">
      <c r="A1" s="5" t="s">
        <v>0</v>
      </c>
      <c r="B1" s="6"/>
      <c r="C1" s="6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  <c r="T1" s="7"/>
      <c r="U1" s="7"/>
      <c r="V1" s="7"/>
      <c r="W1" s="6"/>
      <c r="X1" s="6"/>
      <c r="Y1" s="6"/>
      <c r="Z1" s="6"/>
      <c r="AA1" s="6"/>
      <c r="AB1" s="6"/>
      <c r="AC1" s="6"/>
      <c r="AD1" s="6"/>
      <c r="AE1" s="8"/>
      <c r="AF1" s="8"/>
      <c r="AG1" s="6"/>
      <c r="AH1" s="6"/>
      <c r="AI1" s="6"/>
      <c r="AJ1" s="6"/>
      <c r="AK1" s="6"/>
      <c r="AL1" s="9"/>
    </row>
    <row collapsed="false" customFormat="false" customHeight="false" hidden="false" ht="14.5" outlineLevel="0" r="2">
      <c r="A2" s="10" t="s">
        <v>1</v>
      </c>
      <c r="B2" s="6"/>
      <c r="C2" s="11"/>
      <c r="D2" s="5"/>
      <c r="E2" s="12"/>
      <c r="F2" s="5" t="s">
        <v>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6"/>
      <c r="X2" s="6"/>
      <c r="Y2" s="6"/>
      <c r="Z2" s="6"/>
      <c r="AA2" s="6"/>
      <c r="AB2" s="6"/>
      <c r="AC2" s="6"/>
      <c r="AD2" s="6"/>
      <c r="AE2" s="8"/>
      <c r="AF2" s="8"/>
      <c r="AG2" s="6"/>
      <c r="AH2" s="6"/>
      <c r="AI2" s="6"/>
      <c r="AJ2" s="6"/>
      <c r="AK2" s="6"/>
      <c r="AL2" s="9"/>
    </row>
    <row collapsed="false" customFormat="false" customHeight="false" hidden="false" ht="14.5" outlineLevel="0" r="3">
      <c r="A3" s="10" t="s">
        <v>3</v>
      </c>
      <c r="B3" s="6"/>
      <c r="C3" s="11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7"/>
      <c r="U3" s="7"/>
      <c r="V3" s="7"/>
      <c r="W3" s="6"/>
      <c r="X3" s="6"/>
      <c r="Y3" s="6"/>
      <c r="Z3" s="6"/>
      <c r="AA3" s="6"/>
      <c r="AB3" s="6"/>
      <c r="AC3" s="6"/>
      <c r="AD3" s="6"/>
      <c r="AE3" s="8"/>
      <c r="AF3" s="8"/>
      <c r="AG3" s="6"/>
      <c r="AH3" s="6"/>
      <c r="AI3" s="6"/>
      <c r="AJ3" s="6"/>
      <c r="AK3" s="6"/>
      <c r="AL3" s="9"/>
    </row>
    <row collapsed="false" customFormat="true" customHeight="false" hidden="false" ht="14.5" outlineLevel="0" r="4" s="14">
      <c r="A4" s="13"/>
      <c r="B4" s="13" t="s">
        <v>4</v>
      </c>
      <c r="C4" s="6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7"/>
      <c r="U4" s="7"/>
      <c r="V4" s="7"/>
      <c r="W4" s="6"/>
      <c r="X4" s="6"/>
      <c r="Y4" s="6"/>
      <c r="Z4" s="6"/>
      <c r="AA4" s="6"/>
      <c r="AB4" s="6"/>
      <c r="AC4" s="6"/>
      <c r="AD4" s="6"/>
      <c r="AE4" s="8"/>
      <c r="AF4" s="8"/>
      <c r="AG4" s="6"/>
      <c r="AH4" s="6"/>
      <c r="AI4" s="6"/>
      <c r="AJ4" s="6"/>
      <c r="AK4" s="6"/>
      <c r="AL4" s="9"/>
    </row>
    <row collapsed="false" customFormat="true" customHeight="true" hidden="false" ht="58.15" outlineLevel="0" r="5" s="19">
      <c r="A5" s="15" t="s">
        <v>5</v>
      </c>
      <c r="B5" s="15" t="s">
        <v>6</v>
      </c>
      <c r="C5" s="15"/>
      <c r="D5" s="15"/>
      <c r="E5" s="15"/>
      <c r="F5" s="15"/>
      <c r="G5" s="15"/>
      <c r="H5" s="15"/>
      <c r="I5" s="15"/>
      <c r="J5" s="15"/>
      <c r="K5" s="16" t="s">
        <v>7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 t="s">
        <v>8</v>
      </c>
      <c r="AH5" s="17"/>
      <c r="AI5" s="17"/>
      <c r="AJ5" s="17"/>
      <c r="AK5" s="17"/>
      <c r="AL5" s="18" t="s">
        <v>9</v>
      </c>
    </row>
    <row collapsed="false" customFormat="true" customHeight="true" hidden="false" ht="162.75" outlineLevel="0" r="6" s="27">
      <c r="A6" s="15"/>
      <c r="B6" s="15" t="s">
        <v>10</v>
      </c>
      <c r="C6" s="15" t="s">
        <v>11</v>
      </c>
      <c r="D6" s="15" t="s">
        <v>12</v>
      </c>
      <c r="E6" s="20" t="s">
        <v>13</v>
      </c>
      <c r="F6" s="15" t="s">
        <v>14</v>
      </c>
      <c r="G6" s="15" t="s">
        <v>15</v>
      </c>
      <c r="H6" s="15" t="s">
        <v>16</v>
      </c>
      <c r="I6" s="15" t="s">
        <v>17</v>
      </c>
      <c r="J6" s="21" t="s">
        <v>18</v>
      </c>
      <c r="K6" s="22" t="s">
        <v>19</v>
      </c>
      <c r="L6" s="22" t="s">
        <v>20</v>
      </c>
      <c r="M6" s="22" t="s">
        <v>21</v>
      </c>
      <c r="N6" s="22" t="s">
        <v>22</v>
      </c>
      <c r="O6" s="23" t="s">
        <v>23</v>
      </c>
      <c r="P6" s="23" t="s">
        <v>24</v>
      </c>
      <c r="Q6" s="22" t="s">
        <v>25</v>
      </c>
      <c r="R6" s="22" t="s">
        <v>26</v>
      </c>
      <c r="S6" s="24" t="s">
        <v>27</v>
      </c>
      <c r="T6" s="24" t="s">
        <v>28</v>
      </c>
      <c r="U6" s="24" t="s">
        <v>29</v>
      </c>
      <c r="V6" s="24" t="s">
        <v>30</v>
      </c>
      <c r="W6" s="25" t="s">
        <v>31</v>
      </c>
      <c r="X6" s="25" t="s">
        <v>32</v>
      </c>
      <c r="Y6" s="25" t="s">
        <v>33</v>
      </c>
      <c r="Z6" s="25" t="s">
        <v>34</v>
      </c>
      <c r="AA6" s="26" t="s">
        <v>35</v>
      </c>
      <c r="AB6" s="26" t="s">
        <v>36</v>
      </c>
      <c r="AC6" s="26" t="s">
        <v>37</v>
      </c>
      <c r="AD6" s="26" t="s">
        <v>38</v>
      </c>
      <c r="AE6" s="26" t="s">
        <v>39</v>
      </c>
      <c r="AF6" s="26" t="s">
        <v>40</v>
      </c>
      <c r="AG6" s="17" t="s">
        <v>41</v>
      </c>
      <c r="AH6" s="17" t="s">
        <v>42</v>
      </c>
      <c r="AI6" s="17" t="s">
        <v>43</v>
      </c>
      <c r="AJ6" s="17" t="s">
        <v>44</v>
      </c>
      <c r="AK6" s="17" t="s">
        <v>45</v>
      </c>
      <c r="AL6" s="18"/>
    </row>
    <row collapsed="false" customFormat="true" customHeight="false" hidden="false" ht="15.9" outlineLevel="0" r="7" s="35">
      <c r="A7" s="28" t="n">
        <v>1</v>
      </c>
      <c r="B7" s="28" t="n">
        <v>2</v>
      </c>
      <c r="C7" s="28" t="n">
        <v>3</v>
      </c>
      <c r="D7" s="29" t="n">
        <v>4</v>
      </c>
      <c r="E7" s="28" t="n">
        <v>5</v>
      </c>
      <c r="F7" s="28" t="n">
        <v>6</v>
      </c>
      <c r="G7" s="28" t="n">
        <v>7</v>
      </c>
      <c r="H7" s="28" t="n">
        <v>8</v>
      </c>
      <c r="I7" s="28" t="n">
        <v>9</v>
      </c>
      <c r="J7" s="28" t="n">
        <v>10</v>
      </c>
      <c r="K7" s="30" t="n">
        <v>11</v>
      </c>
      <c r="L7" s="30" t="n">
        <v>12</v>
      </c>
      <c r="M7" s="30" t="n">
        <v>13</v>
      </c>
      <c r="N7" s="30" t="n">
        <v>14</v>
      </c>
      <c r="O7" s="30" t="n">
        <v>15</v>
      </c>
      <c r="P7" s="30" t="n">
        <v>16</v>
      </c>
      <c r="Q7" s="30" t="n">
        <v>17</v>
      </c>
      <c r="R7" s="30" t="n">
        <v>18</v>
      </c>
      <c r="S7" s="31" t="n">
        <v>19</v>
      </c>
      <c r="T7" s="31" t="n">
        <v>20</v>
      </c>
      <c r="U7" s="31" t="n">
        <v>21</v>
      </c>
      <c r="V7" s="31" t="n">
        <v>22</v>
      </c>
      <c r="W7" s="32" t="n">
        <v>23</v>
      </c>
      <c r="X7" s="32" t="n">
        <v>24</v>
      </c>
      <c r="Y7" s="32" t="n">
        <v>25</v>
      </c>
      <c r="Z7" s="32" t="n">
        <v>26</v>
      </c>
      <c r="AA7" s="32" t="n">
        <v>27</v>
      </c>
      <c r="AB7" s="32" t="n">
        <v>28</v>
      </c>
      <c r="AC7" s="32" t="n">
        <v>29</v>
      </c>
      <c r="AD7" s="32" t="n">
        <v>30</v>
      </c>
      <c r="AE7" s="32" t="n">
        <v>31</v>
      </c>
      <c r="AF7" s="25" t="n">
        <v>32</v>
      </c>
      <c r="AG7" s="33" t="n">
        <v>33</v>
      </c>
      <c r="AH7" s="33" t="n">
        <v>34</v>
      </c>
      <c r="AI7" s="33" t="n">
        <v>35</v>
      </c>
      <c r="AJ7" s="33" t="n">
        <v>36</v>
      </c>
      <c r="AK7" s="33" t="n">
        <v>37</v>
      </c>
      <c r="AL7" s="34" t="n">
        <v>38</v>
      </c>
    </row>
    <row collapsed="false" customFormat="true" customHeight="false" hidden="false" ht="15.9" outlineLevel="0" r="8" s="14">
      <c r="A8" s="36" t="n">
        <v>1</v>
      </c>
      <c r="B8" s="36" t="s">
        <v>46</v>
      </c>
      <c r="C8" s="36" t="s">
        <v>47</v>
      </c>
      <c r="D8" s="37" t="s">
        <v>48</v>
      </c>
      <c r="E8" s="36" t="n">
        <v>22</v>
      </c>
      <c r="F8" s="36" t="n">
        <v>1</v>
      </c>
      <c r="G8" s="36"/>
      <c r="H8" s="34" t="n">
        <v>8001</v>
      </c>
      <c r="I8" s="36" t="s">
        <v>49</v>
      </c>
      <c r="J8" s="36"/>
      <c r="K8" s="38" t="s">
        <v>50</v>
      </c>
      <c r="L8" s="38" t="n">
        <v>137</v>
      </c>
      <c r="M8" s="36" t="n">
        <v>1987</v>
      </c>
      <c r="N8" s="36" t="s">
        <v>51</v>
      </c>
      <c r="O8" s="36" t="n">
        <v>16</v>
      </c>
      <c r="P8" s="36" t="n">
        <v>0</v>
      </c>
      <c r="Q8" s="36" t="n">
        <v>1</v>
      </c>
      <c r="R8" s="36" t="e">
        <f aca="false"/>
        <v>#N/A</v>
      </c>
      <c r="S8" s="39" t="e">
        <f aca="false"/>
        <v>#N/A</v>
      </c>
      <c r="T8" s="39" t="e">
        <f aca="false"/>
        <v>#N/A</v>
      </c>
      <c r="U8" s="40" t="e">
        <f aca="false"/>
        <v>#N/A</v>
      </c>
      <c r="V8" s="41" t="n">
        <v>179</v>
      </c>
      <c r="W8" s="42" t="s">
        <v>52</v>
      </c>
      <c r="X8" s="42" t="s">
        <v>52</v>
      </c>
      <c r="Y8" s="42" t="s">
        <v>52</v>
      </c>
      <c r="Z8" s="42" t="s">
        <v>52</v>
      </c>
      <c r="AA8" s="42" t="s">
        <v>52</v>
      </c>
      <c r="AB8" s="36" t="s">
        <v>53</v>
      </c>
      <c r="AC8" s="36" t="s">
        <v>53</v>
      </c>
      <c r="AD8" s="36" t="s">
        <v>53</v>
      </c>
      <c r="AE8" s="36" t="s">
        <v>52</v>
      </c>
      <c r="AF8" s="43" t="e">
        <f aca="false"/>
        <v>#N/A</v>
      </c>
      <c r="AG8" s="36" t="n">
        <v>4</v>
      </c>
      <c r="AH8" s="36" t="n">
        <v>6</v>
      </c>
      <c r="AI8" s="36" t="n">
        <v>0</v>
      </c>
      <c r="AJ8" s="36" t="n">
        <v>1</v>
      </c>
      <c r="AK8" s="36" t="n">
        <v>0</v>
      </c>
      <c r="AL8" s="44"/>
    </row>
    <row collapsed="false" customFormat="true" customHeight="false" hidden="false" ht="15.9" outlineLevel="0" r="9" s="14">
      <c r="A9" s="36" t="n">
        <v>2</v>
      </c>
      <c r="B9" s="36" t="s">
        <v>46</v>
      </c>
      <c r="C9" s="36" t="s">
        <v>47</v>
      </c>
      <c r="D9" s="37" t="s">
        <v>48</v>
      </c>
      <c r="E9" s="36" t="n">
        <v>24</v>
      </c>
      <c r="F9" s="36" t="n">
        <v>1</v>
      </c>
      <c r="G9" s="36"/>
      <c r="H9" s="34" t="n">
        <v>8002</v>
      </c>
      <c r="I9" s="36" t="s">
        <v>49</v>
      </c>
      <c r="J9" s="36"/>
      <c r="K9" s="38" t="s">
        <v>50</v>
      </c>
      <c r="L9" s="38" t="n">
        <v>137</v>
      </c>
      <c r="M9" s="36" t="n">
        <v>1987</v>
      </c>
      <c r="N9" s="36" t="s">
        <v>51</v>
      </c>
      <c r="O9" s="36" t="n">
        <v>16</v>
      </c>
      <c r="P9" s="36" t="n">
        <v>0</v>
      </c>
      <c r="Q9" s="36" t="n">
        <v>1</v>
      </c>
      <c r="R9" s="36" t="e">
        <f aca="false"/>
        <v>#N/A</v>
      </c>
      <c r="S9" s="39" t="e">
        <f aca="false"/>
        <v>#N/A</v>
      </c>
      <c r="T9" s="39" t="e">
        <f aca="false"/>
        <v>#N/A</v>
      </c>
      <c r="U9" s="40" t="e">
        <f aca="false"/>
        <v>#N/A</v>
      </c>
      <c r="V9" s="41" t="e">
        <f aca="false"/>
        <v>#N/A</v>
      </c>
      <c r="W9" s="42" t="s">
        <v>52</v>
      </c>
      <c r="X9" s="42" t="s">
        <v>52</v>
      </c>
      <c r="Y9" s="42" t="s">
        <v>52</v>
      </c>
      <c r="Z9" s="42" t="s">
        <v>52</v>
      </c>
      <c r="AA9" s="42" t="s">
        <v>52</v>
      </c>
      <c r="AB9" s="36" t="s">
        <v>53</v>
      </c>
      <c r="AC9" s="36" t="s">
        <v>53</v>
      </c>
      <c r="AD9" s="36" t="s">
        <v>53</v>
      </c>
      <c r="AE9" s="36" t="s">
        <v>52</v>
      </c>
      <c r="AF9" s="43" t="e">
        <f aca="false"/>
        <v>#N/A</v>
      </c>
      <c r="AG9" s="36" t="n">
        <v>3</v>
      </c>
      <c r="AH9" s="36" t="n">
        <v>6</v>
      </c>
      <c r="AI9" s="36" t="n">
        <v>0</v>
      </c>
      <c r="AJ9" s="36" t="n">
        <v>1</v>
      </c>
      <c r="AK9" s="36" t="n">
        <v>0</v>
      </c>
      <c r="AL9" s="44"/>
    </row>
    <row collapsed="false" customFormat="true" customHeight="false" hidden="false" ht="15.9" outlineLevel="0" r="10" s="14">
      <c r="A10" s="36" t="n">
        <v>3</v>
      </c>
      <c r="B10" s="36" t="s">
        <v>46</v>
      </c>
      <c r="C10" s="36" t="s">
        <v>47</v>
      </c>
      <c r="D10" s="37" t="s">
        <v>54</v>
      </c>
      <c r="E10" s="36" t="n">
        <v>92</v>
      </c>
      <c r="F10" s="36" t="n">
        <v>3</v>
      </c>
      <c r="G10" s="36"/>
      <c r="H10" s="34" t="n">
        <v>8003</v>
      </c>
      <c r="I10" s="36" t="s">
        <v>49</v>
      </c>
      <c r="J10" s="36"/>
      <c r="K10" s="38" t="s">
        <v>50</v>
      </c>
      <c r="L10" s="38" t="n">
        <v>137</v>
      </c>
      <c r="M10" s="36" t="n">
        <v>1986</v>
      </c>
      <c r="N10" s="36" t="s">
        <v>51</v>
      </c>
      <c r="O10" s="36" t="n">
        <v>16</v>
      </c>
      <c r="P10" s="36" t="n">
        <v>0</v>
      </c>
      <c r="Q10" s="36" t="n">
        <v>13</v>
      </c>
      <c r="R10" s="36" t="e">
        <f aca="false"/>
        <v>#N/A</v>
      </c>
      <c r="S10" s="39" t="e">
        <f aca="false"/>
        <v>#N/A</v>
      </c>
      <c r="T10" s="39" t="e">
        <f aca="false"/>
        <v>#N/A</v>
      </c>
      <c r="U10" s="40" t="e">
        <f aca="false"/>
        <v>#N/A</v>
      </c>
      <c r="V10" s="41" t="e">
        <f aca="false"/>
        <v>#N/A</v>
      </c>
      <c r="W10" s="42" t="s">
        <v>52</v>
      </c>
      <c r="X10" s="42" t="s">
        <v>52</v>
      </c>
      <c r="Y10" s="42" t="s">
        <v>52</v>
      </c>
      <c r="Z10" s="42" t="s">
        <v>52</v>
      </c>
      <c r="AA10" s="42" t="s">
        <v>52</v>
      </c>
      <c r="AB10" s="36" t="s">
        <v>53</v>
      </c>
      <c r="AC10" s="36" t="s">
        <v>53</v>
      </c>
      <c r="AD10" s="36" t="s">
        <v>53</v>
      </c>
      <c r="AE10" s="36" t="s">
        <v>52</v>
      </c>
      <c r="AF10" s="43" t="e">
        <f aca="false"/>
        <v>#N/A</v>
      </c>
      <c r="AG10" s="36" t="n">
        <v>10</v>
      </c>
      <c r="AH10" s="36" t="n">
        <v>6</v>
      </c>
      <c r="AI10" s="36" t="n">
        <v>0</v>
      </c>
      <c r="AJ10" s="36" t="n">
        <v>7</v>
      </c>
      <c r="AK10" s="36" t="n">
        <v>0</v>
      </c>
      <c r="AL10" s="44"/>
    </row>
    <row collapsed="false" customFormat="true" customHeight="false" hidden="false" ht="15.9" outlineLevel="0" r="11" s="14">
      <c r="A11" s="36" t="n">
        <v>4</v>
      </c>
      <c r="B11" s="36" t="s">
        <v>46</v>
      </c>
      <c r="C11" s="36" t="s">
        <v>47</v>
      </c>
      <c r="D11" s="37" t="s">
        <v>55</v>
      </c>
      <c r="E11" s="36" t="n">
        <v>7</v>
      </c>
      <c r="F11" s="36" t="n">
        <v>1</v>
      </c>
      <c r="G11" s="36"/>
      <c r="H11" s="34" t="n">
        <v>8004</v>
      </c>
      <c r="I11" s="36" t="s">
        <v>49</v>
      </c>
      <c r="J11" s="36"/>
      <c r="K11" s="38" t="s">
        <v>50</v>
      </c>
      <c r="L11" s="38" t="n">
        <v>137</v>
      </c>
      <c r="M11" s="36" t="n">
        <v>1986</v>
      </c>
      <c r="N11" s="36" t="s">
        <v>51</v>
      </c>
      <c r="O11" s="36" t="n">
        <v>12</v>
      </c>
      <c r="P11" s="36" t="n">
        <v>0</v>
      </c>
      <c r="Q11" s="36" t="n">
        <v>5</v>
      </c>
      <c r="R11" s="36" t="e">
        <f aca="false"/>
        <v>#N/A</v>
      </c>
      <c r="S11" s="39" t="e">
        <f aca="false"/>
        <v>#N/A</v>
      </c>
      <c r="T11" s="39" t="e">
        <f aca="false"/>
        <v>#N/A</v>
      </c>
      <c r="U11" s="40" t="e">
        <f aca="false"/>
        <v>#N/A</v>
      </c>
      <c r="V11" s="41" t="e">
        <f aca="false"/>
        <v>#N/A</v>
      </c>
      <c r="W11" s="42" t="s">
        <v>52</v>
      </c>
      <c r="X11" s="42" t="s">
        <v>52</v>
      </c>
      <c r="Y11" s="42" t="s">
        <v>52</v>
      </c>
      <c r="Z11" s="42" t="s">
        <v>52</v>
      </c>
      <c r="AA11" s="42" t="s">
        <v>52</v>
      </c>
      <c r="AB11" s="36" t="s">
        <v>53</v>
      </c>
      <c r="AC11" s="36" t="s">
        <v>53</v>
      </c>
      <c r="AD11" s="36" t="s">
        <v>53</v>
      </c>
      <c r="AE11" s="36" t="s">
        <v>52</v>
      </c>
      <c r="AF11" s="43" t="e">
        <f aca="false"/>
        <v>#N/A</v>
      </c>
      <c r="AG11" s="36" t="n">
        <v>6</v>
      </c>
      <c r="AH11" s="36" t="n">
        <v>4</v>
      </c>
      <c r="AI11" s="36" t="n">
        <v>0</v>
      </c>
      <c r="AJ11" s="36" t="n">
        <v>3</v>
      </c>
      <c r="AK11" s="36" t="n">
        <v>0</v>
      </c>
      <c r="AL11" s="44"/>
    </row>
    <row collapsed="false" customFormat="true" customHeight="false" hidden="false" ht="15.9" outlineLevel="0" r="12" s="14">
      <c r="A12" s="36" t="n">
        <v>5</v>
      </c>
      <c r="B12" s="36" t="s">
        <v>46</v>
      </c>
      <c r="C12" s="36" t="s">
        <v>47</v>
      </c>
      <c r="D12" s="37" t="s">
        <v>48</v>
      </c>
      <c r="E12" s="36" t="n">
        <v>28</v>
      </c>
      <c r="F12" s="36" t="n">
        <v>3</v>
      </c>
      <c r="G12" s="36"/>
      <c r="H12" s="34" t="n">
        <v>8005</v>
      </c>
      <c r="I12" s="36" t="s">
        <v>49</v>
      </c>
      <c r="J12" s="36"/>
      <c r="K12" s="38" t="s">
        <v>50</v>
      </c>
      <c r="L12" s="38" t="n">
        <v>137</v>
      </c>
      <c r="M12" s="36" t="n">
        <v>1985</v>
      </c>
      <c r="N12" s="36" t="s">
        <v>51</v>
      </c>
      <c r="O12" s="36" t="n">
        <v>16</v>
      </c>
      <c r="P12" s="36" t="n">
        <v>0</v>
      </c>
      <c r="Q12" s="36" t="n">
        <v>6</v>
      </c>
      <c r="R12" s="36" t="e">
        <f aca="false"/>
        <v>#N/A</v>
      </c>
      <c r="S12" s="39" t="e">
        <f aca="false"/>
        <v>#N/A</v>
      </c>
      <c r="T12" s="39" t="e">
        <f aca="false"/>
        <v>#N/A</v>
      </c>
      <c r="U12" s="40" t="e">
        <f aca="false"/>
        <v>#N/A</v>
      </c>
      <c r="V12" s="41" t="e">
        <f aca="false"/>
        <v>#N/A</v>
      </c>
      <c r="W12" s="42" t="s">
        <v>52</v>
      </c>
      <c r="X12" s="42" t="s">
        <v>52</v>
      </c>
      <c r="Y12" s="42" t="s">
        <v>52</v>
      </c>
      <c r="Z12" s="42" t="s">
        <v>52</v>
      </c>
      <c r="AA12" s="42" t="s">
        <v>52</v>
      </c>
      <c r="AB12" s="36" t="s">
        <v>53</v>
      </c>
      <c r="AC12" s="36" t="s">
        <v>53</v>
      </c>
      <c r="AD12" s="36" t="s">
        <v>53</v>
      </c>
      <c r="AE12" s="36" t="s">
        <v>52</v>
      </c>
      <c r="AF12" s="43" t="e">
        <f aca="false"/>
        <v>#N/A</v>
      </c>
      <c r="AG12" s="36" t="n">
        <v>4</v>
      </c>
      <c r="AH12" s="36" t="n">
        <v>5</v>
      </c>
      <c r="AI12" s="36" t="n">
        <v>0</v>
      </c>
      <c r="AJ12" s="36" t="n">
        <v>3</v>
      </c>
      <c r="AK12" s="36" t="n">
        <v>0</v>
      </c>
      <c r="AL12" s="44"/>
    </row>
    <row collapsed="false" customFormat="true" customHeight="false" hidden="false" ht="15.9" outlineLevel="0" r="13" s="14">
      <c r="A13" s="36" t="n">
        <v>6</v>
      </c>
      <c r="B13" s="36" t="s">
        <v>46</v>
      </c>
      <c r="C13" s="36" t="s">
        <v>47</v>
      </c>
      <c r="D13" s="37" t="s">
        <v>54</v>
      </c>
      <c r="E13" s="36" t="n">
        <v>92</v>
      </c>
      <c r="F13" s="36" t="n">
        <v>1</v>
      </c>
      <c r="G13" s="36"/>
      <c r="H13" s="34" t="n">
        <v>8006</v>
      </c>
      <c r="I13" s="36" t="s">
        <v>49</v>
      </c>
      <c r="J13" s="36"/>
      <c r="K13" s="38" t="s">
        <v>50</v>
      </c>
      <c r="L13" s="38" t="n">
        <v>137</v>
      </c>
      <c r="M13" s="36" t="n">
        <v>1990</v>
      </c>
      <c r="N13" s="36" t="s">
        <v>51</v>
      </c>
      <c r="O13" s="36" t="n">
        <v>12</v>
      </c>
      <c r="P13" s="36" t="n">
        <v>0</v>
      </c>
      <c r="Q13" s="36" t="n">
        <v>12</v>
      </c>
      <c r="R13" s="36" t="e">
        <f aca="false"/>
        <v>#N/A</v>
      </c>
      <c r="S13" s="39" t="e">
        <f aca="false"/>
        <v>#N/A</v>
      </c>
      <c r="T13" s="39" t="e">
        <f aca="false"/>
        <v>#N/A</v>
      </c>
      <c r="U13" s="40" t="e">
        <f aca="false"/>
        <v>#N/A</v>
      </c>
      <c r="V13" s="41" t="e">
        <f aca="false"/>
        <v>#N/A</v>
      </c>
      <c r="W13" s="42" t="s">
        <v>52</v>
      </c>
      <c r="X13" s="42" t="s">
        <v>52</v>
      </c>
      <c r="Y13" s="42" t="s">
        <v>52</v>
      </c>
      <c r="Z13" s="42" t="s">
        <v>52</v>
      </c>
      <c r="AA13" s="42" t="s">
        <v>52</v>
      </c>
      <c r="AB13" s="36" t="s">
        <v>53</v>
      </c>
      <c r="AC13" s="36" t="s">
        <v>53</v>
      </c>
      <c r="AD13" s="36" t="s">
        <v>53</v>
      </c>
      <c r="AE13" s="36" t="s">
        <v>52</v>
      </c>
      <c r="AF13" s="43" t="e">
        <f aca="false"/>
        <v>#N/A</v>
      </c>
      <c r="AG13" s="36" t="n">
        <v>12</v>
      </c>
      <c r="AH13" s="36" t="n">
        <v>6</v>
      </c>
      <c r="AI13" s="36" t="n">
        <v>0</v>
      </c>
      <c r="AJ13" s="36" t="n">
        <v>9</v>
      </c>
      <c r="AK13" s="36" t="n">
        <v>0</v>
      </c>
      <c r="AL13" s="44"/>
    </row>
    <row collapsed="false" customFormat="true" customHeight="false" hidden="false" ht="15.9" outlineLevel="0" r="14" s="14">
      <c r="A14" s="36" t="n">
        <v>7</v>
      </c>
      <c r="B14" s="36" t="s">
        <v>46</v>
      </c>
      <c r="C14" s="36" t="s">
        <v>47</v>
      </c>
      <c r="D14" s="37" t="s">
        <v>54</v>
      </c>
      <c r="E14" s="36" t="n">
        <v>96</v>
      </c>
      <c r="F14" s="36" t="n">
        <v>2</v>
      </c>
      <c r="G14" s="36"/>
      <c r="H14" s="34" t="n">
        <v>8007</v>
      </c>
      <c r="I14" s="36" t="s">
        <v>49</v>
      </c>
      <c r="J14" s="36"/>
      <c r="K14" s="38" t="s">
        <v>50</v>
      </c>
      <c r="L14" s="38" t="s">
        <v>56</v>
      </c>
      <c r="M14" s="36" t="n">
        <v>1985</v>
      </c>
      <c r="N14" s="36" t="s">
        <v>51</v>
      </c>
      <c r="O14" s="36" t="n">
        <v>14</v>
      </c>
      <c r="P14" s="36" t="n">
        <v>0</v>
      </c>
      <c r="Q14" s="36" t="n">
        <v>4</v>
      </c>
      <c r="R14" s="36" t="e">
        <f aca="false"/>
        <v>#N/A</v>
      </c>
      <c r="S14" s="39" t="e">
        <f aca="false"/>
        <v>#N/A</v>
      </c>
      <c r="T14" s="39" t="e">
        <f aca="false"/>
        <v>#N/A</v>
      </c>
      <c r="U14" s="40" t="e">
        <f aca="false"/>
        <v>#N/A</v>
      </c>
      <c r="V14" s="41" t="e">
        <f aca="false"/>
        <v>#N/A</v>
      </c>
      <c r="W14" s="42" t="s">
        <v>52</v>
      </c>
      <c r="X14" s="42" t="s">
        <v>52</v>
      </c>
      <c r="Y14" s="42" t="s">
        <v>52</v>
      </c>
      <c r="Z14" s="42" t="s">
        <v>52</v>
      </c>
      <c r="AA14" s="42" t="s">
        <v>52</v>
      </c>
      <c r="AB14" s="36" t="s">
        <v>53</v>
      </c>
      <c r="AC14" s="36" t="s">
        <v>53</v>
      </c>
      <c r="AD14" s="36" t="s">
        <v>53</v>
      </c>
      <c r="AE14" s="36" t="s">
        <v>52</v>
      </c>
      <c r="AF14" s="43" t="e">
        <f aca="false"/>
        <v>#N/A</v>
      </c>
      <c r="AG14" s="36" t="n">
        <v>2</v>
      </c>
      <c r="AH14" s="36" t="n">
        <v>3</v>
      </c>
      <c r="AI14" s="36" t="n">
        <v>0</v>
      </c>
      <c r="AJ14" s="36" t="n">
        <v>2</v>
      </c>
      <c r="AK14" s="36" t="n">
        <v>0</v>
      </c>
      <c r="AL14" s="44"/>
    </row>
    <row collapsed="false" customFormat="true" customHeight="false" hidden="false" ht="15.9" outlineLevel="0" r="15" s="14">
      <c r="A15" s="36" t="n">
        <v>8</v>
      </c>
      <c r="B15" s="36" t="s">
        <v>46</v>
      </c>
      <c r="C15" s="36" t="s">
        <v>47</v>
      </c>
      <c r="D15" s="37" t="s">
        <v>57</v>
      </c>
      <c r="E15" s="36" t="n">
        <v>37</v>
      </c>
      <c r="F15" s="36" t="n">
        <v>1</v>
      </c>
      <c r="G15" s="36"/>
      <c r="H15" s="34" t="n">
        <v>8008</v>
      </c>
      <c r="I15" s="36" t="s">
        <v>49</v>
      </c>
      <c r="J15" s="36"/>
      <c r="K15" s="38" t="s">
        <v>50</v>
      </c>
      <c r="L15" s="38" t="s">
        <v>58</v>
      </c>
      <c r="M15" s="36" t="n">
        <v>1985</v>
      </c>
      <c r="N15" s="36" t="s">
        <v>51</v>
      </c>
      <c r="O15" s="36" t="n">
        <v>9</v>
      </c>
      <c r="P15" s="36" t="n">
        <v>0</v>
      </c>
      <c r="Q15" s="36" t="n">
        <v>10</v>
      </c>
      <c r="R15" s="36" t="e">
        <f aca="false"/>
        <v>#N/A</v>
      </c>
      <c r="S15" s="39" t="e">
        <f aca="false"/>
        <v>#N/A</v>
      </c>
      <c r="T15" s="39" t="e">
        <f aca="false"/>
        <v>#N/A</v>
      </c>
      <c r="U15" s="40" t="e">
        <f aca="false"/>
        <v>#N/A</v>
      </c>
      <c r="V15" s="41" t="e">
        <f aca="false"/>
        <v>#N/A</v>
      </c>
      <c r="W15" s="42" t="s">
        <v>52</v>
      </c>
      <c r="X15" s="42" t="s">
        <v>52</v>
      </c>
      <c r="Y15" s="42" t="s">
        <v>52</v>
      </c>
      <c r="Z15" s="42" t="s">
        <v>52</v>
      </c>
      <c r="AA15" s="42" t="s">
        <v>52</v>
      </c>
      <c r="AB15" s="36" t="s">
        <v>53</v>
      </c>
      <c r="AC15" s="36" t="s">
        <v>53</v>
      </c>
      <c r="AD15" s="36" t="s">
        <v>53</v>
      </c>
      <c r="AE15" s="36" t="s">
        <v>52</v>
      </c>
      <c r="AF15" s="43" t="e">
        <f aca="false"/>
        <v>#N/A</v>
      </c>
      <c r="AG15" s="36" t="n">
        <v>4</v>
      </c>
      <c r="AH15" s="36" t="n">
        <v>2</v>
      </c>
      <c r="AI15" s="36" t="n">
        <v>1</v>
      </c>
      <c r="AJ15" s="36" t="n">
        <v>3</v>
      </c>
      <c r="AK15" s="36" t="n">
        <v>0</v>
      </c>
      <c r="AL15" s="44"/>
    </row>
    <row collapsed="false" customFormat="true" customHeight="false" hidden="false" ht="15.9" outlineLevel="0" r="16" s="14">
      <c r="A16" s="36" t="n">
        <v>9</v>
      </c>
      <c r="B16" s="36" t="s">
        <v>46</v>
      </c>
      <c r="C16" s="36" t="s">
        <v>47</v>
      </c>
      <c r="D16" s="37" t="s">
        <v>48</v>
      </c>
      <c r="E16" s="36" t="n">
        <v>22</v>
      </c>
      <c r="F16" s="36" t="n">
        <v>2</v>
      </c>
      <c r="G16" s="36"/>
      <c r="H16" s="34" t="n">
        <v>8009</v>
      </c>
      <c r="I16" s="36" t="s">
        <v>49</v>
      </c>
      <c r="J16" s="36"/>
      <c r="K16" s="38" t="s">
        <v>50</v>
      </c>
      <c r="L16" s="38" t="s">
        <v>59</v>
      </c>
      <c r="M16" s="36" t="n">
        <v>1990</v>
      </c>
      <c r="N16" s="36" t="s">
        <v>51</v>
      </c>
      <c r="O16" s="36" t="n">
        <v>17</v>
      </c>
      <c r="P16" s="36" t="n">
        <v>0</v>
      </c>
      <c r="Q16" s="36" t="n">
        <v>1</v>
      </c>
      <c r="R16" s="36" t="e">
        <f aca="false"/>
        <v>#N/A</v>
      </c>
      <c r="S16" s="39" t="e">
        <f aca="false"/>
        <v>#N/A</v>
      </c>
      <c r="T16" s="39" t="e">
        <f aca="false"/>
        <v>#N/A</v>
      </c>
      <c r="U16" s="40" t="e">
        <f aca="false"/>
        <v>#N/A</v>
      </c>
      <c r="V16" s="41" t="e">
        <f aca="false"/>
        <v>#N/A</v>
      </c>
      <c r="W16" s="42" t="s">
        <v>52</v>
      </c>
      <c r="X16" s="42" t="s">
        <v>52</v>
      </c>
      <c r="Y16" s="42" t="s">
        <v>52</v>
      </c>
      <c r="Z16" s="42" t="s">
        <v>52</v>
      </c>
      <c r="AA16" s="42" t="s">
        <v>52</v>
      </c>
      <c r="AB16" s="36" t="s">
        <v>53</v>
      </c>
      <c r="AC16" s="36" t="s">
        <v>53</v>
      </c>
      <c r="AD16" s="36" t="s">
        <v>53</v>
      </c>
      <c r="AE16" s="36" t="s">
        <v>52</v>
      </c>
      <c r="AF16" s="43" t="e">
        <f aca="false"/>
        <v>#N/A</v>
      </c>
      <c r="AG16" s="36" t="n">
        <v>3</v>
      </c>
      <c r="AH16" s="36" t="n">
        <v>4</v>
      </c>
      <c r="AI16" s="36" t="n">
        <v>0</v>
      </c>
      <c r="AJ16" s="36" t="n">
        <v>1</v>
      </c>
      <c r="AK16" s="36" t="n">
        <v>0</v>
      </c>
      <c r="AL16" s="44"/>
    </row>
    <row collapsed="false" customFormat="true" customHeight="false" hidden="false" ht="15.9" outlineLevel="0" r="17" s="14">
      <c r="A17" s="36" t="n">
        <v>10</v>
      </c>
      <c r="B17" s="36" t="s">
        <v>46</v>
      </c>
      <c r="C17" s="36" t="s">
        <v>47</v>
      </c>
      <c r="D17" s="37" t="s">
        <v>54</v>
      </c>
      <c r="E17" s="36" t="n">
        <v>100</v>
      </c>
      <c r="F17" s="36" t="n">
        <v>2</v>
      </c>
      <c r="G17" s="36"/>
      <c r="H17" s="34" t="n">
        <v>8010</v>
      </c>
      <c r="I17" s="36" t="s">
        <v>60</v>
      </c>
      <c r="J17" s="36"/>
      <c r="K17" s="38" t="s">
        <v>50</v>
      </c>
      <c r="L17" s="38" t="s">
        <v>61</v>
      </c>
      <c r="M17" s="36" t="n">
        <v>1987</v>
      </c>
      <c r="N17" s="36" t="s">
        <v>51</v>
      </c>
      <c r="O17" s="36" t="n">
        <v>16</v>
      </c>
      <c r="P17" s="36" t="n">
        <v>0</v>
      </c>
      <c r="Q17" s="36" t="n">
        <v>13</v>
      </c>
      <c r="R17" s="36" t="e">
        <f aca="false"/>
        <v>#N/A</v>
      </c>
      <c r="S17" s="39" t="e">
        <f aca="false"/>
        <v>#N/A</v>
      </c>
      <c r="T17" s="39" t="e">
        <f aca="false"/>
        <v>#N/A</v>
      </c>
      <c r="U17" s="40" t="e">
        <f aca="false"/>
        <v>#N/A</v>
      </c>
      <c r="V17" s="41" t="e">
        <f aca="false"/>
        <v>#N/A</v>
      </c>
      <c r="W17" s="42" t="s">
        <v>52</v>
      </c>
      <c r="X17" s="42" t="s">
        <v>52</v>
      </c>
      <c r="Y17" s="42" t="s">
        <v>52</v>
      </c>
      <c r="Z17" s="42" t="s">
        <v>52</v>
      </c>
      <c r="AA17" s="42" t="s">
        <v>52</v>
      </c>
      <c r="AB17" s="36" t="s">
        <v>53</v>
      </c>
      <c r="AC17" s="36" t="s">
        <v>53</v>
      </c>
      <c r="AD17" s="36" t="s">
        <v>53</v>
      </c>
      <c r="AE17" s="36" t="s">
        <v>52</v>
      </c>
      <c r="AF17" s="43" t="e">
        <f aca="false"/>
        <v>#N/A</v>
      </c>
      <c r="AG17" s="36" t="n">
        <v>8</v>
      </c>
      <c r="AH17" s="36" t="n">
        <v>5</v>
      </c>
      <c r="AI17" s="36" t="n">
        <v>1</v>
      </c>
      <c r="AJ17" s="36" t="n">
        <v>6</v>
      </c>
      <c r="AK17" s="36" t="n">
        <v>0</v>
      </c>
      <c r="AL17" s="44"/>
    </row>
    <row collapsed="false" customFormat="true" customHeight="false" hidden="false" ht="15.9" outlineLevel="0" r="18" s="14">
      <c r="A18" s="36" t="n">
        <v>11</v>
      </c>
      <c r="B18" s="36" t="s">
        <v>46</v>
      </c>
      <c r="C18" s="36" t="s">
        <v>47</v>
      </c>
      <c r="D18" s="37" t="s">
        <v>57</v>
      </c>
      <c r="E18" s="36" t="n">
        <v>33</v>
      </c>
      <c r="F18" s="36" t="n">
        <v>1</v>
      </c>
      <c r="G18" s="36"/>
      <c r="H18" s="34" t="n">
        <v>8011</v>
      </c>
      <c r="I18" s="36" t="s">
        <v>49</v>
      </c>
      <c r="J18" s="36"/>
      <c r="K18" s="38" t="s">
        <v>50</v>
      </c>
      <c r="L18" s="38" t="s">
        <v>58</v>
      </c>
      <c r="M18" s="36" t="n">
        <v>1985</v>
      </c>
      <c r="N18" s="36" t="s">
        <v>51</v>
      </c>
      <c r="O18" s="36" t="n">
        <v>9</v>
      </c>
      <c r="P18" s="36" t="n">
        <v>0</v>
      </c>
      <c r="Q18" s="36" t="n">
        <v>14</v>
      </c>
      <c r="R18" s="36" t="e">
        <f aca="false"/>
        <v>#N/A</v>
      </c>
      <c r="S18" s="39" t="e">
        <f aca="false"/>
        <v>#N/A</v>
      </c>
      <c r="T18" s="39" t="e">
        <f aca="false"/>
        <v>#N/A</v>
      </c>
      <c r="U18" s="40" t="e">
        <f aca="false"/>
        <v>#N/A</v>
      </c>
      <c r="V18" s="41" t="e">
        <f aca="false"/>
        <v>#N/A</v>
      </c>
      <c r="W18" s="42" t="s">
        <v>52</v>
      </c>
      <c r="X18" s="42" t="s">
        <v>52</v>
      </c>
      <c r="Y18" s="42" t="s">
        <v>52</v>
      </c>
      <c r="Z18" s="42" t="s">
        <v>52</v>
      </c>
      <c r="AA18" s="42" t="s">
        <v>52</v>
      </c>
      <c r="AB18" s="36" t="s">
        <v>53</v>
      </c>
      <c r="AC18" s="36" t="s">
        <v>53</v>
      </c>
      <c r="AD18" s="36" t="s">
        <v>53</v>
      </c>
      <c r="AE18" s="36" t="s">
        <v>52</v>
      </c>
      <c r="AF18" s="43" t="e">
        <f aca="false"/>
        <v>#N/A</v>
      </c>
      <c r="AG18" s="36" t="n">
        <v>4</v>
      </c>
      <c r="AH18" s="36" t="n">
        <v>3</v>
      </c>
      <c r="AI18" s="36" t="n">
        <v>0</v>
      </c>
      <c r="AJ18" s="36" t="n">
        <v>5</v>
      </c>
      <c r="AK18" s="36" t="n">
        <v>0</v>
      </c>
      <c r="AL18" s="44"/>
    </row>
    <row collapsed="false" customFormat="true" customHeight="false" hidden="false" ht="15.9" outlineLevel="0" r="19" s="14">
      <c r="A19" s="36" t="n">
        <v>12</v>
      </c>
      <c r="B19" s="36" t="s">
        <v>46</v>
      </c>
      <c r="C19" s="36" t="s">
        <v>47</v>
      </c>
      <c r="D19" s="37" t="s">
        <v>57</v>
      </c>
      <c r="E19" s="36" t="n">
        <v>37</v>
      </c>
      <c r="F19" s="36" t="n">
        <v>3</v>
      </c>
      <c r="G19" s="36"/>
      <c r="H19" s="34" t="n">
        <v>8012</v>
      </c>
      <c r="I19" s="36" t="s">
        <v>49</v>
      </c>
      <c r="J19" s="36"/>
      <c r="K19" s="38" t="s">
        <v>50</v>
      </c>
      <c r="L19" s="38" t="n">
        <v>137.11</v>
      </c>
      <c r="M19" s="36" t="n">
        <v>1986</v>
      </c>
      <c r="N19" s="36" t="s">
        <v>51</v>
      </c>
      <c r="O19" s="36" t="n">
        <v>16</v>
      </c>
      <c r="P19" s="36" t="n">
        <v>0</v>
      </c>
      <c r="Q19" s="36" t="n">
        <v>6</v>
      </c>
      <c r="R19" s="36" t="e">
        <f aca="false"/>
        <v>#N/A</v>
      </c>
      <c r="S19" s="39" t="e">
        <f aca="false"/>
        <v>#N/A</v>
      </c>
      <c r="T19" s="39" t="e">
        <f aca="false"/>
        <v>#N/A</v>
      </c>
      <c r="U19" s="40" t="e">
        <f aca="false"/>
        <v>#N/A</v>
      </c>
      <c r="V19" s="41" t="e">
        <f aca="false"/>
        <v>#N/A</v>
      </c>
      <c r="W19" s="42" t="s">
        <v>52</v>
      </c>
      <c r="X19" s="42" t="s">
        <v>52</v>
      </c>
      <c r="Y19" s="42" t="s">
        <v>52</v>
      </c>
      <c r="Z19" s="42" t="s">
        <v>52</v>
      </c>
      <c r="AA19" s="42" t="s">
        <v>52</v>
      </c>
      <c r="AB19" s="36" t="s">
        <v>53</v>
      </c>
      <c r="AC19" s="36" t="s">
        <v>53</v>
      </c>
      <c r="AD19" s="36" t="s">
        <v>53</v>
      </c>
      <c r="AE19" s="36" t="s">
        <v>52</v>
      </c>
      <c r="AF19" s="43" t="e">
        <f aca="false"/>
        <v>#N/A</v>
      </c>
      <c r="AG19" s="36" t="n">
        <v>7</v>
      </c>
      <c r="AH19" s="36" t="n">
        <v>5</v>
      </c>
      <c r="AI19" s="36" t="n">
        <v>0</v>
      </c>
      <c r="AJ19" s="36" t="n">
        <v>3</v>
      </c>
      <c r="AK19" s="36" t="n">
        <v>0</v>
      </c>
      <c r="AL19" s="44"/>
    </row>
    <row collapsed="false" customFormat="true" customHeight="false" hidden="false" ht="15.9" outlineLevel="0" r="20" s="14">
      <c r="A20" s="36" t="n">
        <v>13</v>
      </c>
      <c r="B20" s="36" t="s">
        <v>46</v>
      </c>
      <c r="C20" s="36" t="s">
        <v>47</v>
      </c>
      <c r="D20" s="37" t="s">
        <v>48</v>
      </c>
      <c r="E20" s="36" t="n">
        <v>28</v>
      </c>
      <c r="F20" s="36" t="n">
        <v>1</v>
      </c>
      <c r="G20" s="36"/>
      <c r="H20" s="34" t="n">
        <v>8013</v>
      </c>
      <c r="I20" s="36" t="s">
        <v>49</v>
      </c>
      <c r="J20" s="36"/>
      <c r="K20" s="38" t="s">
        <v>50</v>
      </c>
      <c r="L20" s="38" t="n">
        <v>137.11</v>
      </c>
      <c r="M20" s="36" t="n">
        <v>1986</v>
      </c>
      <c r="N20" s="36" t="s">
        <v>51</v>
      </c>
      <c r="O20" s="36" t="n">
        <v>12</v>
      </c>
      <c r="P20" s="36" t="n">
        <v>0</v>
      </c>
      <c r="Q20" s="36" t="n">
        <v>8</v>
      </c>
      <c r="R20" s="36" t="e">
        <f aca="false"/>
        <v>#N/A</v>
      </c>
      <c r="S20" s="39" t="e">
        <f aca="false"/>
        <v>#N/A</v>
      </c>
      <c r="T20" s="39" t="e">
        <f aca="false"/>
        <v>#N/A</v>
      </c>
      <c r="U20" s="40" t="e">
        <f aca="false"/>
        <v>#N/A</v>
      </c>
      <c r="V20" s="41" t="e">
        <f aca="false"/>
        <v>#N/A</v>
      </c>
      <c r="W20" s="42" t="s">
        <v>52</v>
      </c>
      <c r="X20" s="42" t="s">
        <v>52</v>
      </c>
      <c r="Y20" s="42" t="s">
        <v>52</v>
      </c>
      <c r="Z20" s="42" t="s">
        <v>52</v>
      </c>
      <c r="AA20" s="42" t="s">
        <v>52</v>
      </c>
      <c r="AB20" s="36" t="s">
        <v>53</v>
      </c>
      <c r="AC20" s="36" t="s">
        <v>53</v>
      </c>
      <c r="AD20" s="36" t="s">
        <v>53</v>
      </c>
      <c r="AE20" s="36" t="s">
        <v>52</v>
      </c>
      <c r="AF20" s="43" t="e">
        <f aca="false"/>
        <v>#N/A</v>
      </c>
      <c r="AG20" s="36" t="n">
        <v>6</v>
      </c>
      <c r="AH20" s="36" t="n">
        <v>4</v>
      </c>
      <c r="AI20" s="36" t="n">
        <v>0</v>
      </c>
      <c r="AJ20" s="36" t="n">
        <v>4</v>
      </c>
      <c r="AK20" s="36" t="n">
        <v>0</v>
      </c>
      <c r="AL20" s="44"/>
    </row>
    <row collapsed="false" customFormat="true" customHeight="false" hidden="false" ht="15.9" outlineLevel="0" r="21" s="14">
      <c r="A21" s="36" t="n">
        <v>14</v>
      </c>
      <c r="B21" s="36" t="s">
        <v>46</v>
      </c>
      <c r="C21" s="36" t="s">
        <v>47</v>
      </c>
      <c r="D21" s="37" t="s">
        <v>54</v>
      </c>
      <c r="E21" s="36" t="n">
        <v>96</v>
      </c>
      <c r="F21" s="36" t="n">
        <v>3</v>
      </c>
      <c r="G21" s="36"/>
      <c r="H21" s="34" t="n">
        <v>8014</v>
      </c>
      <c r="I21" s="36" t="s">
        <v>60</v>
      </c>
      <c r="J21" s="36"/>
      <c r="K21" s="38" t="s">
        <v>50</v>
      </c>
      <c r="L21" s="38" t="s">
        <v>56</v>
      </c>
      <c r="M21" s="36" t="n">
        <v>1985</v>
      </c>
      <c r="N21" s="36" t="s">
        <v>51</v>
      </c>
      <c r="O21" s="36" t="n">
        <v>14</v>
      </c>
      <c r="P21" s="36" t="n">
        <v>0</v>
      </c>
      <c r="Q21" s="36" t="n">
        <v>4</v>
      </c>
      <c r="R21" s="36" t="e">
        <f aca="false"/>
        <v>#N/A</v>
      </c>
      <c r="S21" s="39" t="e">
        <f aca="false"/>
        <v>#N/A</v>
      </c>
      <c r="T21" s="39" t="e">
        <f aca="false"/>
        <v>#N/A</v>
      </c>
      <c r="U21" s="40" t="e">
        <f aca="false"/>
        <v>#N/A</v>
      </c>
      <c r="V21" s="41" t="e">
        <f aca="false"/>
        <v>#N/A</v>
      </c>
      <c r="W21" s="42" t="s">
        <v>52</v>
      </c>
      <c r="X21" s="42" t="s">
        <v>52</v>
      </c>
      <c r="Y21" s="42" t="s">
        <v>52</v>
      </c>
      <c r="Z21" s="42" t="s">
        <v>52</v>
      </c>
      <c r="AA21" s="42" t="s">
        <v>52</v>
      </c>
      <c r="AB21" s="36" t="s">
        <v>53</v>
      </c>
      <c r="AC21" s="36" t="s">
        <v>53</v>
      </c>
      <c r="AD21" s="36" t="s">
        <v>53</v>
      </c>
      <c r="AE21" s="36" t="s">
        <v>52</v>
      </c>
      <c r="AF21" s="43" t="e">
        <f aca="false"/>
        <v>#N/A</v>
      </c>
      <c r="AG21" s="36" t="n">
        <v>2</v>
      </c>
      <c r="AH21" s="36" t="n">
        <v>3</v>
      </c>
      <c r="AI21" s="36" t="n">
        <v>0</v>
      </c>
      <c r="AJ21" s="36" t="n">
        <v>2</v>
      </c>
      <c r="AK21" s="36" t="n">
        <v>0</v>
      </c>
      <c r="AL21" s="44"/>
    </row>
    <row collapsed="false" customFormat="true" customHeight="false" hidden="false" ht="15.9" outlineLevel="0" r="22" s="14">
      <c r="A22" s="36" t="n">
        <v>15</v>
      </c>
      <c r="B22" s="36" t="s">
        <v>46</v>
      </c>
      <c r="C22" s="36" t="s">
        <v>47</v>
      </c>
      <c r="D22" s="37" t="s">
        <v>62</v>
      </c>
      <c r="E22" s="36" t="n">
        <v>12</v>
      </c>
      <c r="F22" s="36" t="n">
        <v>1</v>
      </c>
      <c r="G22" s="36"/>
      <c r="H22" s="34" t="n">
        <v>8015</v>
      </c>
      <c r="I22" s="36" t="s">
        <v>49</v>
      </c>
      <c r="J22" s="36"/>
      <c r="K22" s="38" t="s">
        <v>50</v>
      </c>
      <c r="L22" s="38" t="s">
        <v>63</v>
      </c>
      <c r="M22" s="36" t="n">
        <v>1990</v>
      </c>
      <c r="N22" s="36" t="s">
        <v>51</v>
      </c>
      <c r="O22" s="36" t="n">
        <v>10</v>
      </c>
      <c r="P22" s="36" t="n">
        <v>0</v>
      </c>
      <c r="Q22" s="36" t="n">
        <v>7</v>
      </c>
      <c r="R22" s="36" t="e">
        <f aca="false"/>
        <v>#N/A</v>
      </c>
      <c r="S22" s="39" t="e">
        <f aca="false"/>
        <v>#N/A</v>
      </c>
      <c r="T22" s="39" t="e">
        <f aca="false"/>
        <v>#N/A</v>
      </c>
      <c r="U22" s="40" t="e">
        <f aca="false"/>
        <v>#N/A</v>
      </c>
      <c r="V22" s="41" t="e">
        <f aca="false"/>
        <v>#N/A</v>
      </c>
      <c r="W22" s="42" t="s">
        <v>52</v>
      </c>
      <c r="X22" s="42" t="s">
        <v>52</v>
      </c>
      <c r="Y22" s="42" t="s">
        <v>52</v>
      </c>
      <c r="Z22" s="42" t="s">
        <v>52</v>
      </c>
      <c r="AA22" s="42" t="s">
        <v>52</v>
      </c>
      <c r="AB22" s="36" t="s">
        <v>53</v>
      </c>
      <c r="AC22" s="36" t="s">
        <v>53</v>
      </c>
      <c r="AD22" s="36" t="s">
        <v>53</v>
      </c>
      <c r="AE22" s="36" t="s">
        <v>52</v>
      </c>
      <c r="AF22" s="43" t="e">
        <f aca="false"/>
        <v>#N/A</v>
      </c>
      <c r="AG22" s="36" t="n">
        <v>2</v>
      </c>
      <c r="AH22" s="36" t="n">
        <v>3</v>
      </c>
      <c r="AI22" s="36" t="n">
        <v>0</v>
      </c>
      <c r="AJ22" s="36" t="n">
        <v>2</v>
      </c>
      <c r="AK22" s="36" t="n">
        <v>0</v>
      </c>
      <c r="AL22" s="44"/>
    </row>
    <row collapsed="false" customFormat="true" customHeight="false" hidden="false" ht="15.9" outlineLevel="0" r="23" s="14">
      <c r="A23" s="36" t="n">
        <v>16</v>
      </c>
      <c r="B23" s="36" t="s">
        <v>46</v>
      </c>
      <c r="C23" s="36" t="s">
        <v>47</v>
      </c>
      <c r="D23" s="37" t="s">
        <v>55</v>
      </c>
      <c r="E23" s="36" t="n">
        <v>8</v>
      </c>
      <c r="F23" s="36" t="n">
        <v>1</v>
      </c>
      <c r="G23" s="36"/>
      <c r="H23" s="34" t="n">
        <v>8016</v>
      </c>
      <c r="I23" s="36" t="s">
        <v>49</v>
      </c>
      <c r="J23" s="36"/>
      <c r="K23" s="38" t="s">
        <v>50</v>
      </c>
      <c r="L23" s="38" t="s">
        <v>64</v>
      </c>
      <c r="M23" s="36" t="n">
        <v>1990</v>
      </c>
      <c r="N23" s="36" t="s">
        <v>51</v>
      </c>
      <c r="O23" s="36" t="n">
        <v>10</v>
      </c>
      <c r="P23" s="36" t="n">
        <v>0</v>
      </c>
      <c r="Q23" s="36" t="n">
        <v>7</v>
      </c>
      <c r="R23" s="36" t="e">
        <f aca="false"/>
        <v>#N/A</v>
      </c>
      <c r="S23" s="39" t="e">
        <f aca="false"/>
        <v>#N/A</v>
      </c>
      <c r="T23" s="39" t="e">
        <f aca="false"/>
        <v>#N/A</v>
      </c>
      <c r="U23" s="40" t="e">
        <f aca="false"/>
        <v>#N/A</v>
      </c>
      <c r="V23" s="41" t="e">
        <f aca="false"/>
        <v>#N/A</v>
      </c>
      <c r="W23" s="42" t="s">
        <v>52</v>
      </c>
      <c r="X23" s="42" t="s">
        <v>52</v>
      </c>
      <c r="Y23" s="42" t="s">
        <v>52</v>
      </c>
      <c r="Z23" s="42" t="s">
        <v>52</v>
      </c>
      <c r="AA23" s="42" t="s">
        <v>52</v>
      </c>
      <c r="AB23" s="36" t="s">
        <v>53</v>
      </c>
      <c r="AC23" s="36" t="s">
        <v>53</v>
      </c>
      <c r="AD23" s="36" t="s">
        <v>53</v>
      </c>
      <c r="AE23" s="36" t="s">
        <v>52</v>
      </c>
      <c r="AF23" s="43" t="e">
        <f aca="false"/>
        <v>#N/A</v>
      </c>
      <c r="AG23" s="36" t="n">
        <v>3</v>
      </c>
      <c r="AH23" s="36" t="n">
        <v>3</v>
      </c>
      <c r="AI23" s="36" t="n">
        <v>0</v>
      </c>
      <c r="AJ23" s="36" t="n">
        <v>2</v>
      </c>
      <c r="AK23" s="36" t="n">
        <v>0</v>
      </c>
      <c r="AL23" s="44"/>
    </row>
    <row collapsed="false" customFormat="true" customHeight="false" hidden="false" ht="15.9" outlineLevel="0" r="24" s="14">
      <c r="A24" s="36" t="n">
        <v>17</v>
      </c>
      <c r="B24" s="36" t="s">
        <v>46</v>
      </c>
      <c r="C24" s="36" t="s">
        <v>47</v>
      </c>
      <c r="D24" s="37" t="s">
        <v>48</v>
      </c>
      <c r="E24" s="36" t="n">
        <v>38</v>
      </c>
      <c r="F24" s="36" t="n">
        <v>1</v>
      </c>
      <c r="G24" s="36"/>
      <c r="H24" s="34" t="n">
        <v>8017</v>
      </c>
      <c r="I24" s="36" t="s">
        <v>49</v>
      </c>
      <c r="J24" s="36"/>
      <c r="K24" s="38" t="s">
        <v>50</v>
      </c>
      <c r="L24" s="38" t="s">
        <v>56</v>
      </c>
      <c r="M24" s="36" t="n">
        <v>1991</v>
      </c>
      <c r="N24" s="36" t="s">
        <v>51</v>
      </c>
      <c r="O24" s="36" t="n">
        <v>10</v>
      </c>
      <c r="P24" s="36" t="n">
        <v>0</v>
      </c>
      <c r="Q24" s="36" t="n">
        <v>7</v>
      </c>
      <c r="R24" s="36" t="e">
        <f aca="false"/>
        <v>#N/A</v>
      </c>
      <c r="S24" s="39" t="e">
        <f aca="false"/>
        <v>#N/A</v>
      </c>
      <c r="T24" s="39" t="e">
        <f aca="false"/>
        <v>#N/A</v>
      </c>
      <c r="U24" s="40" t="e">
        <f aca="false"/>
        <v>#N/A</v>
      </c>
      <c r="V24" s="41" t="e">
        <f aca="false"/>
        <v>#N/A</v>
      </c>
      <c r="W24" s="42" t="s">
        <v>52</v>
      </c>
      <c r="X24" s="42" t="s">
        <v>52</v>
      </c>
      <c r="Y24" s="42" t="s">
        <v>52</v>
      </c>
      <c r="Z24" s="42" t="s">
        <v>52</v>
      </c>
      <c r="AA24" s="42" t="s">
        <v>52</v>
      </c>
      <c r="AB24" s="36" t="s">
        <v>53</v>
      </c>
      <c r="AC24" s="36" t="s">
        <v>53</v>
      </c>
      <c r="AD24" s="36" t="s">
        <v>53</v>
      </c>
      <c r="AE24" s="36" t="s">
        <v>52</v>
      </c>
      <c r="AF24" s="43" t="e">
        <f aca="false"/>
        <v>#N/A</v>
      </c>
      <c r="AG24" s="36" t="n">
        <v>2</v>
      </c>
      <c r="AH24" s="36" t="n">
        <v>3</v>
      </c>
      <c r="AI24" s="36" t="n">
        <v>0</v>
      </c>
      <c r="AJ24" s="36" t="n">
        <v>2</v>
      </c>
      <c r="AK24" s="36" t="n">
        <v>0</v>
      </c>
      <c r="AL24" s="44"/>
    </row>
    <row collapsed="false" customFormat="true" customHeight="false" hidden="false" ht="15.9" outlineLevel="0" r="25" s="14">
      <c r="A25" s="36" t="n">
        <v>18</v>
      </c>
      <c r="B25" s="36" t="s">
        <v>46</v>
      </c>
      <c r="C25" s="36" t="s">
        <v>47</v>
      </c>
      <c r="D25" s="37" t="s">
        <v>62</v>
      </c>
      <c r="E25" s="36" t="n">
        <v>22</v>
      </c>
      <c r="F25" s="36"/>
      <c r="G25" s="36"/>
      <c r="H25" s="34" t="n">
        <v>8018</v>
      </c>
      <c r="I25" s="36" t="s">
        <v>49</v>
      </c>
      <c r="J25" s="36"/>
      <c r="K25" s="38" t="s">
        <v>50</v>
      </c>
      <c r="L25" s="38" t="n">
        <v>137.13</v>
      </c>
      <c r="M25" s="36" t="n">
        <v>1984</v>
      </c>
      <c r="N25" s="36" t="s">
        <v>51</v>
      </c>
      <c r="O25" s="36" t="n">
        <v>16</v>
      </c>
      <c r="P25" s="36" t="n">
        <v>0</v>
      </c>
      <c r="Q25" s="36" t="n">
        <v>1</v>
      </c>
      <c r="R25" s="36" t="e">
        <f aca="false"/>
        <v>#N/A</v>
      </c>
      <c r="S25" s="39" t="e">
        <f aca="false"/>
        <v>#N/A</v>
      </c>
      <c r="T25" s="39" t="e">
        <f aca="false"/>
        <v>#N/A</v>
      </c>
      <c r="U25" s="40" t="e">
        <f aca="false"/>
        <v>#N/A</v>
      </c>
      <c r="V25" s="41" t="e">
        <f aca="false"/>
        <v>#N/A</v>
      </c>
      <c r="W25" s="42" t="s">
        <v>52</v>
      </c>
      <c r="X25" s="42" t="s">
        <v>52</v>
      </c>
      <c r="Y25" s="42" t="s">
        <v>52</v>
      </c>
      <c r="Z25" s="42" t="s">
        <v>52</v>
      </c>
      <c r="AA25" s="42" t="s">
        <v>52</v>
      </c>
      <c r="AB25" s="36" t="s">
        <v>53</v>
      </c>
      <c r="AC25" s="36" t="s">
        <v>53</v>
      </c>
      <c r="AD25" s="36" t="s">
        <v>53</v>
      </c>
      <c r="AE25" s="36" t="s">
        <v>52</v>
      </c>
      <c r="AF25" s="43" t="e">
        <f aca="false"/>
        <v>#N/A</v>
      </c>
      <c r="AG25" s="36" t="n">
        <v>3</v>
      </c>
      <c r="AH25" s="36" t="n">
        <v>6</v>
      </c>
      <c r="AI25" s="36" t="n">
        <v>1</v>
      </c>
      <c r="AJ25" s="36" t="n">
        <v>1</v>
      </c>
      <c r="AK25" s="36" t="n">
        <v>0</v>
      </c>
      <c r="AL25" s="44"/>
    </row>
    <row collapsed="false" customFormat="true" customHeight="false" hidden="false" ht="15.9" outlineLevel="0" r="26" s="14">
      <c r="A26" s="36" t="n">
        <v>19</v>
      </c>
      <c r="B26" s="36" t="s">
        <v>46</v>
      </c>
      <c r="C26" s="36" t="s">
        <v>47</v>
      </c>
      <c r="D26" s="37" t="s">
        <v>65</v>
      </c>
      <c r="E26" s="36" t="n">
        <v>56</v>
      </c>
      <c r="F26" s="36"/>
      <c r="G26" s="36"/>
      <c r="H26" s="34" t="n">
        <v>8019</v>
      </c>
      <c r="I26" s="36" t="s">
        <v>49</v>
      </c>
      <c r="J26" s="36"/>
      <c r="K26" s="38" t="s">
        <v>50</v>
      </c>
      <c r="L26" s="38" t="n">
        <v>137</v>
      </c>
      <c r="M26" s="36" t="n">
        <v>1984</v>
      </c>
      <c r="N26" s="36" t="s">
        <v>51</v>
      </c>
      <c r="O26" s="36" t="n">
        <v>16</v>
      </c>
      <c r="P26" s="36" t="n">
        <v>0</v>
      </c>
      <c r="Q26" s="36" t="n">
        <v>5</v>
      </c>
      <c r="R26" s="36" t="e">
        <f aca="false"/>
        <v>#N/A</v>
      </c>
      <c r="S26" s="39" t="e">
        <f aca="false"/>
        <v>#N/A</v>
      </c>
      <c r="T26" s="39" t="e">
        <f aca="false"/>
        <v>#N/A</v>
      </c>
      <c r="U26" s="40" t="e">
        <f aca="false"/>
        <v>#N/A</v>
      </c>
      <c r="V26" s="41" t="e">
        <f aca="false"/>
        <v>#N/A</v>
      </c>
      <c r="W26" s="42" t="s">
        <v>52</v>
      </c>
      <c r="X26" s="42" t="s">
        <v>52</v>
      </c>
      <c r="Y26" s="42" t="s">
        <v>52</v>
      </c>
      <c r="Z26" s="42" t="s">
        <v>52</v>
      </c>
      <c r="AA26" s="42" t="s">
        <v>52</v>
      </c>
      <c r="AB26" s="36" t="s">
        <v>53</v>
      </c>
      <c r="AC26" s="36" t="s">
        <v>53</v>
      </c>
      <c r="AD26" s="36" t="s">
        <v>53</v>
      </c>
      <c r="AE26" s="36" t="s">
        <v>52</v>
      </c>
      <c r="AF26" s="43" t="e">
        <f aca="false"/>
        <v>#N/A</v>
      </c>
      <c r="AG26" s="36" t="n">
        <v>4</v>
      </c>
      <c r="AH26" s="36" t="n">
        <v>3</v>
      </c>
      <c r="AI26" s="36" t="n">
        <v>1</v>
      </c>
      <c r="AJ26" s="36" t="n">
        <v>4</v>
      </c>
      <c r="AK26" s="36" t="n">
        <v>0</v>
      </c>
      <c r="AL26" s="44"/>
    </row>
    <row collapsed="false" customFormat="true" customHeight="false" hidden="false" ht="15.9" outlineLevel="0" r="27" s="14">
      <c r="A27" s="36" t="n">
        <v>20</v>
      </c>
      <c r="B27" s="36" t="s">
        <v>46</v>
      </c>
      <c r="C27" s="36" t="s">
        <v>47</v>
      </c>
      <c r="D27" s="37" t="s">
        <v>57</v>
      </c>
      <c r="E27" s="36" t="n">
        <v>43</v>
      </c>
      <c r="F27" s="36" t="n">
        <v>1</v>
      </c>
      <c r="G27" s="36"/>
      <c r="H27" s="34" t="n">
        <v>8020</v>
      </c>
      <c r="I27" s="36" t="s">
        <v>49</v>
      </c>
      <c r="J27" s="36"/>
      <c r="K27" s="38" t="s">
        <v>50</v>
      </c>
      <c r="L27" s="38" t="s">
        <v>58</v>
      </c>
      <c r="M27" s="36" t="n">
        <v>1984</v>
      </c>
      <c r="N27" s="36" t="s">
        <v>51</v>
      </c>
      <c r="O27" s="36" t="n">
        <v>9</v>
      </c>
      <c r="P27" s="36" t="n">
        <v>0</v>
      </c>
      <c r="Q27" s="36" t="n">
        <v>10</v>
      </c>
      <c r="R27" s="36" t="e">
        <f aca="false"/>
        <v>#N/A</v>
      </c>
      <c r="S27" s="39" t="e">
        <f aca="false"/>
        <v>#N/A</v>
      </c>
      <c r="T27" s="39" t="e">
        <f aca="false"/>
        <v>#N/A</v>
      </c>
      <c r="U27" s="40" t="e">
        <f aca="false"/>
        <v>#N/A</v>
      </c>
      <c r="V27" s="41" t="e">
        <f aca="false"/>
        <v>#N/A</v>
      </c>
      <c r="W27" s="42" t="s">
        <v>52</v>
      </c>
      <c r="X27" s="42" t="s">
        <v>52</v>
      </c>
      <c r="Y27" s="42" t="s">
        <v>52</v>
      </c>
      <c r="Z27" s="42" t="s">
        <v>52</v>
      </c>
      <c r="AA27" s="42" t="s">
        <v>52</v>
      </c>
      <c r="AB27" s="36" t="s">
        <v>53</v>
      </c>
      <c r="AC27" s="36" t="s">
        <v>53</v>
      </c>
      <c r="AD27" s="36" t="s">
        <v>53</v>
      </c>
      <c r="AE27" s="36" t="s">
        <v>52</v>
      </c>
      <c r="AF27" s="43" t="e">
        <f aca="false"/>
        <v>#N/A</v>
      </c>
      <c r="AG27" s="36" t="n">
        <v>4</v>
      </c>
      <c r="AH27" s="36" t="n">
        <v>2</v>
      </c>
      <c r="AI27" s="36" t="n">
        <v>0</v>
      </c>
      <c r="AJ27" s="36" t="n">
        <v>2</v>
      </c>
      <c r="AK27" s="36" t="n">
        <v>0</v>
      </c>
      <c r="AL27" s="44"/>
    </row>
    <row collapsed="false" customFormat="true" customHeight="false" hidden="false" ht="15.9" outlineLevel="0" r="28" s="14">
      <c r="A28" s="36" t="n">
        <v>21</v>
      </c>
      <c r="B28" s="36" t="s">
        <v>46</v>
      </c>
      <c r="C28" s="36" t="s">
        <v>47</v>
      </c>
      <c r="D28" s="45" t="s">
        <v>55</v>
      </c>
      <c r="E28" s="12" t="n">
        <v>6</v>
      </c>
      <c r="F28" s="12" t="n">
        <v>1</v>
      </c>
      <c r="G28" s="12" t="n">
        <v>0.5</v>
      </c>
      <c r="H28" s="34" t="s">
        <v>66</v>
      </c>
      <c r="I28" s="36" t="s">
        <v>49</v>
      </c>
      <c r="J28" s="36"/>
      <c r="K28" s="38" t="s">
        <v>50</v>
      </c>
      <c r="L28" s="38" t="n">
        <v>137</v>
      </c>
      <c r="M28" s="36" t="n">
        <v>1991</v>
      </c>
      <c r="N28" s="36" t="s">
        <v>51</v>
      </c>
      <c r="O28" s="36" t="n">
        <v>12</v>
      </c>
      <c r="P28" s="36" t="n">
        <v>0</v>
      </c>
      <c r="Q28" s="36" t="n">
        <v>3</v>
      </c>
      <c r="R28" s="36" t="e">
        <f aca="false"/>
        <v>#N/A</v>
      </c>
      <c r="S28" s="39" t="e">
        <f aca="false"/>
        <v>#N/A</v>
      </c>
      <c r="T28" s="39" t="e">
        <f aca="false"/>
        <v>#N/A</v>
      </c>
      <c r="U28" s="40" t="e">
        <f aca="false"/>
        <v>#N/A</v>
      </c>
      <c r="V28" s="41" t="e">
        <f aca="false"/>
        <v>#N/A</v>
      </c>
      <c r="W28" s="42" t="s">
        <v>52</v>
      </c>
      <c r="X28" s="42" t="s">
        <v>52</v>
      </c>
      <c r="Y28" s="42" t="s">
        <v>52</v>
      </c>
      <c r="Z28" s="42" t="s">
        <v>52</v>
      </c>
      <c r="AA28" s="42" t="s">
        <v>52</v>
      </c>
      <c r="AB28" s="36" t="s">
        <v>53</v>
      </c>
      <c r="AC28" s="36" t="s">
        <v>53</v>
      </c>
      <c r="AD28" s="36" t="s">
        <v>53</v>
      </c>
      <c r="AE28" s="36" t="s">
        <v>52</v>
      </c>
      <c r="AF28" s="43" t="e">
        <f aca="false"/>
        <v>#N/A</v>
      </c>
      <c r="AG28" s="36" t="n">
        <v>4</v>
      </c>
      <c r="AH28" s="36" t="n">
        <v>2</v>
      </c>
      <c r="AI28" s="36" t="n">
        <v>3</v>
      </c>
      <c r="AJ28" s="36" t="n">
        <v>2</v>
      </c>
      <c r="AK28" s="36" t="n">
        <v>0</v>
      </c>
      <c r="AL28" s="44"/>
    </row>
    <row collapsed="false" customFormat="true" customHeight="false" hidden="false" ht="15.9" outlineLevel="0" r="29" s="14">
      <c r="A29" s="36" t="n">
        <v>22</v>
      </c>
      <c r="B29" s="36" t="s">
        <v>46</v>
      </c>
      <c r="C29" s="36" t="s">
        <v>47</v>
      </c>
      <c r="D29" s="37" t="s">
        <v>65</v>
      </c>
      <c r="E29" s="36" t="n">
        <v>46</v>
      </c>
      <c r="F29" s="36"/>
      <c r="G29" s="36"/>
      <c r="H29" s="34" t="n">
        <v>8022</v>
      </c>
      <c r="I29" s="36" t="s">
        <v>49</v>
      </c>
      <c r="J29" s="36"/>
      <c r="K29" s="38" t="s">
        <v>50</v>
      </c>
      <c r="L29" s="38" t="s">
        <v>59</v>
      </c>
      <c r="M29" s="36" t="n">
        <v>1984</v>
      </c>
      <c r="N29" s="36" t="s">
        <v>51</v>
      </c>
      <c r="O29" s="36" t="n">
        <v>16</v>
      </c>
      <c r="P29" s="36" t="n">
        <v>0</v>
      </c>
      <c r="Q29" s="36" t="n">
        <v>1</v>
      </c>
      <c r="R29" s="36" t="e">
        <f aca="false"/>
        <v>#N/A</v>
      </c>
      <c r="S29" s="39" t="e">
        <f aca="false"/>
        <v>#N/A</v>
      </c>
      <c r="T29" s="39" t="e">
        <f aca="false"/>
        <v>#N/A</v>
      </c>
      <c r="U29" s="40" t="e">
        <f aca="false"/>
        <v>#N/A</v>
      </c>
      <c r="V29" s="41" t="e">
        <f aca="false"/>
        <v>#N/A</v>
      </c>
      <c r="W29" s="42" t="s">
        <v>52</v>
      </c>
      <c r="X29" s="42" t="s">
        <v>52</v>
      </c>
      <c r="Y29" s="42" t="s">
        <v>52</v>
      </c>
      <c r="Z29" s="42" t="s">
        <v>52</v>
      </c>
      <c r="AA29" s="42" t="s">
        <v>52</v>
      </c>
      <c r="AB29" s="36" t="s">
        <v>53</v>
      </c>
      <c r="AC29" s="36" t="s">
        <v>53</v>
      </c>
      <c r="AD29" s="36" t="s">
        <v>53</v>
      </c>
      <c r="AE29" s="36" t="s">
        <v>52</v>
      </c>
      <c r="AF29" s="43" t="e">
        <f aca="false"/>
        <v>#N/A</v>
      </c>
      <c r="AG29" s="36" t="n">
        <v>2</v>
      </c>
      <c r="AH29" s="36" t="n">
        <v>6</v>
      </c>
      <c r="AI29" s="36" t="n">
        <v>0</v>
      </c>
      <c r="AJ29" s="36" t="n">
        <v>1</v>
      </c>
      <c r="AK29" s="36" t="n">
        <v>0</v>
      </c>
      <c r="AL29" s="44"/>
    </row>
    <row collapsed="false" customFormat="true" customHeight="false" hidden="false" ht="15.9" outlineLevel="0" r="30" s="14">
      <c r="A30" s="36" t="n">
        <v>23</v>
      </c>
      <c r="B30" s="36" t="s">
        <v>46</v>
      </c>
      <c r="C30" s="36" t="s">
        <v>47</v>
      </c>
      <c r="D30" s="37" t="s">
        <v>54</v>
      </c>
      <c r="E30" s="36" t="n">
        <v>97</v>
      </c>
      <c r="F30" s="36" t="n">
        <v>3</v>
      </c>
      <c r="G30" s="36"/>
      <c r="H30" s="34" t="n">
        <v>8023</v>
      </c>
      <c r="I30" s="36" t="s">
        <v>49</v>
      </c>
      <c r="J30" s="36"/>
      <c r="K30" s="38" t="s">
        <v>67</v>
      </c>
      <c r="L30" s="38" t="s">
        <v>68</v>
      </c>
      <c r="M30" s="36" t="n">
        <v>1984</v>
      </c>
      <c r="N30" s="36" t="s">
        <v>69</v>
      </c>
      <c r="O30" s="36" t="n">
        <v>14</v>
      </c>
      <c r="P30" s="36" t="n">
        <v>0</v>
      </c>
      <c r="Q30" s="36" t="n">
        <v>1</v>
      </c>
      <c r="R30" s="36" t="e">
        <f aca="false"/>
        <v>#N/A</v>
      </c>
      <c r="S30" s="39" t="e">
        <f aca="false"/>
        <v>#N/A</v>
      </c>
      <c r="T30" s="39" t="e">
        <f aca="false"/>
        <v>#N/A</v>
      </c>
      <c r="U30" s="40" t="e">
        <f aca="false"/>
        <v>#N/A</v>
      </c>
      <c r="V30" s="41" t="e">
        <f aca="false"/>
        <v>#N/A</v>
      </c>
      <c r="W30" s="42" t="s">
        <v>52</v>
      </c>
      <c r="X30" s="42" t="s">
        <v>52</v>
      </c>
      <c r="Y30" s="42" t="s">
        <v>52</v>
      </c>
      <c r="Z30" s="42" t="s">
        <v>52</v>
      </c>
      <c r="AA30" s="42" t="s">
        <v>52</v>
      </c>
      <c r="AB30" s="36" t="s">
        <v>53</v>
      </c>
      <c r="AC30" s="36" t="s">
        <v>53</v>
      </c>
      <c r="AD30" s="36" t="s">
        <v>53</v>
      </c>
      <c r="AE30" s="36" t="s">
        <v>52</v>
      </c>
      <c r="AF30" s="43" t="e">
        <f aca="false"/>
        <v>#N/A</v>
      </c>
      <c r="AG30" s="36" t="n">
        <v>3</v>
      </c>
      <c r="AH30" s="36" t="n">
        <v>4</v>
      </c>
      <c r="AI30" s="36" t="n">
        <v>1</v>
      </c>
      <c r="AJ30" s="36" t="n">
        <v>1</v>
      </c>
      <c r="AK30" s="36" t="n">
        <v>0</v>
      </c>
      <c r="AL30" s="44"/>
    </row>
    <row collapsed="false" customFormat="true" customHeight="false" hidden="false" ht="15.9" outlineLevel="0" r="31" s="14">
      <c r="A31" s="36" t="n">
        <v>24</v>
      </c>
      <c r="B31" s="36" t="s">
        <v>46</v>
      </c>
      <c r="C31" s="36" t="s">
        <v>47</v>
      </c>
      <c r="D31" s="37" t="s">
        <v>65</v>
      </c>
      <c r="E31" s="36" t="n">
        <v>60</v>
      </c>
      <c r="F31" s="36"/>
      <c r="G31" s="36"/>
      <c r="H31" s="34" t="n">
        <v>8024</v>
      </c>
      <c r="I31" s="36" t="s">
        <v>49</v>
      </c>
      <c r="J31" s="36"/>
      <c r="K31" s="38" t="s">
        <v>50</v>
      </c>
      <c r="L31" s="38" t="n">
        <v>137</v>
      </c>
      <c r="M31" s="36" t="n">
        <v>1985</v>
      </c>
      <c r="N31" s="36" t="s">
        <v>51</v>
      </c>
      <c r="O31" s="36" t="n">
        <v>16</v>
      </c>
      <c r="P31" s="36" t="n">
        <v>0</v>
      </c>
      <c r="Q31" s="36" t="n">
        <v>10</v>
      </c>
      <c r="R31" s="36" t="e">
        <f aca="false"/>
        <v>#N/A</v>
      </c>
      <c r="S31" s="39" t="e">
        <f aca="false"/>
        <v>#N/A</v>
      </c>
      <c r="T31" s="39" t="e">
        <f aca="false"/>
        <v>#N/A</v>
      </c>
      <c r="U31" s="40" t="e">
        <f aca="false"/>
        <v>#N/A</v>
      </c>
      <c r="V31" s="41" t="e">
        <f aca="false"/>
        <v>#N/A</v>
      </c>
      <c r="W31" s="42" t="s">
        <v>52</v>
      </c>
      <c r="X31" s="42" t="s">
        <v>52</v>
      </c>
      <c r="Y31" s="42" t="s">
        <v>52</v>
      </c>
      <c r="Z31" s="42" t="s">
        <v>52</v>
      </c>
      <c r="AA31" s="42" t="s">
        <v>52</v>
      </c>
      <c r="AB31" s="36" t="s">
        <v>53</v>
      </c>
      <c r="AC31" s="36" t="s">
        <v>53</v>
      </c>
      <c r="AD31" s="36" t="s">
        <v>53</v>
      </c>
      <c r="AE31" s="36" t="s">
        <v>52</v>
      </c>
      <c r="AF31" s="43" t="e">
        <f aca="false"/>
        <v>#N/A</v>
      </c>
      <c r="AG31" s="36" t="n">
        <v>9</v>
      </c>
      <c r="AH31" s="36" t="n">
        <v>7</v>
      </c>
      <c r="AI31" s="36" t="n">
        <v>0</v>
      </c>
      <c r="AJ31" s="36" t="n">
        <v>6</v>
      </c>
      <c r="AK31" s="36" t="n">
        <v>0</v>
      </c>
      <c r="AL31" s="44"/>
    </row>
    <row collapsed="false" customFormat="true" customHeight="false" hidden="false" ht="15.9" outlineLevel="0" r="32" s="14">
      <c r="A32" s="36" t="n">
        <v>25</v>
      </c>
      <c r="B32" s="36" t="s">
        <v>46</v>
      </c>
      <c r="C32" s="36" t="s">
        <v>47</v>
      </c>
      <c r="D32" s="37" t="s">
        <v>70</v>
      </c>
      <c r="E32" s="36" t="n">
        <v>1</v>
      </c>
      <c r="F32" s="36" t="n">
        <v>1</v>
      </c>
      <c r="G32" s="36"/>
      <c r="H32" s="34" t="n">
        <v>8025</v>
      </c>
      <c r="I32" s="36" t="s">
        <v>49</v>
      </c>
      <c r="J32" s="36"/>
      <c r="K32" s="38" t="s">
        <v>50</v>
      </c>
      <c r="L32" s="38" t="s">
        <v>71</v>
      </c>
      <c r="M32" s="36" t="n">
        <v>1978</v>
      </c>
      <c r="N32" s="36" t="s">
        <v>51</v>
      </c>
      <c r="O32" s="36" t="n">
        <v>9</v>
      </c>
      <c r="P32" s="36" t="n">
        <v>0</v>
      </c>
      <c r="Q32" s="36" t="n">
        <v>15</v>
      </c>
      <c r="R32" s="36" t="e">
        <f aca="false"/>
        <v>#N/A</v>
      </c>
      <c r="S32" s="39" t="e">
        <f aca="false"/>
        <v>#N/A</v>
      </c>
      <c r="T32" s="39" t="e">
        <f aca="false"/>
        <v>#N/A</v>
      </c>
      <c r="U32" s="40" t="e">
        <f aca="false"/>
        <v>#N/A</v>
      </c>
      <c r="V32" s="41" t="e">
        <f aca="false"/>
        <v>#N/A</v>
      </c>
      <c r="W32" s="42" t="s">
        <v>52</v>
      </c>
      <c r="X32" s="42" t="s">
        <v>52</v>
      </c>
      <c r="Y32" s="42" t="s">
        <v>52</v>
      </c>
      <c r="Z32" s="42" t="s">
        <v>52</v>
      </c>
      <c r="AA32" s="42" t="s">
        <v>52</v>
      </c>
      <c r="AB32" s="36" t="s">
        <v>52</v>
      </c>
      <c r="AC32" s="36" t="s">
        <v>53</v>
      </c>
      <c r="AD32" s="36" t="s">
        <v>52</v>
      </c>
      <c r="AE32" s="36" t="s">
        <v>53</v>
      </c>
      <c r="AF32" s="43" t="e">
        <f aca="false"/>
        <v>#N/A</v>
      </c>
      <c r="AG32" s="36" t="n">
        <v>6</v>
      </c>
      <c r="AH32" s="36" t="n">
        <v>3</v>
      </c>
      <c r="AI32" s="36" t="n">
        <v>0</v>
      </c>
      <c r="AJ32" s="36" t="n">
        <v>4</v>
      </c>
      <c r="AK32" s="36" t="n">
        <v>0</v>
      </c>
      <c r="AL32" s="44"/>
    </row>
    <row collapsed="false" customFormat="true" customHeight="false" hidden="false" ht="15.9" outlineLevel="0" r="33" s="14">
      <c r="A33" s="36" t="n">
        <v>26</v>
      </c>
      <c r="B33" s="36" t="s">
        <v>46</v>
      </c>
      <c r="C33" s="36" t="s">
        <v>47</v>
      </c>
      <c r="D33" s="37" t="s">
        <v>65</v>
      </c>
      <c r="E33" s="36" t="n">
        <v>33</v>
      </c>
      <c r="F33" s="36" t="n">
        <v>1</v>
      </c>
      <c r="G33" s="36"/>
      <c r="H33" s="34" t="n">
        <v>8026</v>
      </c>
      <c r="I33" s="36" t="s">
        <v>49</v>
      </c>
      <c r="J33" s="36"/>
      <c r="K33" s="38" t="s">
        <v>50</v>
      </c>
      <c r="L33" s="38" t="s">
        <v>72</v>
      </c>
      <c r="M33" s="36" t="n">
        <v>1977</v>
      </c>
      <c r="N33" s="36" t="s">
        <v>51</v>
      </c>
      <c r="O33" s="36" t="n">
        <v>9</v>
      </c>
      <c r="P33" s="36" t="n">
        <v>0</v>
      </c>
      <c r="Q33" s="36" t="n">
        <v>7</v>
      </c>
      <c r="R33" s="36" t="e">
        <f aca="false"/>
        <v>#N/A</v>
      </c>
      <c r="S33" s="39" t="e">
        <f aca="false"/>
        <v>#N/A</v>
      </c>
      <c r="T33" s="39" t="e">
        <f aca="false"/>
        <v>#N/A</v>
      </c>
      <c r="U33" s="40" t="e">
        <f aca="false"/>
        <v>#N/A</v>
      </c>
      <c r="V33" s="41" t="e">
        <f aca="false"/>
        <v>#N/A</v>
      </c>
      <c r="W33" s="42" t="s">
        <v>52</v>
      </c>
      <c r="X33" s="42" t="s">
        <v>52</v>
      </c>
      <c r="Y33" s="42" t="s">
        <v>52</v>
      </c>
      <c r="Z33" s="42" t="s">
        <v>52</v>
      </c>
      <c r="AA33" s="42" t="s">
        <v>52</v>
      </c>
      <c r="AB33" s="36" t="s">
        <v>52</v>
      </c>
      <c r="AC33" s="36" t="s">
        <v>53</v>
      </c>
      <c r="AD33" s="36" t="s">
        <v>52</v>
      </c>
      <c r="AE33" s="36" t="s">
        <v>53</v>
      </c>
      <c r="AF33" s="43" t="e">
        <f aca="false"/>
        <v>#N/A</v>
      </c>
      <c r="AG33" s="36" t="n">
        <v>3</v>
      </c>
      <c r="AH33" s="36" t="n">
        <v>2</v>
      </c>
      <c r="AI33" s="36" t="n">
        <v>0</v>
      </c>
      <c r="AJ33" s="36" t="n">
        <v>2</v>
      </c>
      <c r="AK33" s="36" t="n">
        <v>0</v>
      </c>
      <c r="AL33" s="44"/>
    </row>
    <row collapsed="false" customFormat="true" customHeight="false" hidden="false" ht="15.9" outlineLevel="0" r="34" s="14">
      <c r="A34" s="36" t="n">
        <v>27</v>
      </c>
      <c r="B34" s="36" t="s">
        <v>46</v>
      </c>
      <c r="C34" s="36" t="s">
        <v>47</v>
      </c>
      <c r="D34" s="37" t="s">
        <v>65</v>
      </c>
      <c r="E34" s="36" t="n">
        <v>35</v>
      </c>
      <c r="F34" s="36" t="n">
        <v>1</v>
      </c>
      <c r="G34" s="36"/>
      <c r="H34" s="34" t="n">
        <v>8027</v>
      </c>
      <c r="I34" s="36" t="s">
        <v>49</v>
      </c>
      <c r="J34" s="36"/>
      <c r="K34" s="38" t="s">
        <v>50</v>
      </c>
      <c r="L34" s="38" t="s">
        <v>72</v>
      </c>
      <c r="M34" s="36" t="n">
        <v>1978</v>
      </c>
      <c r="N34" s="36" t="s">
        <v>51</v>
      </c>
      <c r="O34" s="36" t="n">
        <v>9</v>
      </c>
      <c r="P34" s="36" t="n">
        <v>0</v>
      </c>
      <c r="Q34" s="36" t="n">
        <v>7</v>
      </c>
      <c r="R34" s="36" t="e">
        <f aca="false"/>
        <v>#N/A</v>
      </c>
      <c r="S34" s="39" t="e">
        <f aca="false"/>
        <v>#N/A</v>
      </c>
      <c r="T34" s="39" t="e">
        <f aca="false"/>
        <v>#N/A</v>
      </c>
      <c r="U34" s="40" t="e">
        <f aca="false"/>
        <v>#N/A</v>
      </c>
      <c r="V34" s="41" t="e">
        <f aca="false"/>
        <v>#N/A</v>
      </c>
      <c r="W34" s="42" t="s">
        <v>52</v>
      </c>
      <c r="X34" s="42" t="s">
        <v>52</v>
      </c>
      <c r="Y34" s="42" t="s">
        <v>52</v>
      </c>
      <c r="Z34" s="42" t="s">
        <v>52</v>
      </c>
      <c r="AA34" s="42" t="s">
        <v>52</v>
      </c>
      <c r="AB34" s="36" t="s">
        <v>52</v>
      </c>
      <c r="AC34" s="36" t="s">
        <v>53</v>
      </c>
      <c r="AD34" s="36" t="s">
        <v>52</v>
      </c>
      <c r="AE34" s="36" t="s">
        <v>53</v>
      </c>
      <c r="AF34" s="43" t="e">
        <f aca="false"/>
        <v>#N/A</v>
      </c>
      <c r="AG34" s="36" t="n">
        <v>3</v>
      </c>
      <c r="AH34" s="36" t="n">
        <v>2</v>
      </c>
      <c r="AI34" s="36" t="n">
        <v>0</v>
      </c>
      <c r="AJ34" s="36" t="n">
        <v>2</v>
      </c>
      <c r="AK34" s="36" t="n">
        <v>0</v>
      </c>
      <c r="AL34" s="44"/>
    </row>
    <row collapsed="false" customFormat="true" customHeight="false" hidden="false" ht="15.9" outlineLevel="0" r="35" s="14">
      <c r="A35" s="36" t="n">
        <v>28</v>
      </c>
      <c r="B35" s="36" t="s">
        <v>46</v>
      </c>
      <c r="C35" s="36" t="s">
        <v>47</v>
      </c>
      <c r="D35" s="37" t="s">
        <v>70</v>
      </c>
      <c r="E35" s="36" t="n">
        <v>3</v>
      </c>
      <c r="F35" s="36" t="n">
        <v>4</v>
      </c>
      <c r="G35" s="36"/>
      <c r="H35" s="34" t="n">
        <v>8028</v>
      </c>
      <c r="I35" s="36" t="s">
        <v>49</v>
      </c>
      <c r="J35" s="36"/>
      <c r="K35" s="38" t="s">
        <v>50</v>
      </c>
      <c r="L35" s="38" t="s">
        <v>71</v>
      </c>
      <c r="M35" s="36" t="n">
        <v>1978</v>
      </c>
      <c r="N35" s="36" t="s">
        <v>51</v>
      </c>
      <c r="O35" s="36" t="n">
        <v>9</v>
      </c>
      <c r="P35" s="36" t="n">
        <v>0</v>
      </c>
      <c r="Q35" s="36" t="n">
        <v>3</v>
      </c>
      <c r="R35" s="36" t="e">
        <f aca="false"/>
        <v>#N/A</v>
      </c>
      <c r="S35" s="39" t="e">
        <f aca="false"/>
        <v>#N/A</v>
      </c>
      <c r="T35" s="39" t="e">
        <f aca="false"/>
        <v>#N/A</v>
      </c>
      <c r="U35" s="40" t="e">
        <f aca="false"/>
        <v>#N/A</v>
      </c>
      <c r="V35" s="41" t="e">
        <f aca="false"/>
        <v>#N/A</v>
      </c>
      <c r="W35" s="42" t="s">
        <v>52</v>
      </c>
      <c r="X35" s="42" t="s">
        <v>52</v>
      </c>
      <c r="Y35" s="42" t="s">
        <v>52</v>
      </c>
      <c r="Z35" s="42" t="s">
        <v>52</v>
      </c>
      <c r="AA35" s="42" t="s">
        <v>52</v>
      </c>
      <c r="AB35" s="36" t="s">
        <v>52</v>
      </c>
      <c r="AC35" s="36" t="s">
        <v>53</v>
      </c>
      <c r="AD35" s="36" t="s">
        <v>52</v>
      </c>
      <c r="AE35" s="36" t="s">
        <v>53</v>
      </c>
      <c r="AF35" s="43" t="e">
        <f aca="false"/>
        <v>#N/A</v>
      </c>
      <c r="AG35" s="36" t="n">
        <v>2</v>
      </c>
      <c r="AH35" s="36" t="n">
        <v>1</v>
      </c>
      <c r="AI35" s="36" t="n">
        <v>0</v>
      </c>
      <c r="AJ35" s="36" t="n">
        <v>1</v>
      </c>
      <c r="AK35" s="36" t="n">
        <v>0</v>
      </c>
      <c r="AL35" s="44"/>
    </row>
    <row collapsed="false" customFormat="true" customHeight="false" hidden="false" ht="15.9" outlineLevel="0" r="36" s="14">
      <c r="A36" s="36" t="n">
        <v>29</v>
      </c>
      <c r="B36" s="36" t="s">
        <v>46</v>
      </c>
      <c r="C36" s="36" t="s">
        <v>47</v>
      </c>
      <c r="D36" s="37" t="s">
        <v>70</v>
      </c>
      <c r="E36" s="36" t="n">
        <v>3</v>
      </c>
      <c r="F36" s="36" t="n">
        <v>5</v>
      </c>
      <c r="G36" s="36"/>
      <c r="H36" s="34" t="n">
        <v>8029</v>
      </c>
      <c r="I36" s="36" t="s">
        <v>49</v>
      </c>
      <c r="J36" s="36"/>
      <c r="K36" s="38" t="s">
        <v>67</v>
      </c>
      <c r="L36" s="38" t="s">
        <v>68</v>
      </c>
      <c r="M36" s="36" t="n">
        <v>1980</v>
      </c>
      <c r="N36" s="36" t="s">
        <v>69</v>
      </c>
      <c r="O36" s="36" t="n">
        <v>18</v>
      </c>
      <c r="P36" s="36" t="n">
        <v>0</v>
      </c>
      <c r="Q36" s="36" t="n">
        <v>1</v>
      </c>
      <c r="R36" s="36" t="e">
        <f aca="false"/>
        <v>#N/A</v>
      </c>
      <c r="S36" s="39" t="e">
        <f aca="false"/>
        <v>#N/A</v>
      </c>
      <c r="T36" s="39" t="e">
        <f aca="false"/>
        <v>#N/A</v>
      </c>
      <c r="U36" s="40" t="e">
        <f aca="false"/>
        <v>#N/A</v>
      </c>
      <c r="V36" s="41" t="e">
        <f aca="false"/>
        <v>#N/A</v>
      </c>
      <c r="W36" s="42" t="s">
        <v>52</v>
      </c>
      <c r="X36" s="42" t="s">
        <v>52</v>
      </c>
      <c r="Y36" s="42" t="s">
        <v>52</v>
      </c>
      <c r="Z36" s="42" t="s">
        <v>52</v>
      </c>
      <c r="AA36" s="42" t="s">
        <v>52</v>
      </c>
      <c r="AB36" s="36" t="s">
        <v>53</v>
      </c>
      <c r="AC36" s="36" t="s">
        <v>53</v>
      </c>
      <c r="AD36" s="36" t="s">
        <v>53</v>
      </c>
      <c r="AE36" s="36" t="s">
        <v>52</v>
      </c>
      <c r="AF36" s="43" t="e">
        <f aca="false"/>
        <v>#N/A</v>
      </c>
      <c r="AG36" s="36" t="n">
        <v>2</v>
      </c>
      <c r="AH36" s="36" t="n">
        <v>4</v>
      </c>
      <c r="AI36" s="36" t="n">
        <v>0</v>
      </c>
      <c r="AJ36" s="36" t="n">
        <v>1</v>
      </c>
      <c r="AK36" s="36" t="n">
        <v>0</v>
      </c>
      <c r="AL36" s="44"/>
    </row>
    <row collapsed="false" customFormat="true" customHeight="false" hidden="false" ht="15.9" outlineLevel="0" r="37" s="14">
      <c r="A37" s="36" t="n">
        <v>30</v>
      </c>
      <c r="B37" s="36" t="s">
        <v>46</v>
      </c>
      <c r="C37" s="36" t="s">
        <v>47</v>
      </c>
      <c r="D37" s="37" t="s">
        <v>70</v>
      </c>
      <c r="E37" s="36" t="n">
        <v>5</v>
      </c>
      <c r="F37" s="36" t="n">
        <v>1</v>
      </c>
      <c r="G37" s="36"/>
      <c r="H37" s="34" t="n">
        <v>8030</v>
      </c>
      <c r="I37" s="36" t="s">
        <v>49</v>
      </c>
      <c r="J37" s="36"/>
      <c r="K37" s="38" t="s">
        <v>50</v>
      </c>
      <c r="L37" s="38" t="s">
        <v>71</v>
      </c>
      <c r="M37" s="36" t="n">
        <v>1978</v>
      </c>
      <c r="N37" s="36" t="s">
        <v>51</v>
      </c>
      <c r="O37" s="36" t="n">
        <v>9</v>
      </c>
      <c r="P37" s="36" t="n">
        <v>0</v>
      </c>
      <c r="Q37" s="36" t="n">
        <v>12</v>
      </c>
      <c r="R37" s="36" t="e">
        <f aca="false"/>
        <v>#N/A</v>
      </c>
      <c r="S37" s="39" t="e">
        <f aca="false"/>
        <v>#N/A</v>
      </c>
      <c r="T37" s="39" t="e">
        <f aca="false"/>
        <v>#N/A</v>
      </c>
      <c r="U37" s="40" t="e">
        <f aca="false"/>
        <v>#N/A</v>
      </c>
      <c r="V37" s="41" t="e">
        <f aca="false"/>
        <v>#N/A</v>
      </c>
      <c r="W37" s="42" t="s">
        <v>52</v>
      </c>
      <c r="X37" s="42" t="s">
        <v>52</v>
      </c>
      <c r="Y37" s="42" t="s">
        <v>52</v>
      </c>
      <c r="Z37" s="42" t="s">
        <v>52</v>
      </c>
      <c r="AA37" s="42" t="s">
        <v>52</v>
      </c>
      <c r="AB37" s="36" t="s">
        <v>52</v>
      </c>
      <c r="AC37" s="36" t="s">
        <v>53</v>
      </c>
      <c r="AD37" s="36" t="s">
        <v>52</v>
      </c>
      <c r="AE37" s="36" t="s">
        <v>53</v>
      </c>
      <c r="AF37" s="43" t="e">
        <f aca="false"/>
        <v>#N/A</v>
      </c>
      <c r="AG37" s="36" t="n">
        <v>4</v>
      </c>
      <c r="AH37" s="36" t="n">
        <v>3</v>
      </c>
      <c r="AI37" s="36" t="n">
        <v>0</v>
      </c>
      <c r="AJ37" s="36" t="n">
        <v>3</v>
      </c>
      <c r="AK37" s="36" t="n">
        <v>0</v>
      </c>
      <c r="AL37" s="44"/>
    </row>
    <row collapsed="false" customFormat="true" customHeight="false" hidden="false" ht="15.9" outlineLevel="0" r="38" s="14">
      <c r="A38" s="36" t="n">
        <v>31</v>
      </c>
      <c r="B38" s="36" t="s">
        <v>46</v>
      </c>
      <c r="C38" s="36" t="s">
        <v>47</v>
      </c>
      <c r="D38" s="37" t="s">
        <v>70</v>
      </c>
      <c r="E38" s="36" t="n">
        <v>5</v>
      </c>
      <c r="F38" s="36" t="n">
        <v>2</v>
      </c>
      <c r="G38" s="36"/>
      <c r="H38" s="34" t="n">
        <v>8031</v>
      </c>
      <c r="I38" s="36" t="s">
        <v>49</v>
      </c>
      <c r="J38" s="36"/>
      <c r="K38" s="38" t="s">
        <v>50</v>
      </c>
      <c r="L38" s="38" t="s">
        <v>71</v>
      </c>
      <c r="M38" s="36" t="n">
        <v>1978</v>
      </c>
      <c r="N38" s="36" t="s">
        <v>51</v>
      </c>
      <c r="O38" s="36" t="n">
        <v>9</v>
      </c>
      <c r="P38" s="36" t="n">
        <v>0</v>
      </c>
      <c r="Q38" s="36" t="n">
        <v>3</v>
      </c>
      <c r="R38" s="36" t="e">
        <f aca="false"/>
        <v>#N/A</v>
      </c>
      <c r="S38" s="39" t="e">
        <f aca="false"/>
        <v>#N/A</v>
      </c>
      <c r="T38" s="39" t="e">
        <f aca="false"/>
        <v>#N/A</v>
      </c>
      <c r="U38" s="40" t="e">
        <f aca="false"/>
        <v>#N/A</v>
      </c>
      <c r="V38" s="41" t="e">
        <f aca="false"/>
        <v>#N/A</v>
      </c>
      <c r="W38" s="42" t="s">
        <v>52</v>
      </c>
      <c r="X38" s="42" t="s">
        <v>52</v>
      </c>
      <c r="Y38" s="42" t="s">
        <v>52</v>
      </c>
      <c r="Z38" s="42" t="s">
        <v>52</v>
      </c>
      <c r="AA38" s="42" t="s">
        <v>52</v>
      </c>
      <c r="AB38" s="36" t="s">
        <v>52</v>
      </c>
      <c r="AC38" s="36" t="s">
        <v>53</v>
      </c>
      <c r="AD38" s="36" t="s">
        <v>52</v>
      </c>
      <c r="AE38" s="36" t="s">
        <v>53</v>
      </c>
      <c r="AF38" s="43" t="e">
        <f aca="false"/>
        <v>#N/A</v>
      </c>
      <c r="AG38" s="36" t="n">
        <v>3</v>
      </c>
      <c r="AH38" s="36" t="n">
        <v>1</v>
      </c>
      <c r="AI38" s="36" t="n">
        <v>0</v>
      </c>
      <c r="AJ38" s="36" t="n">
        <v>1</v>
      </c>
      <c r="AK38" s="36" t="n">
        <v>0</v>
      </c>
      <c r="AL38" s="44"/>
    </row>
    <row collapsed="false" customFormat="true" customHeight="false" hidden="false" ht="15.9" outlineLevel="0" r="39" s="14">
      <c r="A39" s="36" t="n">
        <v>32</v>
      </c>
      <c r="B39" s="36" t="s">
        <v>46</v>
      </c>
      <c r="C39" s="36" t="s">
        <v>47</v>
      </c>
      <c r="D39" s="37" t="s">
        <v>62</v>
      </c>
      <c r="E39" s="36" t="n">
        <v>32</v>
      </c>
      <c r="F39" s="36" t="n">
        <v>3</v>
      </c>
      <c r="G39" s="36"/>
      <c r="H39" s="34" t="n">
        <v>8032</v>
      </c>
      <c r="I39" s="36" t="s">
        <v>49</v>
      </c>
      <c r="J39" s="36"/>
      <c r="K39" s="38" t="s">
        <v>50</v>
      </c>
      <c r="L39" s="38" t="s">
        <v>72</v>
      </c>
      <c r="M39" s="36" t="n">
        <v>1980</v>
      </c>
      <c r="N39" s="36" t="s">
        <v>51</v>
      </c>
      <c r="O39" s="36" t="n">
        <v>9</v>
      </c>
      <c r="P39" s="36" t="n">
        <v>0</v>
      </c>
      <c r="Q39" s="36" t="n">
        <v>3</v>
      </c>
      <c r="R39" s="36" t="e">
        <f aca="false"/>
        <v>#N/A</v>
      </c>
      <c r="S39" s="39" t="e">
        <f aca="false"/>
        <v>#N/A</v>
      </c>
      <c r="T39" s="39" t="e">
        <f aca="false"/>
        <v>#N/A</v>
      </c>
      <c r="U39" s="40" t="e">
        <f aca="false"/>
        <v>#N/A</v>
      </c>
      <c r="V39" s="41" t="e">
        <f aca="false"/>
        <v>#N/A</v>
      </c>
      <c r="W39" s="42" t="s">
        <v>52</v>
      </c>
      <c r="X39" s="42" t="s">
        <v>52</v>
      </c>
      <c r="Y39" s="42" t="s">
        <v>52</v>
      </c>
      <c r="Z39" s="42" t="s">
        <v>52</v>
      </c>
      <c r="AA39" s="42" t="s">
        <v>52</v>
      </c>
      <c r="AB39" s="36" t="s">
        <v>52</v>
      </c>
      <c r="AC39" s="36" t="s">
        <v>53</v>
      </c>
      <c r="AD39" s="36" t="s">
        <v>52</v>
      </c>
      <c r="AE39" s="36" t="s">
        <v>53</v>
      </c>
      <c r="AF39" s="43" t="e">
        <f aca="false"/>
        <v>#N/A</v>
      </c>
      <c r="AG39" s="36" t="n">
        <v>3</v>
      </c>
      <c r="AH39" s="36" t="n">
        <v>1</v>
      </c>
      <c r="AI39" s="36" t="n">
        <v>0</v>
      </c>
      <c r="AJ39" s="36" t="n">
        <v>1</v>
      </c>
      <c r="AK39" s="36" t="n">
        <v>0</v>
      </c>
      <c r="AL39" s="44"/>
    </row>
    <row collapsed="false" customFormat="true" customHeight="false" hidden="false" ht="15.9" outlineLevel="0" r="40" s="14">
      <c r="A40" s="36" t="n">
        <v>33</v>
      </c>
      <c r="B40" s="36" t="s">
        <v>46</v>
      </c>
      <c r="C40" s="36" t="s">
        <v>47</v>
      </c>
      <c r="D40" s="37" t="s">
        <v>65</v>
      </c>
      <c r="E40" s="36" t="n">
        <v>35</v>
      </c>
      <c r="F40" s="36" t="n">
        <v>2</v>
      </c>
      <c r="G40" s="36"/>
      <c r="H40" s="34" t="n">
        <v>8033</v>
      </c>
      <c r="I40" s="36" t="s">
        <v>49</v>
      </c>
      <c r="J40" s="36"/>
      <c r="K40" s="38" t="s">
        <v>50</v>
      </c>
      <c r="L40" s="38" t="s">
        <v>72</v>
      </c>
      <c r="M40" s="36" t="n">
        <v>1978</v>
      </c>
      <c r="N40" s="36" t="s">
        <v>51</v>
      </c>
      <c r="O40" s="36" t="n">
        <v>9</v>
      </c>
      <c r="P40" s="36" t="n">
        <v>0</v>
      </c>
      <c r="Q40" s="36" t="n">
        <v>4</v>
      </c>
      <c r="R40" s="36" t="e">
        <f aca="false"/>
        <v>#N/A</v>
      </c>
      <c r="S40" s="39" t="e">
        <f aca="false"/>
        <v>#N/A</v>
      </c>
      <c r="T40" s="39" t="e">
        <f aca="false"/>
        <v>#N/A</v>
      </c>
      <c r="U40" s="40" t="e">
        <f aca="false"/>
        <v>#N/A</v>
      </c>
      <c r="V40" s="41" t="e">
        <f aca="false"/>
        <v>#N/A</v>
      </c>
      <c r="W40" s="42" t="s">
        <v>52</v>
      </c>
      <c r="X40" s="42" t="s">
        <v>52</v>
      </c>
      <c r="Y40" s="42" t="s">
        <v>52</v>
      </c>
      <c r="Z40" s="42" t="s">
        <v>52</v>
      </c>
      <c r="AA40" s="42" t="s">
        <v>52</v>
      </c>
      <c r="AB40" s="36" t="s">
        <v>52</v>
      </c>
      <c r="AC40" s="36" t="s">
        <v>53</v>
      </c>
      <c r="AD40" s="36" t="s">
        <v>52</v>
      </c>
      <c r="AE40" s="36" t="s">
        <v>53</v>
      </c>
      <c r="AF40" s="43" t="e">
        <f aca="false"/>
        <v>#N/A</v>
      </c>
      <c r="AG40" s="36" t="n">
        <v>2</v>
      </c>
      <c r="AH40" s="36" t="n">
        <v>1</v>
      </c>
      <c r="AI40" s="36" t="n">
        <v>0</v>
      </c>
      <c r="AJ40" s="36" t="n">
        <v>1</v>
      </c>
      <c r="AK40" s="36" t="n">
        <v>0</v>
      </c>
      <c r="AL40" s="44"/>
    </row>
    <row collapsed="false" customFormat="true" customHeight="false" hidden="false" ht="15.9" outlineLevel="0" r="41" s="14">
      <c r="A41" s="36" t="n">
        <v>34</v>
      </c>
      <c r="B41" s="36" t="s">
        <v>46</v>
      </c>
      <c r="C41" s="36" t="s">
        <v>47</v>
      </c>
      <c r="D41" s="37" t="s">
        <v>70</v>
      </c>
      <c r="E41" s="36" t="n">
        <v>7</v>
      </c>
      <c r="F41" s="36" t="n">
        <v>1</v>
      </c>
      <c r="G41" s="36"/>
      <c r="H41" s="34" t="n">
        <v>8034</v>
      </c>
      <c r="I41" s="36" t="s">
        <v>49</v>
      </c>
      <c r="J41" s="36"/>
      <c r="K41" s="38" t="s">
        <v>50</v>
      </c>
      <c r="L41" s="38" t="s">
        <v>71</v>
      </c>
      <c r="M41" s="36" t="n">
        <v>1978</v>
      </c>
      <c r="N41" s="36" t="s">
        <v>51</v>
      </c>
      <c r="O41" s="36" t="n">
        <v>9</v>
      </c>
      <c r="P41" s="36" t="n">
        <v>0</v>
      </c>
      <c r="Q41" s="36" t="n">
        <v>14</v>
      </c>
      <c r="R41" s="36" t="e">
        <f aca="false"/>
        <v>#N/A</v>
      </c>
      <c r="S41" s="39" t="e">
        <f aca="false"/>
        <v>#N/A</v>
      </c>
      <c r="T41" s="39" t="e">
        <f aca="false"/>
        <v>#N/A</v>
      </c>
      <c r="U41" s="40" t="e">
        <f aca="false"/>
        <v>#N/A</v>
      </c>
      <c r="V41" s="41" t="e">
        <f aca="false"/>
        <v>#N/A</v>
      </c>
      <c r="W41" s="42" t="s">
        <v>52</v>
      </c>
      <c r="X41" s="42" t="s">
        <v>52</v>
      </c>
      <c r="Y41" s="42" t="s">
        <v>52</v>
      </c>
      <c r="Z41" s="42" t="s">
        <v>52</v>
      </c>
      <c r="AA41" s="42" t="s">
        <v>52</v>
      </c>
      <c r="AB41" s="36" t="s">
        <v>52</v>
      </c>
      <c r="AC41" s="36" t="s">
        <v>53</v>
      </c>
      <c r="AD41" s="36" t="s">
        <v>52</v>
      </c>
      <c r="AE41" s="36" t="s">
        <v>53</v>
      </c>
      <c r="AF41" s="43" t="e">
        <f aca="false"/>
        <v>#N/A</v>
      </c>
      <c r="AG41" s="36" t="n">
        <v>6</v>
      </c>
      <c r="AH41" s="36" t="n">
        <v>3</v>
      </c>
      <c r="AI41" s="36" t="n">
        <v>0</v>
      </c>
      <c r="AJ41" s="36" t="n">
        <v>5</v>
      </c>
      <c r="AK41" s="36" t="n">
        <v>0</v>
      </c>
      <c r="AL41" s="44"/>
    </row>
    <row collapsed="false" customFormat="true" customHeight="false" hidden="false" ht="15.9" outlineLevel="0" r="42" s="14">
      <c r="A42" s="36" t="n">
        <v>35</v>
      </c>
      <c r="B42" s="36" t="s">
        <v>46</v>
      </c>
      <c r="C42" s="36" t="s">
        <v>47</v>
      </c>
      <c r="D42" s="37" t="s">
        <v>62</v>
      </c>
      <c r="E42" s="36" t="n">
        <v>24</v>
      </c>
      <c r="F42" s="36"/>
      <c r="G42" s="36"/>
      <c r="H42" s="34" t="n">
        <v>8035</v>
      </c>
      <c r="I42" s="36" t="s">
        <v>49</v>
      </c>
      <c r="J42" s="36"/>
      <c r="K42" s="38" t="s">
        <v>73</v>
      </c>
      <c r="L42" s="38" t="s">
        <v>74</v>
      </c>
      <c r="M42" s="36" t="n">
        <v>1980</v>
      </c>
      <c r="N42" s="36" t="s">
        <v>69</v>
      </c>
      <c r="O42" s="36" t="n">
        <v>14</v>
      </c>
      <c r="P42" s="36" t="n">
        <v>0</v>
      </c>
      <c r="Q42" s="36" t="n">
        <v>3</v>
      </c>
      <c r="R42" s="36" t="e">
        <f aca="false"/>
        <v>#N/A</v>
      </c>
      <c r="S42" s="39" t="e">
        <f aca="false"/>
        <v>#N/A</v>
      </c>
      <c r="T42" s="39" t="e">
        <f aca="false"/>
        <v>#N/A</v>
      </c>
      <c r="U42" s="40" t="e">
        <f aca="false"/>
        <v>#N/A</v>
      </c>
      <c r="V42" s="41" t="e">
        <f aca="false"/>
        <v>#N/A</v>
      </c>
      <c r="W42" s="42" t="s">
        <v>52</v>
      </c>
      <c r="X42" s="42" t="s">
        <v>52</v>
      </c>
      <c r="Y42" s="42" t="s">
        <v>52</v>
      </c>
      <c r="Z42" s="42" t="s">
        <v>52</v>
      </c>
      <c r="AA42" s="42" t="s">
        <v>52</v>
      </c>
      <c r="AB42" s="36" t="s">
        <v>53</v>
      </c>
      <c r="AC42" s="36" t="s">
        <v>53</v>
      </c>
      <c r="AD42" s="36" t="s">
        <v>53</v>
      </c>
      <c r="AE42" s="36" t="s">
        <v>52</v>
      </c>
      <c r="AF42" s="43" t="e">
        <f aca="false"/>
        <v>#N/A</v>
      </c>
      <c r="AG42" s="36" t="n">
        <v>3</v>
      </c>
      <c r="AH42" s="36" t="n">
        <v>4</v>
      </c>
      <c r="AI42" s="36" t="n">
        <v>0</v>
      </c>
      <c r="AJ42" s="36" t="n">
        <v>1</v>
      </c>
      <c r="AK42" s="36" t="n">
        <v>0</v>
      </c>
      <c r="AL42" s="44"/>
    </row>
    <row collapsed="false" customFormat="true" customHeight="false" hidden="false" ht="15.9" outlineLevel="0" r="43" s="14">
      <c r="A43" s="36" t="n">
        <v>36</v>
      </c>
      <c r="B43" s="36" t="s">
        <v>46</v>
      </c>
      <c r="C43" s="36" t="s">
        <v>47</v>
      </c>
      <c r="D43" s="37" t="s">
        <v>62</v>
      </c>
      <c r="E43" s="36" t="n">
        <v>26</v>
      </c>
      <c r="F43" s="36"/>
      <c r="G43" s="36"/>
      <c r="H43" s="34" t="n">
        <v>8036</v>
      </c>
      <c r="I43" s="36" t="s">
        <v>49</v>
      </c>
      <c r="J43" s="36"/>
      <c r="K43" s="38" t="s">
        <v>50</v>
      </c>
      <c r="L43" s="38" t="s">
        <v>71</v>
      </c>
      <c r="M43" s="36" t="n">
        <v>1979</v>
      </c>
      <c r="N43" s="36" t="s">
        <v>51</v>
      </c>
      <c r="O43" s="36" t="n">
        <v>9</v>
      </c>
      <c r="P43" s="36" t="n">
        <v>0</v>
      </c>
      <c r="Q43" s="36" t="n">
        <v>3</v>
      </c>
      <c r="R43" s="36" t="e">
        <f aca="false"/>
        <v>#N/A</v>
      </c>
      <c r="S43" s="39" t="e">
        <f aca="false"/>
        <v>#N/A</v>
      </c>
      <c r="T43" s="39" t="e">
        <f aca="false"/>
        <v>#N/A</v>
      </c>
      <c r="U43" s="40" t="e">
        <f aca="false"/>
        <v>#N/A</v>
      </c>
      <c r="V43" s="41" t="e">
        <f aca="false"/>
        <v>#N/A</v>
      </c>
      <c r="W43" s="42" t="s">
        <v>52</v>
      </c>
      <c r="X43" s="42" t="s">
        <v>52</v>
      </c>
      <c r="Y43" s="42" t="s">
        <v>52</v>
      </c>
      <c r="Z43" s="42" t="s">
        <v>52</v>
      </c>
      <c r="AA43" s="42" t="s">
        <v>52</v>
      </c>
      <c r="AB43" s="36" t="s">
        <v>52</v>
      </c>
      <c r="AC43" s="36" t="s">
        <v>53</v>
      </c>
      <c r="AD43" s="36" t="s">
        <v>52</v>
      </c>
      <c r="AE43" s="36" t="s">
        <v>53</v>
      </c>
      <c r="AF43" s="43" t="e">
        <f aca="false"/>
        <v>#N/A</v>
      </c>
      <c r="AG43" s="36" t="n">
        <v>3</v>
      </c>
      <c r="AH43" s="36" t="n">
        <v>1</v>
      </c>
      <c r="AI43" s="36" t="n">
        <v>0</v>
      </c>
      <c r="AJ43" s="36" t="n">
        <v>1</v>
      </c>
      <c r="AK43" s="36" t="n">
        <v>0</v>
      </c>
      <c r="AL43" s="44"/>
    </row>
    <row collapsed="false" customFormat="true" customHeight="false" hidden="false" ht="15.9" outlineLevel="0" r="44" s="14">
      <c r="A44" s="36" t="n">
        <v>37</v>
      </c>
      <c r="B44" s="36" t="s">
        <v>46</v>
      </c>
      <c r="C44" s="36" t="s">
        <v>47</v>
      </c>
      <c r="D44" s="37" t="s">
        <v>62</v>
      </c>
      <c r="E44" s="36" t="n">
        <v>28</v>
      </c>
      <c r="F44" s="36"/>
      <c r="G44" s="36"/>
      <c r="H44" s="34" t="n">
        <v>8037</v>
      </c>
      <c r="I44" s="36" t="s">
        <v>49</v>
      </c>
      <c r="J44" s="36"/>
      <c r="K44" s="38" t="s">
        <v>50</v>
      </c>
      <c r="L44" s="38" t="s">
        <v>71</v>
      </c>
      <c r="M44" s="36" t="n">
        <v>1978</v>
      </c>
      <c r="N44" s="36" t="s">
        <v>51</v>
      </c>
      <c r="O44" s="36" t="n">
        <v>9</v>
      </c>
      <c r="P44" s="36" t="n">
        <v>0</v>
      </c>
      <c r="Q44" s="36" t="n">
        <v>7</v>
      </c>
      <c r="R44" s="36" t="e">
        <f aca="false"/>
        <v>#N/A</v>
      </c>
      <c r="S44" s="39" t="e">
        <f aca="false"/>
        <v>#N/A</v>
      </c>
      <c r="T44" s="39" t="e">
        <f aca="false"/>
        <v>#N/A</v>
      </c>
      <c r="U44" s="40" t="e">
        <f aca="false"/>
        <v>#N/A</v>
      </c>
      <c r="V44" s="41" t="e">
        <f aca="false"/>
        <v>#N/A</v>
      </c>
      <c r="W44" s="42" t="s">
        <v>52</v>
      </c>
      <c r="X44" s="42" t="s">
        <v>52</v>
      </c>
      <c r="Y44" s="42" t="s">
        <v>52</v>
      </c>
      <c r="Z44" s="42" t="s">
        <v>52</v>
      </c>
      <c r="AA44" s="42" t="s">
        <v>52</v>
      </c>
      <c r="AB44" s="36" t="s">
        <v>52</v>
      </c>
      <c r="AC44" s="36" t="s">
        <v>53</v>
      </c>
      <c r="AD44" s="36" t="s">
        <v>52</v>
      </c>
      <c r="AE44" s="36" t="s">
        <v>53</v>
      </c>
      <c r="AF44" s="43" t="e">
        <f aca="false"/>
        <v>#N/A</v>
      </c>
      <c r="AG44" s="36" t="n">
        <v>2</v>
      </c>
      <c r="AH44" s="36" t="n">
        <v>2</v>
      </c>
      <c r="AI44" s="36" t="n">
        <v>0</v>
      </c>
      <c r="AJ44" s="36" t="n">
        <v>2</v>
      </c>
      <c r="AK44" s="36" t="n">
        <v>0</v>
      </c>
      <c r="AL44" s="44"/>
    </row>
    <row collapsed="false" customFormat="true" customHeight="false" hidden="false" ht="15.9" outlineLevel="0" r="45" s="14">
      <c r="A45" s="36" t="n">
        <v>38</v>
      </c>
      <c r="B45" s="36" t="s">
        <v>46</v>
      </c>
      <c r="C45" s="36" t="s">
        <v>47</v>
      </c>
      <c r="D45" s="37" t="s">
        <v>62</v>
      </c>
      <c r="E45" s="36" t="n">
        <v>34</v>
      </c>
      <c r="F45" s="36"/>
      <c r="G45" s="36"/>
      <c r="H45" s="34" t="n">
        <v>8038</v>
      </c>
      <c r="I45" s="36" t="s">
        <v>49</v>
      </c>
      <c r="J45" s="36"/>
      <c r="K45" s="38" t="s">
        <v>73</v>
      </c>
      <c r="L45" s="38" t="s">
        <v>68</v>
      </c>
      <c r="M45" s="36" t="n">
        <v>1981</v>
      </c>
      <c r="N45" s="34" t="s">
        <v>69</v>
      </c>
      <c r="O45" s="36" t="n">
        <v>18</v>
      </c>
      <c r="P45" s="36" t="n">
        <v>0</v>
      </c>
      <c r="Q45" s="36" t="n">
        <v>1</v>
      </c>
      <c r="R45" s="36" t="e">
        <f aca="false"/>
        <v>#N/A</v>
      </c>
      <c r="S45" s="39" t="e">
        <f aca="false"/>
        <v>#N/A</v>
      </c>
      <c r="T45" s="39" t="e">
        <f aca="false"/>
        <v>#N/A</v>
      </c>
      <c r="U45" s="40" t="e">
        <f aca="false"/>
        <v>#N/A</v>
      </c>
      <c r="V45" s="41" t="e">
        <f aca="false"/>
        <v>#N/A</v>
      </c>
      <c r="W45" s="42" t="s">
        <v>52</v>
      </c>
      <c r="X45" s="42" t="s">
        <v>52</v>
      </c>
      <c r="Y45" s="42" t="s">
        <v>52</v>
      </c>
      <c r="Z45" s="42" t="s">
        <v>52</v>
      </c>
      <c r="AA45" s="42" t="s">
        <v>52</v>
      </c>
      <c r="AB45" s="36" t="s">
        <v>53</v>
      </c>
      <c r="AC45" s="36" t="s">
        <v>53</v>
      </c>
      <c r="AD45" s="36" t="s">
        <v>53</v>
      </c>
      <c r="AE45" s="36" t="s">
        <v>52</v>
      </c>
      <c r="AF45" s="43" t="e">
        <f aca="false"/>
        <v>#N/A</v>
      </c>
      <c r="AG45" s="36" t="n">
        <v>3</v>
      </c>
      <c r="AH45" s="36" t="n">
        <v>3</v>
      </c>
      <c r="AI45" s="36" t="n">
        <v>0</v>
      </c>
      <c r="AJ45" s="36" t="n">
        <v>1</v>
      </c>
      <c r="AK45" s="36" t="n">
        <v>0</v>
      </c>
      <c r="AL45" s="44"/>
    </row>
    <row collapsed="false" customFormat="true" customHeight="false" hidden="false" ht="15.9" outlineLevel="0" r="46" s="14">
      <c r="A46" s="36" t="n">
        <v>39</v>
      </c>
      <c r="B46" s="36" t="s">
        <v>46</v>
      </c>
      <c r="C46" s="36" t="s">
        <v>47</v>
      </c>
      <c r="D46" s="37" t="s">
        <v>65</v>
      </c>
      <c r="E46" s="36" t="n">
        <v>25</v>
      </c>
      <c r="F46" s="36" t="n">
        <v>1</v>
      </c>
      <c r="G46" s="36"/>
      <c r="H46" s="34" t="n">
        <v>8039</v>
      </c>
      <c r="I46" s="36" t="s">
        <v>49</v>
      </c>
      <c r="J46" s="36"/>
      <c r="K46" s="38" t="s">
        <v>50</v>
      </c>
      <c r="L46" s="38" t="s">
        <v>71</v>
      </c>
      <c r="M46" s="36" t="n">
        <v>1979</v>
      </c>
      <c r="N46" s="36" t="s">
        <v>51</v>
      </c>
      <c r="O46" s="36" t="n">
        <v>9</v>
      </c>
      <c r="P46" s="36" t="n">
        <v>0</v>
      </c>
      <c r="Q46" s="36" t="n">
        <v>3</v>
      </c>
      <c r="R46" s="36" t="e">
        <f aca="false"/>
        <v>#N/A</v>
      </c>
      <c r="S46" s="39" t="e">
        <f aca="false"/>
        <v>#N/A</v>
      </c>
      <c r="T46" s="39" t="e">
        <f aca="false"/>
        <v>#N/A</v>
      </c>
      <c r="U46" s="40" t="e">
        <f aca="false"/>
        <v>#N/A</v>
      </c>
      <c r="V46" s="41" t="e">
        <f aca="false"/>
        <v>#N/A</v>
      </c>
      <c r="W46" s="42" t="s">
        <v>52</v>
      </c>
      <c r="X46" s="42" t="s">
        <v>52</v>
      </c>
      <c r="Y46" s="42" t="s">
        <v>52</v>
      </c>
      <c r="Z46" s="42" t="s">
        <v>52</v>
      </c>
      <c r="AA46" s="42" t="s">
        <v>52</v>
      </c>
      <c r="AB46" s="36" t="s">
        <v>52</v>
      </c>
      <c r="AC46" s="36" t="s">
        <v>53</v>
      </c>
      <c r="AD46" s="36" t="s">
        <v>52</v>
      </c>
      <c r="AE46" s="36" t="s">
        <v>53</v>
      </c>
      <c r="AF46" s="43" t="e">
        <f aca="false"/>
        <v>#N/A</v>
      </c>
      <c r="AG46" s="36" t="n">
        <v>2</v>
      </c>
      <c r="AH46" s="36" t="n">
        <v>1</v>
      </c>
      <c r="AI46" s="36" t="n">
        <v>0</v>
      </c>
      <c r="AJ46" s="36" t="n">
        <v>1</v>
      </c>
      <c r="AK46" s="36" t="n">
        <v>0</v>
      </c>
      <c r="AL46" s="44"/>
    </row>
    <row collapsed="false" customFormat="true" customHeight="false" hidden="false" ht="15.9" outlineLevel="0" r="47" s="51">
      <c r="A47" s="36" t="n">
        <v>40</v>
      </c>
      <c r="B47" s="34" t="s">
        <v>46</v>
      </c>
      <c r="C47" s="34" t="s">
        <v>47</v>
      </c>
      <c r="D47" s="37" t="s">
        <v>65</v>
      </c>
      <c r="E47" s="34" t="n">
        <v>29</v>
      </c>
      <c r="F47" s="34" t="n">
        <v>1</v>
      </c>
      <c r="G47" s="34"/>
      <c r="H47" s="34" t="n">
        <v>8040</v>
      </c>
      <c r="I47" s="34" t="s">
        <v>49</v>
      </c>
      <c r="J47" s="34"/>
      <c r="K47" s="38" t="s">
        <v>50</v>
      </c>
      <c r="L47" s="38" t="s">
        <v>72</v>
      </c>
      <c r="M47" s="34" t="n">
        <v>1978</v>
      </c>
      <c r="N47" s="34" t="s">
        <v>51</v>
      </c>
      <c r="O47" s="34" t="n">
        <v>9</v>
      </c>
      <c r="P47" s="34" t="n">
        <v>0</v>
      </c>
      <c r="Q47" s="34" t="n">
        <v>2</v>
      </c>
      <c r="R47" s="34" t="e">
        <f aca="false"/>
        <v>#N/A</v>
      </c>
      <c r="S47" s="39" t="n">
        <v>4093</v>
      </c>
      <c r="T47" s="39" t="n">
        <v>4075</v>
      </c>
      <c r="U47" s="46" t="e">
        <f aca="false"/>
        <v>#N/A</v>
      </c>
      <c r="V47" s="47" t="e">
        <f aca="false"/>
        <v>#N/A</v>
      </c>
      <c r="W47" s="48" t="s">
        <v>52</v>
      </c>
      <c r="X47" s="48" t="s">
        <v>52</v>
      </c>
      <c r="Y47" s="48" t="s">
        <v>52</v>
      </c>
      <c r="Z47" s="48" t="s">
        <v>52</v>
      </c>
      <c r="AA47" s="48" t="s">
        <v>52</v>
      </c>
      <c r="AB47" s="34" t="s">
        <v>52</v>
      </c>
      <c r="AC47" s="34" t="s">
        <v>53</v>
      </c>
      <c r="AD47" s="34" t="s">
        <v>52</v>
      </c>
      <c r="AE47" s="34" t="s">
        <v>53</v>
      </c>
      <c r="AF47" s="49" t="e">
        <f aca="false"/>
        <v>#N/A</v>
      </c>
      <c r="AG47" s="34" t="n">
        <v>2</v>
      </c>
      <c r="AH47" s="34" t="n">
        <v>2</v>
      </c>
      <c r="AI47" s="34" t="n">
        <v>0</v>
      </c>
      <c r="AJ47" s="34" t="n">
        <v>1</v>
      </c>
      <c r="AK47" s="34" t="n">
        <v>0</v>
      </c>
      <c r="AL47" s="50"/>
    </row>
    <row collapsed="false" customFormat="true" customHeight="false" hidden="false" ht="15.9" outlineLevel="0" r="48" s="51">
      <c r="A48" s="36" t="n">
        <v>41</v>
      </c>
      <c r="B48" s="34" t="s">
        <v>46</v>
      </c>
      <c r="C48" s="34" t="s">
        <v>47</v>
      </c>
      <c r="D48" s="37" t="s">
        <v>65</v>
      </c>
      <c r="E48" s="34" t="n">
        <v>29</v>
      </c>
      <c r="F48" s="34" t="n">
        <v>2</v>
      </c>
      <c r="G48" s="34"/>
      <c r="H48" s="34" t="n">
        <v>8041</v>
      </c>
      <c r="I48" s="34" t="s">
        <v>49</v>
      </c>
      <c r="J48" s="34"/>
      <c r="K48" s="38" t="s">
        <v>73</v>
      </c>
      <c r="L48" s="38" t="s">
        <v>68</v>
      </c>
      <c r="M48" s="34" t="n">
        <v>1980</v>
      </c>
      <c r="N48" s="34" t="s">
        <v>69</v>
      </c>
      <c r="O48" s="34" t="n">
        <v>18</v>
      </c>
      <c r="P48" s="34" t="n">
        <v>0</v>
      </c>
      <c r="Q48" s="34" t="n">
        <v>1</v>
      </c>
      <c r="R48" s="34" t="e">
        <f aca="false"/>
        <v>#N/A</v>
      </c>
      <c r="S48" s="39" t="n">
        <v>8669</v>
      </c>
      <c r="T48" s="39" t="n">
        <v>7588</v>
      </c>
      <c r="U48" s="46" t="e">
        <f aca="false"/>
        <v>#N/A</v>
      </c>
      <c r="V48" s="47" t="e">
        <f aca="false"/>
        <v>#N/A</v>
      </c>
      <c r="W48" s="48" t="s">
        <v>52</v>
      </c>
      <c r="X48" s="48" t="s">
        <v>52</v>
      </c>
      <c r="Y48" s="48" t="s">
        <v>52</v>
      </c>
      <c r="Z48" s="48" t="s">
        <v>52</v>
      </c>
      <c r="AA48" s="48" t="s">
        <v>52</v>
      </c>
      <c r="AB48" s="34" t="s">
        <v>53</v>
      </c>
      <c r="AC48" s="34" t="s">
        <v>53</v>
      </c>
      <c r="AD48" s="34" t="s">
        <v>52</v>
      </c>
      <c r="AE48" s="34" t="s">
        <v>52</v>
      </c>
      <c r="AF48" s="49" t="e">
        <f aca="false"/>
        <v>#N/A</v>
      </c>
      <c r="AG48" s="34" t="n">
        <v>3</v>
      </c>
      <c r="AH48" s="34" t="n">
        <v>3</v>
      </c>
      <c r="AI48" s="34" t="n">
        <v>0</v>
      </c>
      <c r="AJ48" s="34" t="n">
        <v>1</v>
      </c>
      <c r="AK48" s="34" t="n">
        <v>0</v>
      </c>
      <c r="AL48" s="50"/>
    </row>
    <row collapsed="false" customFormat="true" customHeight="false" hidden="false" ht="15.9" outlineLevel="0" r="49" s="51">
      <c r="A49" s="36" t="n">
        <v>42</v>
      </c>
      <c r="B49" s="34" t="s">
        <v>46</v>
      </c>
      <c r="C49" s="34" t="s">
        <v>47</v>
      </c>
      <c r="D49" s="37" t="s">
        <v>65</v>
      </c>
      <c r="E49" s="34" t="n">
        <v>29</v>
      </c>
      <c r="F49" s="34" t="n">
        <v>3</v>
      </c>
      <c r="G49" s="34"/>
      <c r="H49" s="34" t="n">
        <v>8042</v>
      </c>
      <c r="I49" s="34" t="s">
        <v>49</v>
      </c>
      <c r="J49" s="34"/>
      <c r="K49" s="38" t="s">
        <v>50</v>
      </c>
      <c r="L49" s="38" t="s">
        <v>72</v>
      </c>
      <c r="M49" s="34" t="n">
        <v>1978</v>
      </c>
      <c r="N49" s="34" t="s">
        <v>51</v>
      </c>
      <c r="O49" s="34" t="n">
        <v>9</v>
      </c>
      <c r="P49" s="34" t="n">
        <v>0</v>
      </c>
      <c r="Q49" s="34" t="n">
        <v>2</v>
      </c>
      <c r="R49" s="34" t="e">
        <f aca="false"/>
        <v>#N/A</v>
      </c>
      <c r="S49" s="39" t="e">
        <f aca="false"/>
        <v>#N/A</v>
      </c>
      <c r="T49" s="39" t="e">
        <f aca="false"/>
        <v>#N/A</v>
      </c>
      <c r="U49" s="46" t="e">
        <f aca="false"/>
        <v>#N/A</v>
      </c>
      <c r="V49" s="47" t="e">
        <f aca="false"/>
        <v>#N/A</v>
      </c>
      <c r="W49" s="48" t="s">
        <v>52</v>
      </c>
      <c r="X49" s="48" t="s">
        <v>52</v>
      </c>
      <c r="Y49" s="48" t="s">
        <v>52</v>
      </c>
      <c r="Z49" s="48" t="s">
        <v>52</v>
      </c>
      <c r="AA49" s="48" t="s">
        <v>52</v>
      </c>
      <c r="AB49" s="34" t="s">
        <v>52</v>
      </c>
      <c r="AC49" s="34" t="s">
        <v>53</v>
      </c>
      <c r="AD49" s="34" t="s">
        <v>52</v>
      </c>
      <c r="AE49" s="34" t="s">
        <v>53</v>
      </c>
      <c r="AF49" s="49" t="e">
        <f aca="false"/>
        <v>#N/A</v>
      </c>
      <c r="AG49" s="34" t="n">
        <v>3</v>
      </c>
      <c r="AH49" s="34" t="n">
        <v>1</v>
      </c>
      <c r="AI49" s="34" t="n">
        <v>0</v>
      </c>
      <c r="AJ49" s="34" t="n">
        <v>1</v>
      </c>
      <c r="AK49" s="34" t="n">
        <v>0</v>
      </c>
      <c r="AL49" s="50"/>
    </row>
    <row collapsed="false" customFormat="true" customHeight="false" hidden="false" ht="15.9" outlineLevel="0" r="50" s="14">
      <c r="A50" s="36" t="n">
        <v>43</v>
      </c>
      <c r="B50" s="36" t="s">
        <v>46</v>
      </c>
      <c r="C50" s="36" t="s">
        <v>47</v>
      </c>
      <c r="D50" s="37" t="s">
        <v>65</v>
      </c>
      <c r="E50" s="36" t="n">
        <v>27</v>
      </c>
      <c r="F50" s="36" t="n">
        <v>1</v>
      </c>
      <c r="G50" s="36"/>
      <c r="H50" s="34" t="n">
        <v>8043</v>
      </c>
      <c r="I50" s="36" t="s">
        <v>49</v>
      </c>
      <c r="J50" s="36"/>
      <c r="K50" s="38" t="s">
        <v>50</v>
      </c>
      <c r="L50" s="38" t="s">
        <v>72</v>
      </c>
      <c r="M50" s="36" t="n">
        <v>1978</v>
      </c>
      <c r="N50" s="36" t="s">
        <v>51</v>
      </c>
      <c r="O50" s="36" t="n">
        <v>9</v>
      </c>
      <c r="P50" s="36" t="n">
        <v>0</v>
      </c>
      <c r="Q50" s="36" t="n">
        <v>11</v>
      </c>
      <c r="R50" s="36" t="e">
        <f aca="false"/>
        <v>#N/A</v>
      </c>
      <c r="S50" s="39" t="e">
        <f aca="false"/>
        <v>#N/A</v>
      </c>
      <c r="T50" s="39" t="e">
        <f aca="false"/>
        <v>#N/A</v>
      </c>
      <c r="U50" s="40" t="e">
        <f aca="false"/>
        <v>#N/A</v>
      </c>
      <c r="V50" s="41" t="e">
        <f aca="false"/>
        <v>#N/A</v>
      </c>
      <c r="W50" s="42" t="s">
        <v>52</v>
      </c>
      <c r="X50" s="42" t="s">
        <v>52</v>
      </c>
      <c r="Y50" s="42" t="s">
        <v>52</v>
      </c>
      <c r="Z50" s="42" t="s">
        <v>52</v>
      </c>
      <c r="AA50" s="42" t="s">
        <v>52</v>
      </c>
      <c r="AB50" s="36" t="s">
        <v>52</v>
      </c>
      <c r="AC50" s="36" t="s">
        <v>53</v>
      </c>
      <c r="AD50" s="36" t="s">
        <v>52</v>
      </c>
      <c r="AE50" s="36" t="s">
        <v>53</v>
      </c>
      <c r="AF50" s="43" t="e">
        <f aca="false"/>
        <v>#N/A</v>
      </c>
      <c r="AG50" s="36" t="n">
        <v>4</v>
      </c>
      <c r="AH50" s="36" t="n">
        <v>3</v>
      </c>
      <c r="AI50" s="36" t="n">
        <v>0</v>
      </c>
      <c r="AJ50" s="36" t="n">
        <v>3</v>
      </c>
      <c r="AK50" s="36" t="n">
        <v>0</v>
      </c>
      <c r="AL50" s="44"/>
    </row>
    <row collapsed="false" customFormat="true" customHeight="false" hidden="false" ht="15.9" outlineLevel="0" r="51" s="14">
      <c r="A51" s="36" t="n">
        <v>44</v>
      </c>
      <c r="B51" s="36" t="s">
        <v>46</v>
      </c>
      <c r="C51" s="36" t="s">
        <v>47</v>
      </c>
      <c r="D51" s="37" t="s">
        <v>65</v>
      </c>
      <c r="E51" s="36" t="n">
        <v>27</v>
      </c>
      <c r="F51" s="36" t="n">
        <v>2</v>
      </c>
      <c r="G51" s="36"/>
      <c r="H51" s="34" t="n">
        <v>8044</v>
      </c>
      <c r="I51" s="36" t="s">
        <v>49</v>
      </c>
      <c r="J51" s="36"/>
      <c r="K51" s="38" t="s">
        <v>50</v>
      </c>
      <c r="L51" s="38" t="s">
        <v>71</v>
      </c>
      <c r="M51" s="36" t="n">
        <v>1978</v>
      </c>
      <c r="N51" s="36" t="s">
        <v>51</v>
      </c>
      <c r="O51" s="36" t="n">
        <v>9</v>
      </c>
      <c r="P51" s="36" t="n">
        <v>0</v>
      </c>
      <c r="Q51" s="36" t="n">
        <v>8</v>
      </c>
      <c r="R51" s="36" t="e">
        <f aca="false"/>
        <v>#N/A</v>
      </c>
      <c r="S51" s="39" t="e">
        <f aca="false"/>
        <v>#N/A</v>
      </c>
      <c r="T51" s="39" t="e">
        <f aca="false"/>
        <v>#N/A</v>
      </c>
      <c r="U51" s="40" t="e">
        <f aca="false"/>
        <v>#N/A</v>
      </c>
      <c r="V51" s="41" t="e">
        <f aca="false"/>
        <v>#N/A</v>
      </c>
      <c r="W51" s="42" t="s">
        <v>52</v>
      </c>
      <c r="X51" s="42" t="s">
        <v>52</v>
      </c>
      <c r="Y51" s="42" t="s">
        <v>52</v>
      </c>
      <c r="Z51" s="42" t="s">
        <v>52</v>
      </c>
      <c r="AA51" s="42" t="s">
        <v>52</v>
      </c>
      <c r="AB51" s="36" t="s">
        <v>52</v>
      </c>
      <c r="AC51" s="36" t="s">
        <v>53</v>
      </c>
      <c r="AD51" s="36" t="s">
        <v>52</v>
      </c>
      <c r="AE51" s="36" t="s">
        <v>53</v>
      </c>
      <c r="AF51" s="43" t="e">
        <f aca="false"/>
        <v>#N/A</v>
      </c>
      <c r="AG51" s="36" t="n">
        <v>3</v>
      </c>
      <c r="AH51" s="36" t="n">
        <v>2</v>
      </c>
      <c r="AI51" s="36" t="n">
        <v>0</v>
      </c>
      <c r="AJ51" s="36" t="n">
        <v>2</v>
      </c>
      <c r="AK51" s="36" t="n">
        <v>0</v>
      </c>
      <c r="AL51" s="44"/>
    </row>
    <row collapsed="false" customFormat="true" customHeight="false" hidden="false" ht="15.9" outlineLevel="0" r="52" s="14">
      <c r="A52" s="36" t="n">
        <v>45</v>
      </c>
      <c r="B52" s="36" t="s">
        <v>46</v>
      </c>
      <c r="C52" s="36" t="s">
        <v>75</v>
      </c>
      <c r="D52" s="37" t="s">
        <v>76</v>
      </c>
      <c r="E52" s="36" t="s">
        <v>77</v>
      </c>
      <c r="F52" s="36"/>
      <c r="G52" s="36"/>
      <c r="H52" s="34" t="n">
        <v>8045</v>
      </c>
      <c r="I52" s="36" t="s">
        <v>49</v>
      </c>
      <c r="J52" s="36"/>
      <c r="K52" s="38" t="s">
        <v>50</v>
      </c>
      <c r="L52" s="38" t="s">
        <v>78</v>
      </c>
      <c r="M52" s="36" t="n">
        <v>1980</v>
      </c>
      <c r="N52" s="36" t="s">
        <v>51</v>
      </c>
      <c r="O52" s="36" t="n">
        <v>9</v>
      </c>
      <c r="P52" s="36" t="n">
        <v>0</v>
      </c>
      <c r="Q52" s="36" t="n">
        <v>9</v>
      </c>
      <c r="R52" s="36" t="e">
        <f aca="false"/>
        <v>#N/A</v>
      </c>
      <c r="S52" s="39" t="e">
        <f aca="false"/>
        <v>#N/A</v>
      </c>
      <c r="T52" s="39" t="e">
        <f aca="false"/>
        <v>#N/A</v>
      </c>
      <c r="U52" s="40" t="e">
        <f aca="false"/>
        <v>#N/A</v>
      </c>
      <c r="V52" s="41" t="e">
        <f aca="false"/>
        <v>#N/A</v>
      </c>
      <c r="W52" s="42" t="s">
        <v>52</v>
      </c>
      <c r="X52" s="42" t="s">
        <v>52</v>
      </c>
      <c r="Y52" s="42" t="s">
        <v>52</v>
      </c>
      <c r="Z52" s="42" t="s">
        <v>52</v>
      </c>
      <c r="AA52" s="42" t="s">
        <v>52</v>
      </c>
      <c r="AB52" s="36" t="s">
        <v>52</v>
      </c>
      <c r="AC52" s="36" t="s">
        <v>53</v>
      </c>
      <c r="AD52" s="36" t="s">
        <v>52</v>
      </c>
      <c r="AE52" s="36" t="s">
        <v>53</v>
      </c>
      <c r="AF52" s="43" t="e">
        <f aca="false"/>
        <v>#N/A</v>
      </c>
      <c r="AG52" s="36" t="n">
        <v>3</v>
      </c>
      <c r="AH52" s="36" t="n">
        <v>2</v>
      </c>
      <c r="AI52" s="36" t="n">
        <v>0</v>
      </c>
      <c r="AJ52" s="36" t="n">
        <v>3</v>
      </c>
      <c r="AK52" s="36" t="n">
        <v>0</v>
      </c>
      <c r="AL52" s="44"/>
    </row>
    <row collapsed="false" customFormat="true" customHeight="false" hidden="false" ht="15.9" outlineLevel="0" r="53" s="14">
      <c r="A53" s="36" t="n">
        <v>46</v>
      </c>
      <c r="B53" s="36" t="s">
        <v>46</v>
      </c>
      <c r="C53" s="36" t="s">
        <v>75</v>
      </c>
      <c r="D53" s="37" t="s">
        <v>70</v>
      </c>
      <c r="E53" s="36" t="n">
        <v>15</v>
      </c>
      <c r="F53" s="36" t="n">
        <v>2</v>
      </c>
      <c r="G53" s="36"/>
      <c r="H53" s="34" t="n">
        <v>8046</v>
      </c>
      <c r="I53" s="36" t="s">
        <v>49</v>
      </c>
      <c r="J53" s="36"/>
      <c r="K53" s="38" t="s">
        <v>50</v>
      </c>
      <c r="L53" s="38" t="s">
        <v>79</v>
      </c>
      <c r="M53" s="36" t="n">
        <v>1981</v>
      </c>
      <c r="N53" s="36" t="s">
        <v>51</v>
      </c>
      <c r="O53" s="36" t="n">
        <v>15</v>
      </c>
      <c r="P53" s="36" t="n">
        <v>0</v>
      </c>
      <c r="Q53" s="36" t="n">
        <v>8</v>
      </c>
      <c r="R53" s="36" t="e">
        <f aca="false"/>
        <v>#N/A</v>
      </c>
      <c r="S53" s="39" t="e">
        <f aca="false"/>
        <v>#N/A</v>
      </c>
      <c r="T53" s="39" t="e">
        <f aca="false"/>
        <v>#N/A</v>
      </c>
      <c r="U53" s="40" t="e">
        <f aca="false"/>
        <v>#N/A</v>
      </c>
      <c r="V53" s="41" t="e">
        <f aca="false"/>
        <v>#N/A</v>
      </c>
      <c r="W53" s="42" t="s">
        <v>52</v>
      </c>
      <c r="X53" s="42" t="s">
        <v>52</v>
      </c>
      <c r="Y53" s="42" t="s">
        <v>52</v>
      </c>
      <c r="Z53" s="42" t="s">
        <v>52</v>
      </c>
      <c r="AA53" s="42" t="s">
        <v>52</v>
      </c>
      <c r="AB53" s="36" t="s">
        <v>53</v>
      </c>
      <c r="AC53" s="36" t="s">
        <v>53</v>
      </c>
      <c r="AD53" s="36" t="s">
        <v>53</v>
      </c>
      <c r="AE53" s="36" t="s">
        <v>52</v>
      </c>
      <c r="AF53" s="43" t="e">
        <f aca="false"/>
        <v>#N/A</v>
      </c>
      <c r="AG53" s="36" t="n">
        <v>4</v>
      </c>
      <c r="AH53" s="36" t="n">
        <v>4</v>
      </c>
      <c r="AI53" s="36" t="n">
        <v>0</v>
      </c>
      <c r="AJ53" s="36" t="n">
        <v>2</v>
      </c>
      <c r="AK53" s="36" t="n">
        <v>0</v>
      </c>
      <c r="AL53" s="44"/>
    </row>
    <row collapsed="false" customFormat="true" customHeight="false" hidden="false" ht="15.9" outlineLevel="0" r="54" s="14">
      <c r="A54" s="36" t="n">
        <v>47</v>
      </c>
      <c r="B54" s="36" t="s">
        <v>46</v>
      </c>
      <c r="C54" s="36" t="s">
        <v>75</v>
      </c>
      <c r="D54" s="37" t="s">
        <v>80</v>
      </c>
      <c r="E54" s="36" t="n">
        <v>25</v>
      </c>
      <c r="F54" s="36" t="n">
        <v>1</v>
      </c>
      <c r="G54" s="36"/>
      <c r="H54" s="34" t="n">
        <v>8047</v>
      </c>
      <c r="I54" s="36" t="s">
        <v>60</v>
      </c>
      <c r="J54" s="36"/>
      <c r="K54" s="38" t="s">
        <v>50</v>
      </c>
      <c r="L54" s="38" t="s">
        <v>81</v>
      </c>
      <c r="M54" s="36" t="n">
        <v>1981</v>
      </c>
      <c r="N54" s="36" t="s">
        <v>51</v>
      </c>
      <c r="O54" s="36" t="n">
        <v>9</v>
      </c>
      <c r="P54" s="36" t="n">
        <v>0</v>
      </c>
      <c r="Q54" s="36" t="n">
        <v>20</v>
      </c>
      <c r="R54" s="36" t="e">
        <f aca="false"/>
        <v>#N/A</v>
      </c>
      <c r="S54" s="39" t="e">
        <f aca="false"/>
        <v>#N/A</v>
      </c>
      <c r="T54" s="39" t="e">
        <f aca="false"/>
        <v>#N/A</v>
      </c>
      <c r="U54" s="40" t="e">
        <f aca="false"/>
        <v>#N/A</v>
      </c>
      <c r="V54" s="41" t="e">
        <f aca="false"/>
        <v>#N/A</v>
      </c>
      <c r="W54" s="42" t="s">
        <v>52</v>
      </c>
      <c r="X54" s="42" t="s">
        <v>52</v>
      </c>
      <c r="Y54" s="42" t="s">
        <v>52</v>
      </c>
      <c r="Z54" s="42" t="s">
        <v>52</v>
      </c>
      <c r="AA54" s="42" t="s">
        <v>52</v>
      </c>
      <c r="AB54" s="36" t="s">
        <v>52</v>
      </c>
      <c r="AC54" s="36" t="s">
        <v>53</v>
      </c>
      <c r="AD54" s="36" t="s">
        <v>52</v>
      </c>
      <c r="AE54" s="36" t="s">
        <v>53</v>
      </c>
      <c r="AF54" s="43" t="e">
        <f aca="false"/>
        <v>#N/A</v>
      </c>
      <c r="AG54" s="36" t="n">
        <v>6</v>
      </c>
      <c r="AH54" s="36" t="n">
        <v>5</v>
      </c>
      <c r="AI54" s="36" t="n">
        <v>0</v>
      </c>
      <c r="AJ54" s="36" t="n">
        <v>5</v>
      </c>
      <c r="AK54" s="36" t="n">
        <v>0</v>
      </c>
      <c r="AL54" s="44"/>
    </row>
    <row collapsed="false" customFormat="true" customHeight="false" hidden="false" ht="15.9" outlineLevel="0" r="55" s="14">
      <c r="A55" s="36" t="n">
        <v>48</v>
      </c>
      <c r="B55" s="36" t="s">
        <v>46</v>
      </c>
      <c r="C55" s="36" t="s">
        <v>75</v>
      </c>
      <c r="D55" s="45" t="s">
        <v>70</v>
      </c>
      <c r="E55" s="52" t="s">
        <v>82</v>
      </c>
      <c r="F55" s="12"/>
      <c r="G55" s="12" t="n">
        <v>0.6</v>
      </c>
      <c r="H55" s="34" t="s">
        <v>83</v>
      </c>
      <c r="I55" s="36" t="s">
        <v>49</v>
      </c>
      <c r="J55" s="36"/>
      <c r="K55" s="38" t="s">
        <v>50</v>
      </c>
      <c r="L55" s="38" t="s">
        <v>81</v>
      </c>
      <c r="M55" s="36" t="n">
        <v>1980</v>
      </c>
      <c r="N55" s="36" t="s">
        <v>51</v>
      </c>
      <c r="O55" s="36" t="n">
        <v>9</v>
      </c>
      <c r="P55" s="36" t="n">
        <v>0</v>
      </c>
      <c r="Q55" s="36" t="n">
        <v>10</v>
      </c>
      <c r="R55" s="36" t="e">
        <f aca="false"/>
        <v>#N/A</v>
      </c>
      <c r="S55" s="39" t="e">
        <f aca="false"/>
        <v>#N/A</v>
      </c>
      <c r="T55" s="39" t="e">
        <f aca="false"/>
        <v>#N/A</v>
      </c>
      <c r="U55" s="40" t="e">
        <f aca="false"/>
        <v>#N/A</v>
      </c>
      <c r="V55" s="41" t="e">
        <f aca="false"/>
        <v>#N/A</v>
      </c>
      <c r="W55" s="42" t="s">
        <v>52</v>
      </c>
      <c r="X55" s="42" t="s">
        <v>52</v>
      </c>
      <c r="Y55" s="42" t="s">
        <v>52</v>
      </c>
      <c r="Z55" s="42" t="s">
        <v>52</v>
      </c>
      <c r="AA55" s="42" t="s">
        <v>52</v>
      </c>
      <c r="AB55" s="36" t="s">
        <v>52</v>
      </c>
      <c r="AC55" s="36" t="s">
        <v>53</v>
      </c>
      <c r="AD55" s="36" t="s">
        <v>52</v>
      </c>
      <c r="AE55" s="36" t="s">
        <v>53</v>
      </c>
      <c r="AF55" s="43" t="e">
        <f aca="false"/>
        <v>#N/A</v>
      </c>
      <c r="AG55" s="36" t="n">
        <v>2</v>
      </c>
      <c r="AH55" s="36" t="n">
        <v>2</v>
      </c>
      <c r="AI55" s="36" t="n">
        <v>0</v>
      </c>
      <c r="AJ55" s="36" t="n">
        <v>3</v>
      </c>
      <c r="AK55" s="36" t="n">
        <v>0</v>
      </c>
      <c r="AL55" s="44"/>
    </row>
    <row collapsed="false" customFormat="true" customHeight="false" hidden="false" ht="15.9" outlineLevel="0" r="56" s="14">
      <c r="A56" s="36" t="n">
        <v>49</v>
      </c>
      <c r="B56" s="36" t="s">
        <v>46</v>
      </c>
      <c r="C56" s="36" t="s">
        <v>75</v>
      </c>
      <c r="D56" s="37" t="s">
        <v>70</v>
      </c>
      <c r="E56" s="36" t="n">
        <v>13</v>
      </c>
      <c r="F56" s="36" t="n">
        <v>2</v>
      </c>
      <c r="G56" s="36"/>
      <c r="H56" s="34" t="n">
        <v>8049</v>
      </c>
      <c r="I56" s="36" t="s">
        <v>60</v>
      </c>
      <c r="J56" s="36"/>
      <c r="K56" s="38" t="s">
        <v>50</v>
      </c>
      <c r="L56" s="38" t="s">
        <v>79</v>
      </c>
      <c r="M56" s="36" t="n">
        <v>1980</v>
      </c>
      <c r="N56" s="36" t="s">
        <v>51</v>
      </c>
      <c r="O56" s="36" t="n">
        <v>12</v>
      </c>
      <c r="P56" s="36" t="n">
        <v>0</v>
      </c>
      <c r="Q56" s="36" t="n">
        <v>3</v>
      </c>
      <c r="R56" s="36" t="e">
        <f aca="false"/>
        <v>#N/A</v>
      </c>
      <c r="S56" s="39" t="e">
        <f aca="false"/>
        <v>#N/A</v>
      </c>
      <c r="T56" s="39" t="e">
        <f aca="false"/>
        <v>#N/A</v>
      </c>
      <c r="U56" s="40" t="e">
        <f aca="false"/>
        <v>#N/A</v>
      </c>
      <c r="V56" s="41" t="e">
        <f aca="false"/>
        <v>#N/A</v>
      </c>
      <c r="W56" s="42" t="s">
        <v>52</v>
      </c>
      <c r="X56" s="42" t="s">
        <v>52</v>
      </c>
      <c r="Y56" s="42" t="s">
        <v>52</v>
      </c>
      <c r="Z56" s="42" t="s">
        <v>52</v>
      </c>
      <c r="AA56" s="42" t="s">
        <v>52</v>
      </c>
      <c r="AB56" s="36" t="s">
        <v>53</v>
      </c>
      <c r="AC56" s="36" t="s">
        <v>53</v>
      </c>
      <c r="AD56" s="36" t="s">
        <v>53</v>
      </c>
      <c r="AE56" s="36" t="s">
        <v>52</v>
      </c>
      <c r="AF56" s="43" t="e">
        <f aca="false"/>
        <v>#N/A</v>
      </c>
      <c r="AG56" s="36" t="n">
        <v>2</v>
      </c>
      <c r="AH56" s="36" t="n">
        <v>4</v>
      </c>
      <c r="AI56" s="36" t="n">
        <v>0</v>
      </c>
      <c r="AJ56" s="36" t="n">
        <v>1</v>
      </c>
      <c r="AK56" s="36" t="n">
        <v>0</v>
      </c>
      <c r="AL56" s="44"/>
    </row>
    <row collapsed="false" customFormat="true" customHeight="false" hidden="false" ht="15.9" outlineLevel="0" r="57" s="14">
      <c r="A57" s="36" t="n">
        <v>50</v>
      </c>
      <c r="B57" s="36" t="s">
        <v>46</v>
      </c>
      <c r="C57" s="36" t="s">
        <v>75</v>
      </c>
      <c r="D57" s="37" t="s">
        <v>80</v>
      </c>
      <c r="E57" s="36" t="n">
        <v>32</v>
      </c>
      <c r="F57" s="36"/>
      <c r="G57" s="36"/>
      <c r="H57" s="34" t="n">
        <v>8050</v>
      </c>
      <c r="I57" s="36" t="s">
        <v>49</v>
      </c>
      <c r="J57" s="36"/>
      <c r="K57" s="38" t="s">
        <v>50</v>
      </c>
      <c r="L57" s="38" t="s">
        <v>79</v>
      </c>
      <c r="M57" s="36" t="n">
        <v>1980</v>
      </c>
      <c r="N57" s="36" t="s">
        <v>51</v>
      </c>
      <c r="O57" s="36" t="n">
        <v>15</v>
      </c>
      <c r="P57" s="36" t="n">
        <v>0</v>
      </c>
      <c r="Q57" s="36" t="n">
        <v>5</v>
      </c>
      <c r="R57" s="36" t="e">
        <f aca="false"/>
        <v>#N/A</v>
      </c>
      <c r="S57" s="39" t="e">
        <f aca="false"/>
        <v>#N/A</v>
      </c>
      <c r="T57" s="39" t="e">
        <f aca="false"/>
        <v>#N/A</v>
      </c>
      <c r="U57" s="40" t="e">
        <f aca="false"/>
        <v>#N/A</v>
      </c>
      <c r="V57" s="41" t="e">
        <f aca="false"/>
        <v>#N/A</v>
      </c>
      <c r="W57" s="42" t="s">
        <v>52</v>
      </c>
      <c r="X57" s="42" t="s">
        <v>52</v>
      </c>
      <c r="Y57" s="42" t="s">
        <v>52</v>
      </c>
      <c r="Z57" s="42" t="s">
        <v>52</v>
      </c>
      <c r="AA57" s="42" t="s">
        <v>52</v>
      </c>
      <c r="AB57" s="36" t="s">
        <v>53</v>
      </c>
      <c r="AC57" s="36" t="s">
        <v>53</v>
      </c>
      <c r="AD57" s="36" t="s">
        <v>53</v>
      </c>
      <c r="AE57" s="36" t="s">
        <v>52</v>
      </c>
      <c r="AF57" s="43" t="e">
        <f aca="false"/>
        <v>#N/A</v>
      </c>
      <c r="AG57" s="36" t="n">
        <v>2</v>
      </c>
      <c r="AH57" s="36" t="n">
        <v>3</v>
      </c>
      <c r="AI57" s="36" t="n">
        <v>0</v>
      </c>
      <c r="AJ57" s="36" t="n">
        <v>1</v>
      </c>
      <c r="AK57" s="36" t="n">
        <v>0</v>
      </c>
      <c r="AL57" s="44"/>
    </row>
    <row collapsed="false" customFormat="true" customHeight="false" hidden="false" ht="15.9" outlineLevel="0" r="58" s="14">
      <c r="A58" s="36" t="n">
        <v>51</v>
      </c>
      <c r="B58" s="36" t="s">
        <v>46</v>
      </c>
      <c r="C58" s="36" t="s">
        <v>75</v>
      </c>
      <c r="D58" s="37" t="s">
        <v>80</v>
      </c>
      <c r="E58" s="36" t="n">
        <v>23</v>
      </c>
      <c r="F58" s="36" t="n">
        <v>1</v>
      </c>
      <c r="G58" s="36"/>
      <c r="H58" s="34" t="n">
        <v>8051</v>
      </c>
      <c r="I58" s="36" t="s">
        <v>49</v>
      </c>
      <c r="J58" s="36"/>
      <c r="K58" s="38" t="s">
        <v>50</v>
      </c>
      <c r="L58" s="38" t="s">
        <v>81</v>
      </c>
      <c r="M58" s="36" t="n">
        <v>1981</v>
      </c>
      <c r="N58" s="36" t="s">
        <v>51</v>
      </c>
      <c r="O58" s="36" t="n">
        <v>9</v>
      </c>
      <c r="P58" s="36" t="n">
        <v>0</v>
      </c>
      <c r="Q58" s="36" t="n">
        <v>12</v>
      </c>
      <c r="R58" s="36" t="e">
        <f aca="false"/>
        <v>#N/A</v>
      </c>
      <c r="S58" s="39" t="e">
        <f aca="false"/>
        <v>#N/A</v>
      </c>
      <c r="T58" s="39" t="e">
        <f aca="false"/>
        <v>#N/A</v>
      </c>
      <c r="U58" s="40" t="e">
        <f aca="false"/>
        <v>#N/A</v>
      </c>
      <c r="V58" s="41" t="e">
        <f aca="false"/>
        <v>#N/A</v>
      </c>
      <c r="W58" s="42" t="s">
        <v>52</v>
      </c>
      <c r="X58" s="42" t="s">
        <v>52</v>
      </c>
      <c r="Y58" s="42" t="s">
        <v>52</v>
      </c>
      <c r="Z58" s="42" t="s">
        <v>52</v>
      </c>
      <c r="AA58" s="42" t="s">
        <v>52</v>
      </c>
      <c r="AB58" s="36" t="s">
        <v>52</v>
      </c>
      <c r="AC58" s="36" t="s">
        <v>53</v>
      </c>
      <c r="AD58" s="36" t="s">
        <v>52</v>
      </c>
      <c r="AE58" s="36" t="s">
        <v>53</v>
      </c>
      <c r="AF58" s="43" t="e">
        <f aca="false"/>
        <v>#N/A</v>
      </c>
      <c r="AG58" s="36" t="n">
        <v>4</v>
      </c>
      <c r="AH58" s="36" t="n">
        <v>4</v>
      </c>
      <c r="AI58" s="36" t="n">
        <v>0</v>
      </c>
      <c r="AJ58" s="36" t="n">
        <v>4</v>
      </c>
      <c r="AK58" s="36" t="n">
        <v>0</v>
      </c>
      <c r="AL58" s="44"/>
    </row>
    <row collapsed="false" customFormat="true" customHeight="false" hidden="false" ht="15.9" outlineLevel="0" r="59" s="14">
      <c r="A59" s="36" t="n">
        <v>52</v>
      </c>
      <c r="B59" s="36" t="s">
        <v>46</v>
      </c>
      <c r="C59" s="36" t="s">
        <v>75</v>
      </c>
      <c r="D59" s="37" t="s">
        <v>84</v>
      </c>
      <c r="E59" s="36" t="n">
        <v>28</v>
      </c>
      <c r="F59" s="36" t="n">
        <v>2</v>
      </c>
      <c r="G59" s="36"/>
      <c r="H59" s="34" t="n">
        <v>8052</v>
      </c>
      <c r="I59" s="36" t="s">
        <v>60</v>
      </c>
      <c r="J59" s="36"/>
      <c r="K59" s="38" t="s">
        <v>50</v>
      </c>
      <c r="L59" s="38" t="s">
        <v>79</v>
      </c>
      <c r="M59" s="36" t="n">
        <v>1981</v>
      </c>
      <c r="N59" s="36" t="s">
        <v>51</v>
      </c>
      <c r="O59" s="36" t="n">
        <v>15</v>
      </c>
      <c r="P59" s="36" t="n">
        <v>0</v>
      </c>
      <c r="Q59" s="36" t="n">
        <v>7</v>
      </c>
      <c r="R59" s="36" t="e">
        <f aca="false"/>
        <v>#N/A</v>
      </c>
      <c r="S59" s="39" t="e">
        <f aca="false"/>
        <v>#N/A</v>
      </c>
      <c r="T59" s="39" t="e">
        <f aca="false"/>
        <v>#N/A</v>
      </c>
      <c r="U59" s="40" t="e">
        <f aca="false"/>
        <v>#N/A</v>
      </c>
      <c r="V59" s="41" t="e">
        <f aca="false"/>
        <v>#N/A</v>
      </c>
      <c r="W59" s="42" t="s">
        <v>52</v>
      </c>
      <c r="X59" s="42" t="s">
        <v>52</v>
      </c>
      <c r="Y59" s="42" t="s">
        <v>52</v>
      </c>
      <c r="Z59" s="42" t="s">
        <v>52</v>
      </c>
      <c r="AA59" s="42" t="s">
        <v>52</v>
      </c>
      <c r="AB59" s="36" t="s">
        <v>53</v>
      </c>
      <c r="AC59" s="36" t="s">
        <v>53</v>
      </c>
      <c r="AD59" s="36" t="s">
        <v>53</v>
      </c>
      <c r="AE59" s="36" t="s">
        <v>52</v>
      </c>
      <c r="AF59" s="43" t="e">
        <f aca="false"/>
        <v>#N/A</v>
      </c>
      <c r="AG59" s="36" t="n">
        <v>4</v>
      </c>
      <c r="AH59" s="36" t="n">
        <v>8</v>
      </c>
      <c r="AI59" s="36" t="n">
        <v>0</v>
      </c>
      <c r="AJ59" s="36" t="n">
        <v>2</v>
      </c>
      <c r="AK59" s="36" t="n">
        <v>0</v>
      </c>
      <c r="AL59" s="44"/>
    </row>
    <row collapsed="false" customFormat="true" customHeight="false" hidden="false" ht="15.9" outlineLevel="0" r="60" s="14">
      <c r="A60" s="36" t="n">
        <v>53</v>
      </c>
      <c r="B60" s="36" t="s">
        <v>46</v>
      </c>
      <c r="C60" s="36" t="s">
        <v>75</v>
      </c>
      <c r="D60" s="37" t="s">
        <v>85</v>
      </c>
      <c r="E60" s="36" t="n">
        <v>3</v>
      </c>
      <c r="F60" s="36"/>
      <c r="G60" s="36"/>
      <c r="H60" s="34" t="n">
        <v>8053</v>
      </c>
      <c r="I60" s="36" t="s">
        <v>49</v>
      </c>
      <c r="J60" s="36"/>
      <c r="K60" s="38" t="s">
        <v>50</v>
      </c>
      <c r="L60" s="38" t="s">
        <v>79</v>
      </c>
      <c r="M60" s="36" t="n">
        <v>1979</v>
      </c>
      <c r="N60" s="36" t="s">
        <v>51</v>
      </c>
      <c r="O60" s="36" t="n">
        <v>12</v>
      </c>
      <c r="P60" s="36" t="n">
        <v>0</v>
      </c>
      <c r="Q60" s="36" t="n">
        <v>4</v>
      </c>
      <c r="R60" s="36" t="e">
        <f aca="false"/>
        <v>#N/A</v>
      </c>
      <c r="S60" s="39" t="e">
        <f aca="false"/>
        <v>#N/A</v>
      </c>
      <c r="T60" s="39" t="e">
        <f aca="false"/>
        <v>#N/A</v>
      </c>
      <c r="U60" s="40" t="e">
        <f aca="false"/>
        <v>#N/A</v>
      </c>
      <c r="V60" s="41" t="e">
        <f aca="false"/>
        <v>#N/A</v>
      </c>
      <c r="W60" s="42" t="s">
        <v>52</v>
      </c>
      <c r="X60" s="42" t="s">
        <v>52</v>
      </c>
      <c r="Y60" s="42" t="s">
        <v>52</v>
      </c>
      <c r="Z60" s="42" t="s">
        <v>52</v>
      </c>
      <c r="AA60" s="42" t="s">
        <v>52</v>
      </c>
      <c r="AB60" s="36" t="s">
        <v>53</v>
      </c>
      <c r="AC60" s="36" t="s">
        <v>53</v>
      </c>
      <c r="AD60" s="36" t="s">
        <v>53</v>
      </c>
      <c r="AE60" s="36" t="s">
        <v>52</v>
      </c>
      <c r="AF60" s="43" t="e">
        <f aca="false"/>
        <v>#N/A</v>
      </c>
      <c r="AG60" s="36" t="n">
        <v>2</v>
      </c>
      <c r="AH60" s="36" t="n">
        <v>4</v>
      </c>
      <c r="AI60" s="36" t="n">
        <v>0</v>
      </c>
      <c r="AJ60" s="36" t="n">
        <v>1</v>
      </c>
      <c r="AK60" s="36" t="n">
        <v>0</v>
      </c>
      <c r="AL60" s="44"/>
    </row>
    <row collapsed="false" customFormat="true" customHeight="false" hidden="false" ht="15.9" outlineLevel="0" r="61" s="14">
      <c r="A61" s="36" t="n">
        <v>54</v>
      </c>
      <c r="B61" s="36" t="s">
        <v>46</v>
      </c>
      <c r="C61" s="36" t="s">
        <v>75</v>
      </c>
      <c r="D61" s="45" t="s">
        <v>65</v>
      </c>
      <c r="E61" s="12" t="n">
        <v>11</v>
      </c>
      <c r="F61" s="12"/>
      <c r="G61" s="12" t="n">
        <v>0.7</v>
      </c>
      <c r="H61" s="34" t="s">
        <v>86</v>
      </c>
      <c r="I61" s="36" t="s">
        <v>49</v>
      </c>
      <c r="J61" s="36"/>
      <c r="K61" s="38" t="s">
        <v>50</v>
      </c>
      <c r="L61" s="38" t="s">
        <v>79</v>
      </c>
      <c r="M61" s="36" t="n">
        <v>1981</v>
      </c>
      <c r="N61" s="36" t="s">
        <v>51</v>
      </c>
      <c r="O61" s="36" t="n">
        <v>9</v>
      </c>
      <c r="P61" s="36" t="n">
        <v>0</v>
      </c>
      <c r="Q61" s="36" t="n">
        <v>7</v>
      </c>
      <c r="R61" s="36" t="e">
        <f aca="false"/>
        <v>#N/A</v>
      </c>
      <c r="S61" s="39" t="e">
        <f aca="false"/>
        <v>#N/A</v>
      </c>
      <c r="T61" s="39" t="e">
        <f aca="false"/>
        <v>#N/A</v>
      </c>
      <c r="U61" s="40" t="e">
        <f aca="false"/>
        <v>#N/A</v>
      </c>
      <c r="V61" s="41" t="e">
        <f aca="false"/>
        <v>#N/A</v>
      </c>
      <c r="W61" s="42" t="s">
        <v>52</v>
      </c>
      <c r="X61" s="42" t="s">
        <v>52</v>
      </c>
      <c r="Y61" s="42" t="s">
        <v>52</v>
      </c>
      <c r="Z61" s="42" t="s">
        <v>52</v>
      </c>
      <c r="AA61" s="42" t="s">
        <v>52</v>
      </c>
      <c r="AB61" s="36" t="s">
        <v>52</v>
      </c>
      <c r="AC61" s="36" t="s">
        <v>53</v>
      </c>
      <c r="AD61" s="36" t="s">
        <v>52</v>
      </c>
      <c r="AE61" s="36" t="s">
        <v>53</v>
      </c>
      <c r="AF61" s="43" t="e">
        <f aca="false"/>
        <v>#N/A</v>
      </c>
      <c r="AG61" s="36" t="n">
        <v>3</v>
      </c>
      <c r="AH61" s="36" t="n">
        <v>2</v>
      </c>
      <c r="AI61" s="36" t="n">
        <v>0</v>
      </c>
      <c r="AJ61" s="36" t="n">
        <v>2</v>
      </c>
      <c r="AK61" s="36" t="n">
        <v>0</v>
      </c>
      <c r="AL61" s="44"/>
    </row>
    <row collapsed="false" customFormat="true" customHeight="false" hidden="false" ht="15.9" outlineLevel="0" r="62" s="14">
      <c r="A62" s="36" t="n">
        <v>55</v>
      </c>
      <c r="B62" s="36" t="s">
        <v>46</v>
      </c>
      <c r="C62" s="36" t="s">
        <v>75</v>
      </c>
      <c r="D62" s="37" t="s">
        <v>70</v>
      </c>
      <c r="E62" s="36" t="n">
        <v>21</v>
      </c>
      <c r="F62" s="36" t="n">
        <v>3</v>
      </c>
      <c r="G62" s="36"/>
      <c r="H62" s="34" t="n">
        <v>8055</v>
      </c>
      <c r="I62" s="36" t="s">
        <v>49</v>
      </c>
      <c r="J62" s="36"/>
      <c r="K62" s="38" t="s">
        <v>50</v>
      </c>
      <c r="L62" s="38" t="s">
        <v>79</v>
      </c>
      <c r="M62" s="36" t="n">
        <v>1980</v>
      </c>
      <c r="N62" s="36" t="s">
        <v>51</v>
      </c>
      <c r="O62" s="36" t="n">
        <v>15</v>
      </c>
      <c r="P62" s="36" t="n">
        <v>0</v>
      </c>
      <c r="Q62" s="36" t="n">
        <v>7</v>
      </c>
      <c r="R62" s="36" t="e">
        <f aca="false"/>
        <v>#N/A</v>
      </c>
      <c r="S62" s="39" t="e">
        <f aca="false"/>
        <v>#N/A</v>
      </c>
      <c r="T62" s="39" t="e">
        <f aca="false"/>
        <v>#N/A</v>
      </c>
      <c r="U62" s="40" t="e">
        <f aca="false"/>
        <v>#N/A</v>
      </c>
      <c r="V62" s="41" t="e">
        <f aca="false"/>
        <v>#N/A</v>
      </c>
      <c r="W62" s="42" t="s">
        <v>52</v>
      </c>
      <c r="X62" s="42" t="s">
        <v>52</v>
      </c>
      <c r="Y62" s="42" t="s">
        <v>52</v>
      </c>
      <c r="Z62" s="42" t="s">
        <v>52</v>
      </c>
      <c r="AA62" s="42" t="s">
        <v>52</v>
      </c>
      <c r="AB62" s="36" t="s">
        <v>53</v>
      </c>
      <c r="AC62" s="36" t="s">
        <v>53</v>
      </c>
      <c r="AD62" s="36" t="s">
        <v>53</v>
      </c>
      <c r="AE62" s="36" t="s">
        <v>52</v>
      </c>
      <c r="AF62" s="43" t="e">
        <f aca="false"/>
        <v>#N/A</v>
      </c>
      <c r="AG62" s="36" t="n">
        <v>4</v>
      </c>
      <c r="AH62" s="36" t="n">
        <v>4</v>
      </c>
      <c r="AI62" s="36" t="n">
        <v>0</v>
      </c>
      <c r="AJ62" s="36" t="n">
        <v>2</v>
      </c>
      <c r="AK62" s="36" t="n">
        <v>0</v>
      </c>
      <c r="AL62" s="44"/>
    </row>
    <row collapsed="false" customFormat="true" customHeight="false" hidden="false" ht="15.9" outlineLevel="0" r="63" s="14">
      <c r="A63" s="36" t="n">
        <v>56</v>
      </c>
      <c r="B63" s="36" t="s">
        <v>46</v>
      </c>
      <c r="C63" s="36" t="s">
        <v>75</v>
      </c>
      <c r="D63" s="37" t="s">
        <v>84</v>
      </c>
      <c r="E63" s="36" t="n">
        <v>24</v>
      </c>
      <c r="F63" s="36" t="n">
        <v>1</v>
      </c>
      <c r="G63" s="36"/>
      <c r="H63" s="34" t="n">
        <v>8056</v>
      </c>
      <c r="I63" s="36" t="s">
        <v>49</v>
      </c>
      <c r="J63" s="36"/>
      <c r="K63" s="38" t="s">
        <v>50</v>
      </c>
      <c r="L63" s="38" t="s">
        <v>87</v>
      </c>
      <c r="M63" s="36" t="n">
        <v>1981</v>
      </c>
      <c r="N63" s="36" t="s">
        <v>51</v>
      </c>
      <c r="O63" s="36" t="n">
        <v>9</v>
      </c>
      <c r="P63" s="36" t="n">
        <v>0</v>
      </c>
      <c r="Q63" s="36" t="n">
        <v>12</v>
      </c>
      <c r="R63" s="36" t="e">
        <f aca="false"/>
        <v>#N/A</v>
      </c>
      <c r="S63" s="39" t="e">
        <f aca="false"/>
        <v>#N/A</v>
      </c>
      <c r="T63" s="39" t="e">
        <f aca="false"/>
        <v>#N/A</v>
      </c>
      <c r="U63" s="40" t="e">
        <f aca="false"/>
        <v>#N/A</v>
      </c>
      <c r="V63" s="41" t="e">
        <f aca="false"/>
        <v>#N/A</v>
      </c>
      <c r="W63" s="42" t="s">
        <v>52</v>
      </c>
      <c r="X63" s="42" t="s">
        <v>52</v>
      </c>
      <c r="Y63" s="42" t="s">
        <v>52</v>
      </c>
      <c r="Z63" s="42" t="s">
        <v>52</v>
      </c>
      <c r="AA63" s="42" t="s">
        <v>52</v>
      </c>
      <c r="AB63" s="36" t="s">
        <v>52</v>
      </c>
      <c r="AC63" s="36" t="s">
        <v>53</v>
      </c>
      <c r="AD63" s="36" t="s">
        <v>52</v>
      </c>
      <c r="AE63" s="36" t="s">
        <v>53</v>
      </c>
      <c r="AF63" s="43" t="e">
        <f aca="false"/>
        <v>#N/A</v>
      </c>
      <c r="AG63" s="36" t="n">
        <v>6</v>
      </c>
      <c r="AH63" s="36" t="n">
        <v>3</v>
      </c>
      <c r="AI63" s="36" t="n">
        <v>0</v>
      </c>
      <c r="AJ63" s="36" t="n">
        <v>4</v>
      </c>
      <c r="AK63" s="36" t="n">
        <v>0</v>
      </c>
      <c r="AL63" s="44"/>
    </row>
    <row collapsed="false" customFormat="true" customHeight="false" hidden="false" ht="15.9" outlineLevel="0" r="64" s="14">
      <c r="A64" s="36" t="n">
        <v>57</v>
      </c>
      <c r="B64" s="36" t="s">
        <v>46</v>
      </c>
      <c r="C64" s="36" t="s">
        <v>75</v>
      </c>
      <c r="D64" s="37" t="s">
        <v>84</v>
      </c>
      <c r="E64" s="36" t="n">
        <v>26</v>
      </c>
      <c r="F64" s="36" t="n">
        <v>2</v>
      </c>
      <c r="G64" s="36"/>
      <c r="H64" s="34" t="n">
        <v>8057</v>
      </c>
      <c r="I64" s="36" t="s">
        <v>60</v>
      </c>
      <c r="J64" s="36"/>
      <c r="K64" s="38" t="s">
        <v>50</v>
      </c>
      <c r="L64" s="38" t="s">
        <v>81</v>
      </c>
      <c r="M64" s="36" t="n">
        <v>1982</v>
      </c>
      <c r="N64" s="36" t="s">
        <v>51</v>
      </c>
      <c r="O64" s="36" t="n">
        <v>15</v>
      </c>
      <c r="P64" s="36" t="n">
        <v>0</v>
      </c>
      <c r="Q64" s="36" t="n">
        <v>8</v>
      </c>
      <c r="R64" s="36" t="e">
        <f aca="false"/>
        <v>#N/A</v>
      </c>
      <c r="S64" s="39" t="e">
        <f aca="false"/>
        <v>#N/A</v>
      </c>
      <c r="T64" s="39" t="e">
        <f aca="false"/>
        <v>#N/A</v>
      </c>
      <c r="U64" s="40" t="e">
        <f aca="false"/>
        <v>#N/A</v>
      </c>
      <c r="V64" s="41" t="e">
        <f aca="false"/>
        <v>#N/A</v>
      </c>
      <c r="W64" s="42" t="s">
        <v>52</v>
      </c>
      <c r="X64" s="42" t="s">
        <v>52</v>
      </c>
      <c r="Y64" s="42" t="s">
        <v>52</v>
      </c>
      <c r="Z64" s="42" t="s">
        <v>52</v>
      </c>
      <c r="AA64" s="42" t="s">
        <v>52</v>
      </c>
      <c r="AB64" s="36" t="s">
        <v>53</v>
      </c>
      <c r="AC64" s="36" t="s">
        <v>53</v>
      </c>
      <c r="AD64" s="36" t="s">
        <v>53</v>
      </c>
      <c r="AE64" s="36" t="s">
        <v>52</v>
      </c>
      <c r="AF64" s="43" t="e">
        <f aca="false"/>
        <v>#N/A</v>
      </c>
      <c r="AG64" s="36" t="n">
        <v>6</v>
      </c>
      <c r="AH64" s="36" t="n">
        <v>4</v>
      </c>
      <c r="AI64" s="36" t="n">
        <v>2</v>
      </c>
      <c r="AJ64" s="36" t="n">
        <v>2</v>
      </c>
      <c r="AK64" s="36" t="n">
        <v>0</v>
      </c>
      <c r="AL64" s="44"/>
    </row>
    <row collapsed="false" customFormat="true" customHeight="false" hidden="false" ht="15.9" outlineLevel="0" r="65" s="14">
      <c r="A65" s="36" t="n">
        <v>58</v>
      </c>
      <c r="B65" s="36" t="s">
        <v>46</v>
      </c>
      <c r="C65" s="36" t="s">
        <v>75</v>
      </c>
      <c r="D65" s="37" t="s">
        <v>65</v>
      </c>
      <c r="E65" s="36" t="n">
        <v>9</v>
      </c>
      <c r="F65" s="36"/>
      <c r="G65" s="36"/>
      <c r="H65" s="34" t="n">
        <v>8058</v>
      </c>
      <c r="I65" s="36" t="s">
        <v>49</v>
      </c>
      <c r="J65" s="36"/>
      <c r="K65" s="38" t="s">
        <v>50</v>
      </c>
      <c r="L65" s="38" t="s">
        <v>79</v>
      </c>
      <c r="M65" s="36" t="n">
        <v>1982</v>
      </c>
      <c r="N65" s="36" t="s">
        <v>51</v>
      </c>
      <c r="O65" s="36" t="n">
        <v>9</v>
      </c>
      <c r="P65" s="36" t="n">
        <v>0</v>
      </c>
      <c r="Q65" s="36" t="n">
        <v>10</v>
      </c>
      <c r="R65" s="36" t="e">
        <f aca="false"/>
        <v>#N/A</v>
      </c>
      <c r="S65" s="39" t="e">
        <f aca="false"/>
        <v>#N/A</v>
      </c>
      <c r="T65" s="39" t="e">
        <f aca="false"/>
        <v>#N/A</v>
      </c>
      <c r="U65" s="40" t="e">
        <f aca="false"/>
        <v>#N/A</v>
      </c>
      <c r="V65" s="41" t="e">
        <f aca="false"/>
        <v>#N/A</v>
      </c>
      <c r="W65" s="42" t="s">
        <v>52</v>
      </c>
      <c r="X65" s="42" t="s">
        <v>52</v>
      </c>
      <c r="Y65" s="42" t="s">
        <v>52</v>
      </c>
      <c r="Z65" s="42" t="s">
        <v>52</v>
      </c>
      <c r="AA65" s="42" t="s">
        <v>52</v>
      </c>
      <c r="AB65" s="36" t="s">
        <v>52</v>
      </c>
      <c r="AC65" s="36" t="s">
        <v>53</v>
      </c>
      <c r="AD65" s="36" t="s">
        <v>52</v>
      </c>
      <c r="AE65" s="36" t="s">
        <v>53</v>
      </c>
      <c r="AF65" s="43" t="e">
        <f aca="false"/>
        <v>#N/A</v>
      </c>
      <c r="AG65" s="36" t="n">
        <v>2</v>
      </c>
      <c r="AH65" s="36" t="n">
        <v>2</v>
      </c>
      <c r="AI65" s="36" t="n">
        <v>0</v>
      </c>
      <c r="AJ65" s="36" t="n">
        <v>3</v>
      </c>
      <c r="AK65" s="36" t="n">
        <v>0</v>
      </c>
      <c r="AL65" s="44"/>
    </row>
    <row collapsed="false" customFormat="true" customHeight="false" hidden="false" ht="15.9" outlineLevel="0" r="66" s="14">
      <c r="A66" s="36" t="n">
        <v>59</v>
      </c>
      <c r="B66" s="36" t="s">
        <v>46</v>
      </c>
      <c r="C66" s="36" t="s">
        <v>75</v>
      </c>
      <c r="D66" s="37" t="s">
        <v>65</v>
      </c>
      <c r="E66" s="36" t="n">
        <v>13</v>
      </c>
      <c r="F66" s="36"/>
      <c r="G66" s="36"/>
      <c r="H66" s="34" t="n">
        <v>8059</v>
      </c>
      <c r="I66" s="36" t="s">
        <v>49</v>
      </c>
      <c r="J66" s="36"/>
      <c r="K66" s="38" t="s">
        <v>50</v>
      </c>
      <c r="L66" s="38" t="s">
        <v>79</v>
      </c>
      <c r="M66" s="36" t="n">
        <v>1981</v>
      </c>
      <c r="N66" s="36" t="s">
        <v>51</v>
      </c>
      <c r="O66" s="36" t="n">
        <v>9</v>
      </c>
      <c r="P66" s="36" t="n">
        <v>0</v>
      </c>
      <c r="Q66" s="36" t="n">
        <v>5</v>
      </c>
      <c r="R66" s="36" t="e">
        <f aca="false"/>
        <v>#N/A</v>
      </c>
      <c r="S66" s="39" t="e">
        <f aca="false"/>
        <v>#N/A</v>
      </c>
      <c r="T66" s="39" t="e">
        <f aca="false"/>
        <v>#N/A</v>
      </c>
      <c r="U66" s="40" t="e">
        <f aca="false"/>
        <v>#N/A</v>
      </c>
      <c r="V66" s="41" t="e">
        <f aca="false"/>
        <v>#N/A</v>
      </c>
      <c r="W66" s="42" t="s">
        <v>52</v>
      </c>
      <c r="X66" s="42" t="s">
        <v>52</v>
      </c>
      <c r="Y66" s="42" t="s">
        <v>52</v>
      </c>
      <c r="Z66" s="42" t="s">
        <v>52</v>
      </c>
      <c r="AA66" s="42" t="s">
        <v>52</v>
      </c>
      <c r="AB66" s="36" t="s">
        <v>52</v>
      </c>
      <c r="AC66" s="36" t="s">
        <v>53</v>
      </c>
      <c r="AD66" s="36" t="s">
        <v>52</v>
      </c>
      <c r="AE66" s="36" t="s">
        <v>53</v>
      </c>
      <c r="AF66" s="43" t="e">
        <f aca="false"/>
        <v>#N/A</v>
      </c>
      <c r="AG66" s="36" t="n">
        <v>2</v>
      </c>
      <c r="AH66" s="36" t="n">
        <v>2</v>
      </c>
      <c r="AI66" s="36" t="n">
        <v>0</v>
      </c>
      <c r="AJ66" s="36" t="n">
        <v>2</v>
      </c>
      <c r="AK66" s="36" t="n">
        <v>0</v>
      </c>
      <c r="AL66" s="44"/>
    </row>
    <row collapsed="false" customFormat="true" customHeight="false" hidden="false" ht="15.9" outlineLevel="0" r="67" s="14">
      <c r="A67" s="36" t="n">
        <v>60</v>
      </c>
      <c r="B67" s="36" t="s">
        <v>46</v>
      </c>
      <c r="C67" s="36" t="s">
        <v>75</v>
      </c>
      <c r="D67" s="45" t="s">
        <v>80</v>
      </c>
      <c r="E67" s="12" t="n">
        <v>17</v>
      </c>
      <c r="F67" s="12"/>
      <c r="G67" s="12" t="n">
        <v>0.5</v>
      </c>
      <c r="H67" s="34" t="s">
        <v>88</v>
      </c>
      <c r="I67" s="36" t="s">
        <v>49</v>
      </c>
      <c r="J67" s="36"/>
      <c r="K67" s="38" t="s">
        <v>50</v>
      </c>
      <c r="L67" s="38" t="n">
        <v>137</v>
      </c>
      <c r="M67" s="36" t="n">
        <v>1985</v>
      </c>
      <c r="N67" s="36" t="s">
        <v>69</v>
      </c>
      <c r="O67" s="36" t="n">
        <v>16</v>
      </c>
      <c r="P67" s="36" t="n">
        <v>0</v>
      </c>
      <c r="Q67" s="36" t="n">
        <v>5</v>
      </c>
      <c r="R67" s="36" t="e">
        <f aca="false"/>
        <v>#N/A</v>
      </c>
      <c r="S67" s="39" t="e">
        <f aca="false"/>
        <v>#N/A</v>
      </c>
      <c r="T67" s="39" t="e">
        <f aca="false"/>
        <v>#N/A</v>
      </c>
      <c r="U67" s="40" t="e">
        <f aca="false"/>
        <v>#N/A</v>
      </c>
      <c r="V67" s="41" t="e">
        <f aca="false"/>
        <v>#N/A</v>
      </c>
      <c r="W67" s="42" t="s">
        <v>52</v>
      </c>
      <c r="X67" s="42" t="s">
        <v>52</v>
      </c>
      <c r="Y67" s="42" t="s">
        <v>52</v>
      </c>
      <c r="Z67" s="42" t="s">
        <v>52</v>
      </c>
      <c r="AA67" s="42" t="s">
        <v>52</v>
      </c>
      <c r="AB67" s="36" t="s">
        <v>53</v>
      </c>
      <c r="AC67" s="36" t="s">
        <v>53</v>
      </c>
      <c r="AD67" s="36" t="s">
        <v>53</v>
      </c>
      <c r="AE67" s="36" t="s">
        <v>52</v>
      </c>
      <c r="AF67" s="43" t="e">
        <f aca="false"/>
        <v>#N/A</v>
      </c>
      <c r="AG67" s="36" t="n">
        <v>6</v>
      </c>
      <c r="AH67" s="36" t="n">
        <v>7</v>
      </c>
      <c r="AI67" s="36" t="n">
        <v>0</v>
      </c>
      <c r="AJ67" s="36" t="n">
        <v>5</v>
      </c>
      <c r="AK67" s="36" t="n">
        <v>0</v>
      </c>
      <c r="AL67" s="44"/>
    </row>
    <row collapsed="false" customFormat="true" customHeight="false" hidden="false" ht="15.9" outlineLevel="0" r="68" s="14">
      <c r="A68" s="36" t="n">
        <v>61</v>
      </c>
      <c r="B68" s="36" t="s">
        <v>46</v>
      </c>
      <c r="C68" s="36" t="s">
        <v>75</v>
      </c>
      <c r="D68" s="37" t="s">
        <v>80</v>
      </c>
      <c r="E68" s="36" t="n">
        <v>26</v>
      </c>
      <c r="F68" s="36" t="n">
        <v>1</v>
      </c>
      <c r="G68" s="36"/>
      <c r="H68" s="34" t="n">
        <v>8061</v>
      </c>
      <c r="I68" s="36" t="s">
        <v>49</v>
      </c>
      <c r="J68" s="36"/>
      <c r="K68" s="38" t="s">
        <v>50</v>
      </c>
      <c r="L68" s="38" t="s">
        <v>81</v>
      </c>
      <c r="M68" s="36" t="n">
        <v>1982</v>
      </c>
      <c r="N68" s="36" t="s">
        <v>51</v>
      </c>
      <c r="O68" s="36" t="n">
        <v>9</v>
      </c>
      <c r="P68" s="36" t="n">
        <v>0</v>
      </c>
      <c r="Q68" s="36" t="n">
        <v>13</v>
      </c>
      <c r="R68" s="36" t="e">
        <f aca="false"/>
        <v>#N/A</v>
      </c>
      <c r="S68" s="39" t="e">
        <f aca="false"/>
        <v>#N/A</v>
      </c>
      <c r="T68" s="39" t="e">
        <f aca="false"/>
        <v>#N/A</v>
      </c>
      <c r="U68" s="40" t="e">
        <f aca="false"/>
        <v>#N/A</v>
      </c>
      <c r="V68" s="41" t="e">
        <f aca="false"/>
        <v>#N/A</v>
      </c>
      <c r="W68" s="42" t="s">
        <v>52</v>
      </c>
      <c r="X68" s="42" t="s">
        <v>52</v>
      </c>
      <c r="Y68" s="42" t="s">
        <v>52</v>
      </c>
      <c r="Z68" s="42" t="s">
        <v>52</v>
      </c>
      <c r="AA68" s="42" t="s">
        <v>52</v>
      </c>
      <c r="AB68" s="36" t="s">
        <v>52</v>
      </c>
      <c r="AC68" s="36" t="s">
        <v>53</v>
      </c>
      <c r="AD68" s="36" t="s">
        <v>52</v>
      </c>
      <c r="AE68" s="36" t="s">
        <v>53</v>
      </c>
      <c r="AF68" s="43" t="e">
        <f aca="false"/>
        <v>#N/A</v>
      </c>
      <c r="AG68" s="36" t="n">
        <v>4</v>
      </c>
      <c r="AH68" s="36" t="n">
        <v>3</v>
      </c>
      <c r="AI68" s="36" t="n">
        <v>0</v>
      </c>
      <c r="AJ68" s="36" t="n">
        <v>4</v>
      </c>
      <c r="AK68" s="36" t="n">
        <v>0</v>
      </c>
      <c r="AL68" s="44"/>
    </row>
    <row collapsed="false" customFormat="true" customHeight="false" hidden="false" ht="15.9" outlineLevel="0" r="69" s="14">
      <c r="A69" s="36" t="n">
        <v>62</v>
      </c>
      <c r="B69" s="36" t="s">
        <v>46</v>
      </c>
      <c r="C69" s="36" t="s">
        <v>75</v>
      </c>
      <c r="D69" s="45" t="s">
        <v>54</v>
      </c>
      <c r="E69" s="12" t="n">
        <v>69</v>
      </c>
      <c r="F69" s="12" t="n">
        <v>1</v>
      </c>
      <c r="G69" s="12" t="n">
        <v>0.3</v>
      </c>
      <c r="H69" s="34" t="s">
        <v>89</v>
      </c>
      <c r="I69" s="36" t="s">
        <v>49</v>
      </c>
      <c r="J69" s="36"/>
      <c r="K69" s="38" t="s">
        <v>73</v>
      </c>
      <c r="L69" s="38" t="n">
        <v>137</v>
      </c>
      <c r="M69" s="36" t="n">
        <v>1986</v>
      </c>
      <c r="N69" s="36" t="s">
        <v>69</v>
      </c>
      <c r="O69" s="36" t="n">
        <v>16</v>
      </c>
      <c r="P69" s="36" t="n">
        <v>0</v>
      </c>
      <c r="Q69" s="36" t="n">
        <v>1</v>
      </c>
      <c r="R69" s="36" t="e">
        <f aca="false"/>
        <v>#N/A</v>
      </c>
      <c r="S69" s="39" t="e">
        <f aca="false"/>
        <v>#N/A</v>
      </c>
      <c r="T69" s="39" t="e">
        <f aca="false"/>
        <v>#N/A</v>
      </c>
      <c r="U69" s="40" t="e">
        <f aca="false"/>
        <v>#N/A</v>
      </c>
      <c r="V69" s="41" t="e">
        <f aca="false"/>
        <v>#N/A</v>
      </c>
      <c r="W69" s="42" t="s">
        <v>52</v>
      </c>
      <c r="X69" s="42" t="s">
        <v>52</v>
      </c>
      <c r="Y69" s="42" t="s">
        <v>52</v>
      </c>
      <c r="Z69" s="42" t="s">
        <v>52</v>
      </c>
      <c r="AA69" s="42" t="s">
        <v>52</v>
      </c>
      <c r="AB69" s="36" t="s">
        <v>53</v>
      </c>
      <c r="AC69" s="36" t="s">
        <v>53</v>
      </c>
      <c r="AD69" s="36" t="n">
        <v>0</v>
      </c>
      <c r="AE69" s="36" t="s">
        <v>52</v>
      </c>
      <c r="AF69" s="43" t="e">
        <f aca="false"/>
        <v>#N/A</v>
      </c>
      <c r="AG69" s="36" t="n">
        <v>3</v>
      </c>
      <c r="AH69" s="36" t="n">
        <v>3</v>
      </c>
      <c r="AI69" s="36" t="n">
        <v>0</v>
      </c>
      <c r="AJ69" s="36" t="n">
        <v>1</v>
      </c>
      <c r="AK69" s="36" t="n">
        <v>0</v>
      </c>
      <c r="AL69" s="44"/>
    </row>
    <row collapsed="false" customFormat="true" customHeight="false" hidden="false" ht="15.9" outlineLevel="0" r="70" s="14">
      <c r="A70" s="36" t="n">
        <v>63</v>
      </c>
      <c r="B70" s="36" t="s">
        <v>46</v>
      </c>
      <c r="C70" s="36" t="s">
        <v>75</v>
      </c>
      <c r="D70" s="37" t="s">
        <v>80</v>
      </c>
      <c r="E70" s="36" t="n">
        <v>21</v>
      </c>
      <c r="F70" s="36"/>
      <c r="G70" s="36"/>
      <c r="H70" s="34" t="n">
        <v>8063</v>
      </c>
      <c r="I70" s="36" t="s">
        <v>49</v>
      </c>
      <c r="J70" s="36"/>
      <c r="K70" s="38" t="s">
        <v>50</v>
      </c>
      <c r="L70" s="38" t="n">
        <v>137</v>
      </c>
      <c r="M70" s="36" t="n">
        <v>1985</v>
      </c>
      <c r="N70" s="36" t="s">
        <v>51</v>
      </c>
      <c r="O70" s="36" t="n">
        <v>12</v>
      </c>
      <c r="P70" s="36" t="n">
        <v>0</v>
      </c>
      <c r="Q70" s="36" t="n">
        <v>7</v>
      </c>
      <c r="R70" s="36" t="e">
        <f aca="false"/>
        <v>#N/A</v>
      </c>
      <c r="S70" s="39" t="e">
        <f aca="false"/>
        <v>#N/A</v>
      </c>
      <c r="T70" s="39" t="e">
        <f aca="false"/>
        <v>#N/A</v>
      </c>
      <c r="U70" s="40" t="e">
        <f aca="false"/>
        <v>#N/A</v>
      </c>
      <c r="V70" s="41" t="e">
        <f aca="false"/>
        <v>#N/A</v>
      </c>
      <c r="W70" s="42" t="s">
        <v>52</v>
      </c>
      <c r="X70" s="42" t="s">
        <v>52</v>
      </c>
      <c r="Y70" s="42" t="s">
        <v>52</v>
      </c>
      <c r="Z70" s="42" t="s">
        <v>52</v>
      </c>
      <c r="AA70" s="42" t="s">
        <v>52</v>
      </c>
      <c r="AB70" s="36" t="s">
        <v>53</v>
      </c>
      <c r="AC70" s="36" t="s">
        <v>53</v>
      </c>
      <c r="AD70" s="36" t="s">
        <v>53</v>
      </c>
      <c r="AE70" s="36" t="s">
        <v>52</v>
      </c>
      <c r="AF70" s="43" t="e">
        <f aca="false"/>
        <v>#N/A</v>
      </c>
      <c r="AG70" s="36" t="n">
        <v>6</v>
      </c>
      <c r="AH70" s="36" t="n">
        <v>4</v>
      </c>
      <c r="AI70" s="36" t="n">
        <v>1</v>
      </c>
      <c r="AJ70" s="36" t="n">
        <v>5</v>
      </c>
      <c r="AK70" s="36" t="n">
        <v>0</v>
      </c>
      <c r="AL70" s="44"/>
    </row>
    <row collapsed="false" customFormat="true" customHeight="false" hidden="false" ht="15.9" outlineLevel="0" r="71" s="14">
      <c r="A71" s="36" t="n">
        <v>64</v>
      </c>
      <c r="B71" s="36" t="s">
        <v>46</v>
      </c>
      <c r="C71" s="36" t="s">
        <v>75</v>
      </c>
      <c r="D71" s="45" t="s">
        <v>84</v>
      </c>
      <c r="E71" s="12" t="n">
        <v>18</v>
      </c>
      <c r="F71" s="12" t="n">
        <v>1</v>
      </c>
      <c r="G71" s="12" t="n">
        <v>0.3</v>
      </c>
      <c r="H71" s="34" t="s">
        <v>90</v>
      </c>
      <c r="I71" s="36" t="s">
        <v>49</v>
      </c>
      <c r="J71" s="36"/>
      <c r="K71" s="38" t="s">
        <v>50</v>
      </c>
      <c r="L71" s="38" t="n">
        <v>137</v>
      </c>
      <c r="M71" s="36" t="n">
        <v>1986</v>
      </c>
      <c r="N71" s="36" t="s">
        <v>69</v>
      </c>
      <c r="O71" s="36" t="n">
        <v>16</v>
      </c>
      <c r="P71" s="36" t="n">
        <v>0</v>
      </c>
      <c r="Q71" s="36" t="n">
        <v>3</v>
      </c>
      <c r="R71" s="36" t="e">
        <f aca="false"/>
        <v>#N/A</v>
      </c>
      <c r="S71" s="39" t="e">
        <f aca="false"/>
        <v>#N/A</v>
      </c>
      <c r="T71" s="39" t="e">
        <f aca="false"/>
        <v>#N/A</v>
      </c>
      <c r="U71" s="40" t="e">
        <f aca="false"/>
        <v>#N/A</v>
      </c>
      <c r="V71" s="41" t="e">
        <f aca="false"/>
        <v>#N/A</v>
      </c>
      <c r="W71" s="42" t="s">
        <v>52</v>
      </c>
      <c r="X71" s="42" t="s">
        <v>52</v>
      </c>
      <c r="Y71" s="42" t="s">
        <v>52</v>
      </c>
      <c r="Z71" s="42" t="s">
        <v>52</v>
      </c>
      <c r="AA71" s="42" t="s">
        <v>52</v>
      </c>
      <c r="AB71" s="36" t="s">
        <v>53</v>
      </c>
      <c r="AC71" s="36" t="s">
        <v>53</v>
      </c>
      <c r="AD71" s="36" t="s">
        <v>53</v>
      </c>
      <c r="AE71" s="36" t="s">
        <v>52</v>
      </c>
      <c r="AF71" s="43" t="e">
        <f aca="false"/>
        <v>#N/A</v>
      </c>
      <c r="AG71" s="36" t="n">
        <v>6</v>
      </c>
      <c r="AH71" s="36" t="n">
        <v>8</v>
      </c>
      <c r="AI71" s="36" t="n">
        <v>2</v>
      </c>
      <c r="AJ71" s="36" t="n">
        <v>2</v>
      </c>
      <c r="AK71" s="36" t="n">
        <v>0</v>
      </c>
      <c r="AL71" s="44"/>
    </row>
    <row collapsed="false" customFormat="true" customHeight="false" hidden="false" ht="15.9" outlineLevel="0" r="72" s="14">
      <c r="A72" s="36" t="n">
        <v>65</v>
      </c>
      <c r="B72" s="36" t="s">
        <v>46</v>
      </c>
      <c r="C72" s="36" t="s">
        <v>75</v>
      </c>
      <c r="D72" s="37" t="s">
        <v>84</v>
      </c>
      <c r="E72" s="36" t="n">
        <v>20</v>
      </c>
      <c r="F72" s="36" t="n">
        <v>1</v>
      </c>
      <c r="G72" s="36"/>
      <c r="H72" s="34" t="n">
        <v>8065</v>
      </c>
      <c r="I72" s="36" t="s">
        <v>49</v>
      </c>
      <c r="J72" s="36"/>
      <c r="K72" s="38" t="s">
        <v>50</v>
      </c>
      <c r="L72" s="38" t="n">
        <v>137</v>
      </c>
      <c r="M72" s="36" t="n">
        <v>1986</v>
      </c>
      <c r="N72" s="36" t="s">
        <v>51</v>
      </c>
      <c r="O72" s="36" t="n">
        <v>16</v>
      </c>
      <c r="P72" s="36" t="n">
        <v>0</v>
      </c>
      <c r="Q72" s="36" t="n">
        <v>1</v>
      </c>
      <c r="R72" s="36" t="e">
        <f aca="false"/>
        <v>#N/A</v>
      </c>
      <c r="S72" s="39" t="e">
        <f aca="false"/>
        <v>#N/A</v>
      </c>
      <c r="T72" s="39" t="e">
        <f aca="false"/>
        <v>#N/A</v>
      </c>
      <c r="U72" s="40" t="e">
        <f aca="false"/>
        <v>#N/A</v>
      </c>
      <c r="V72" s="41" t="e">
        <f aca="false"/>
        <v>#N/A</v>
      </c>
      <c r="W72" s="42" t="s">
        <v>52</v>
      </c>
      <c r="X72" s="42" t="s">
        <v>52</v>
      </c>
      <c r="Y72" s="42" t="s">
        <v>52</v>
      </c>
      <c r="Z72" s="42" t="s">
        <v>52</v>
      </c>
      <c r="AA72" s="42" t="s">
        <v>52</v>
      </c>
      <c r="AB72" s="36" t="s">
        <v>53</v>
      </c>
      <c r="AC72" s="36" t="s">
        <v>53</v>
      </c>
      <c r="AD72" s="36" t="s">
        <v>53</v>
      </c>
      <c r="AE72" s="36" t="s">
        <v>52</v>
      </c>
      <c r="AF72" s="43" t="e">
        <f aca="false"/>
        <v>#N/A</v>
      </c>
      <c r="AG72" s="36" t="n">
        <v>4</v>
      </c>
      <c r="AH72" s="36" t="n">
        <v>6</v>
      </c>
      <c r="AI72" s="36" t="n">
        <v>0</v>
      </c>
      <c r="AJ72" s="36" t="n">
        <v>1</v>
      </c>
      <c r="AK72" s="36" t="n">
        <v>0</v>
      </c>
      <c r="AL72" s="44"/>
    </row>
    <row collapsed="false" customFormat="true" customHeight="false" hidden="false" ht="15.9" outlineLevel="0" r="73" s="14">
      <c r="A73" s="36" t="n">
        <v>66</v>
      </c>
      <c r="B73" s="36" t="s">
        <v>46</v>
      </c>
      <c r="C73" s="36" t="s">
        <v>75</v>
      </c>
      <c r="D73" s="45" t="s">
        <v>65</v>
      </c>
      <c r="E73" s="12" t="n">
        <v>22</v>
      </c>
      <c r="F73" s="12" t="n">
        <v>1</v>
      </c>
      <c r="G73" s="12" t="n">
        <v>0.4</v>
      </c>
      <c r="H73" s="34" t="s">
        <v>91</v>
      </c>
      <c r="I73" s="36" t="s">
        <v>49</v>
      </c>
      <c r="J73" s="36"/>
      <c r="K73" s="38" t="s">
        <v>50</v>
      </c>
      <c r="L73" s="38" t="n">
        <v>137</v>
      </c>
      <c r="M73" s="36" t="n">
        <v>1986</v>
      </c>
      <c r="N73" s="36" t="s">
        <v>69</v>
      </c>
      <c r="O73" s="36" t="n">
        <v>16</v>
      </c>
      <c r="P73" s="36" t="n">
        <v>0</v>
      </c>
      <c r="Q73" s="36" t="n">
        <v>3</v>
      </c>
      <c r="R73" s="36" t="e">
        <f aca="false"/>
        <v>#N/A</v>
      </c>
      <c r="S73" s="39" t="e">
        <f aca="false"/>
        <v>#N/A</v>
      </c>
      <c r="T73" s="39" t="e">
        <f aca="false"/>
        <v>#N/A</v>
      </c>
      <c r="U73" s="40" t="e">
        <f aca="false"/>
        <v>#N/A</v>
      </c>
      <c r="V73" s="41" t="e">
        <f aca="false"/>
        <v>#N/A</v>
      </c>
      <c r="W73" s="42" t="s">
        <v>52</v>
      </c>
      <c r="X73" s="42" t="s">
        <v>52</v>
      </c>
      <c r="Y73" s="42" t="s">
        <v>52</v>
      </c>
      <c r="Z73" s="42" t="s">
        <v>52</v>
      </c>
      <c r="AA73" s="42" t="s">
        <v>52</v>
      </c>
      <c r="AB73" s="36" t="s">
        <v>53</v>
      </c>
      <c r="AC73" s="36" t="s">
        <v>53</v>
      </c>
      <c r="AD73" s="36" t="s">
        <v>53</v>
      </c>
      <c r="AE73" s="36" t="s">
        <v>52</v>
      </c>
      <c r="AF73" s="43" t="e">
        <f aca="false"/>
        <v>#N/A</v>
      </c>
      <c r="AG73" s="36" t="n">
        <v>6</v>
      </c>
      <c r="AH73" s="36" t="n">
        <v>8</v>
      </c>
      <c r="AI73" s="36" t="n">
        <v>2</v>
      </c>
      <c r="AJ73" s="36" t="n">
        <v>2</v>
      </c>
      <c r="AK73" s="36" t="n">
        <v>0</v>
      </c>
      <c r="AL73" s="44"/>
    </row>
    <row collapsed="false" customFormat="true" customHeight="false" hidden="false" ht="15.9" outlineLevel="0" r="74" s="14">
      <c r="A74" s="36" t="n">
        <v>67</v>
      </c>
      <c r="B74" s="36" t="s">
        <v>46</v>
      </c>
      <c r="C74" s="36" t="s">
        <v>75</v>
      </c>
      <c r="D74" s="45" t="s">
        <v>54</v>
      </c>
      <c r="E74" s="12" t="n">
        <v>75</v>
      </c>
      <c r="F74" s="12" t="n">
        <v>2</v>
      </c>
      <c r="G74" s="12" t="n">
        <v>0.1</v>
      </c>
      <c r="H74" s="34" t="s">
        <v>92</v>
      </c>
      <c r="I74" s="36" t="s">
        <v>49</v>
      </c>
      <c r="J74" s="36"/>
      <c r="K74" s="38" t="s">
        <v>73</v>
      </c>
      <c r="L74" s="38" t="n">
        <v>137</v>
      </c>
      <c r="M74" s="36" t="n">
        <v>1987</v>
      </c>
      <c r="N74" s="36" t="s">
        <v>69</v>
      </c>
      <c r="O74" s="36" t="n">
        <v>16</v>
      </c>
      <c r="P74" s="36" t="n">
        <v>0</v>
      </c>
      <c r="Q74" s="36" t="n">
        <v>1</v>
      </c>
      <c r="R74" s="36" t="e">
        <f aca="false"/>
        <v>#N/A</v>
      </c>
      <c r="S74" s="39" t="e">
        <f aca="false"/>
        <v>#N/A</v>
      </c>
      <c r="T74" s="39" t="e">
        <f aca="false"/>
        <v>#N/A</v>
      </c>
      <c r="U74" s="40" t="e">
        <f aca="false"/>
        <v>#N/A</v>
      </c>
      <c r="V74" s="41" t="e">
        <f aca="false"/>
        <v>#N/A</v>
      </c>
      <c r="W74" s="42" t="s">
        <v>52</v>
      </c>
      <c r="X74" s="42" t="s">
        <v>52</v>
      </c>
      <c r="Y74" s="42" t="s">
        <v>52</v>
      </c>
      <c r="Z74" s="42" t="s">
        <v>52</v>
      </c>
      <c r="AA74" s="42" t="s">
        <v>52</v>
      </c>
      <c r="AB74" s="36" t="s">
        <v>53</v>
      </c>
      <c r="AC74" s="36" t="s">
        <v>53</v>
      </c>
      <c r="AD74" s="36" t="s">
        <v>53</v>
      </c>
      <c r="AE74" s="36" t="s">
        <v>52</v>
      </c>
      <c r="AF74" s="43" t="e">
        <f aca="false"/>
        <v>#N/A</v>
      </c>
      <c r="AG74" s="36" t="n">
        <v>3</v>
      </c>
      <c r="AH74" s="36" t="n">
        <v>2</v>
      </c>
      <c r="AI74" s="36" t="n">
        <v>1</v>
      </c>
      <c r="AJ74" s="36" t="n">
        <v>1</v>
      </c>
      <c r="AK74" s="36" t="n">
        <v>0</v>
      </c>
      <c r="AL74" s="44"/>
    </row>
    <row collapsed="false" customFormat="true" customHeight="false" hidden="false" ht="15.9" outlineLevel="0" r="75" s="14">
      <c r="A75" s="36" t="n">
        <v>68</v>
      </c>
      <c r="B75" s="36" t="s">
        <v>46</v>
      </c>
      <c r="C75" s="36" t="s">
        <v>75</v>
      </c>
      <c r="D75" s="45" t="s">
        <v>54</v>
      </c>
      <c r="E75" s="12" t="n">
        <v>79</v>
      </c>
      <c r="F75" s="12" t="n">
        <v>1</v>
      </c>
      <c r="G75" s="12" t="n">
        <v>0.1</v>
      </c>
      <c r="H75" s="34" t="s">
        <v>93</v>
      </c>
      <c r="I75" s="36" t="s">
        <v>49</v>
      </c>
      <c r="J75" s="36"/>
      <c r="K75" s="38" t="s">
        <v>50</v>
      </c>
      <c r="L75" s="38" t="n">
        <v>137</v>
      </c>
      <c r="M75" s="36" t="n">
        <v>1987</v>
      </c>
      <c r="N75" s="36" t="s">
        <v>69</v>
      </c>
      <c r="O75" s="36" t="n">
        <v>16</v>
      </c>
      <c r="P75" s="36" t="n">
        <v>0</v>
      </c>
      <c r="Q75" s="36" t="n">
        <v>1</v>
      </c>
      <c r="R75" s="36" t="e">
        <f aca="false"/>
        <v>#N/A</v>
      </c>
      <c r="S75" s="39" t="e">
        <f aca="false"/>
        <v>#N/A</v>
      </c>
      <c r="T75" s="39" t="e">
        <f aca="false"/>
        <v>#N/A</v>
      </c>
      <c r="U75" s="40" t="e">
        <f aca="false"/>
        <v>#N/A</v>
      </c>
      <c r="V75" s="41" t="e">
        <f aca="false"/>
        <v>#N/A</v>
      </c>
      <c r="W75" s="42" t="s">
        <v>52</v>
      </c>
      <c r="X75" s="42" t="s">
        <v>52</v>
      </c>
      <c r="Y75" s="42" t="s">
        <v>52</v>
      </c>
      <c r="Z75" s="42" t="s">
        <v>52</v>
      </c>
      <c r="AA75" s="42" t="s">
        <v>52</v>
      </c>
      <c r="AB75" s="36" t="s">
        <v>53</v>
      </c>
      <c r="AC75" s="36" t="s">
        <v>53</v>
      </c>
      <c r="AD75" s="36" t="s">
        <v>53</v>
      </c>
      <c r="AE75" s="36" t="s">
        <v>52</v>
      </c>
      <c r="AF75" s="43" t="e">
        <f aca="false"/>
        <v>#N/A</v>
      </c>
      <c r="AG75" s="36" t="n">
        <v>6</v>
      </c>
      <c r="AH75" s="36" t="n">
        <v>8</v>
      </c>
      <c r="AI75" s="36" t="n">
        <v>0</v>
      </c>
      <c r="AJ75" s="36" t="n">
        <v>4</v>
      </c>
      <c r="AK75" s="36" t="n">
        <v>0</v>
      </c>
      <c r="AL75" s="44"/>
    </row>
    <row collapsed="false" customFormat="true" customHeight="false" hidden="false" ht="15.9" outlineLevel="0" r="76" s="14">
      <c r="A76" s="36" t="n">
        <v>69</v>
      </c>
      <c r="B76" s="36" t="s">
        <v>46</v>
      </c>
      <c r="C76" s="36" t="s">
        <v>75</v>
      </c>
      <c r="D76" s="37" t="s">
        <v>80</v>
      </c>
      <c r="E76" s="36" t="n">
        <v>20</v>
      </c>
      <c r="F76" s="36"/>
      <c r="G76" s="36"/>
      <c r="H76" s="34" t="n">
        <v>8069</v>
      </c>
      <c r="I76" s="36" t="s">
        <v>49</v>
      </c>
      <c r="J76" s="36"/>
      <c r="K76" s="38" t="s">
        <v>50</v>
      </c>
      <c r="L76" s="38" t="s">
        <v>94</v>
      </c>
      <c r="M76" s="36" t="n">
        <v>1984</v>
      </c>
      <c r="N76" s="36" t="s">
        <v>51</v>
      </c>
      <c r="O76" s="36" t="n">
        <v>9</v>
      </c>
      <c r="P76" s="36" t="n">
        <v>0</v>
      </c>
      <c r="Q76" s="36" t="n">
        <v>13</v>
      </c>
      <c r="R76" s="36" t="e">
        <f aca="false"/>
        <v>#N/A</v>
      </c>
      <c r="S76" s="39" t="e">
        <f aca="false"/>
        <v>#N/A</v>
      </c>
      <c r="T76" s="39" t="e">
        <f aca="false"/>
        <v>#N/A</v>
      </c>
      <c r="U76" s="40" t="e">
        <f aca="false"/>
        <v>#N/A</v>
      </c>
      <c r="V76" s="41" t="e">
        <f aca="false"/>
        <v>#N/A</v>
      </c>
      <c r="W76" s="42" t="s">
        <v>52</v>
      </c>
      <c r="X76" s="42" t="s">
        <v>52</v>
      </c>
      <c r="Y76" s="42" t="s">
        <v>52</v>
      </c>
      <c r="Z76" s="42" t="s">
        <v>52</v>
      </c>
      <c r="AA76" s="42" t="s">
        <v>52</v>
      </c>
      <c r="AB76" s="36" t="s">
        <v>53</v>
      </c>
      <c r="AC76" s="36" t="s">
        <v>53</v>
      </c>
      <c r="AD76" s="36" t="s">
        <v>53</v>
      </c>
      <c r="AE76" s="36" t="s">
        <v>52</v>
      </c>
      <c r="AF76" s="43" t="e">
        <f aca="false"/>
        <v>#N/A</v>
      </c>
      <c r="AG76" s="36" t="n">
        <v>4</v>
      </c>
      <c r="AH76" s="36" t="n">
        <v>3</v>
      </c>
      <c r="AI76" s="36" t="n">
        <v>0</v>
      </c>
      <c r="AJ76" s="36" t="n">
        <v>4</v>
      </c>
      <c r="AK76" s="36" t="n">
        <v>0</v>
      </c>
      <c r="AL76" s="44"/>
    </row>
    <row collapsed="false" customFormat="true" customHeight="false" hidden="false" ht="15.9" outlineLevel="0" r="77" s="53">
      <c r="A77" s="36" t="n">
        <v>70</v>
      </c>
      <c r="B77" s="36" t="s">
        <v>46</v>
      </c>
      <c r="C77" s="36" t="s">
        <v>75</v>
      </c>
      <c r="D77" s="45" t="s">
        <v>54</v>
      </c>
      <c r="E77" s="12" t="n">
        <v>79</v>
      </c>
      <c r="F77" s="12" t="n">
        <v>1</v>
      </c>
      <c r="G77" s="12" t="n">
        <v>0.9</v>
      </c>
      <c r="H77" s="34" t="s">
        <v>95</v>
      </c>
      <c r="I77" s="36" t="s">
        <v>49</v>
      </c>
      <c r="J77" s="34"/>
      <c r="K77" s="38" t="s">
        <v>50</v>
      </c>
      <c r="L77" s="38" t="n">
        <v>137</v>
      </c>
      <c r="M77" s="34" t="n">
        <v>1987</v>
      </c>
      <c r="N77" s="36" t="s">
        <v>51</v>
      </c>
      <c r="O77" s="34" t="n">
        <v>16</v>
      </c>
      <c r="P77" s="36" t="n">
        <v>0</v>
      </c>
      <c r="Q77" s="34" t="n">
        <v>6</v>
      </c>
      <c r="R77" s="34" t="e">
        <f aca="false"/>
        <v>#N/A</v>
      </c>
      <c r="S77" s="39" t="e">
        <f aca="false"/>
        <v>#N/A</v>
      </c>
      <c r="T77" s="39" t="e">
        <f aca="false"/>
        <v>#N/A</v>
      </c>
      <c r="U77" s="40" t="e">
        <f aca="false"/>
        <v>#N/A</v>
      </c>
      <c r="V77" s="41" t="e">
        <f aca="false"/>
        <v>#N/A</v>
      </c>
      <c r="W77" s="48" t="s">
        <v>52</v>
      </c>
      <c r="X77" s="48" t="s">
        <v>52</v>
      </c>
      <c r="Y77" s="48" t="s">
        <v>52</v>
      </c>
      <c r="Z77" s="48" t="s">
        <v>52</v>
      </c>
      <c r="AA77" s="48" t="s">
        <v>52</v>
      </c>
      <c r="AB77" s="36" t="s">
        <v>53</v>
      </c>
      <c r="AC77" s="36" t="s">
        <v>53</v>
      </c>
      <c r="AD77" s="34" t="s">
        <v>53</v>
      </c>
      <c r="AE77" s="36" t="s">
        <v>52</v>
      </c>
      <c r="AF77" s="43" t="e">
        <f aca="false"/>
        <v>#N/A</v>
      </c>
      <c r="AG77" s="34" t="n">
        <v>2</v>
      </c>
      <c r="AH77" s="34" t="n">
        <v>4</v>
      </c>
      <c r="AI77" s="34" t="n">
        <v>0</v>
      </c>
      <c r="AJ77" s="34" t="n">
        <v>0</v>
      </c>
      <c r="AK77" s="34" t="n">
        <v>0</v>
      </c>
      <c r="AL77" s="50"/>
    </row>
    <row collapsed="false" customFormat="true" customHeight="false" hidden="false" ht="15.9" outlineLevel="0" r="78" s="14">
      <c r="A78" s="36" t="n">
        <v>71</v>
      </c>
      <c r="B78" s="36" t="s">
        <v>46</v>
      </c>
      <c r="C78" s="36" t="s">
        <v>75</v>
      </c>
      <c r="D78" s="37" t="s">
        <v>65</v>
      </c>
      <c r="E78" s="36" t="n">
        <v>15</v>
      </c>
      <c r="F78" s="36"/>
      <c r="G78" s="36"/>
      <c r="H78" s="34" t="n">
        <v>8070</v>
      </c>
      <c r="I78" s="36" t="s">
        <v>49</v>
      </c>
      <c r="J78" s="36"/>
      <c r="K78" s="38" t="s">
        <v>50</v>
      </c>
      <c r="L78" s="38" t="s">
        <v>79</v>
      </c>
      <c r="M78" s="36" t="n">
        <v>1981</v>
      </c>
      <c r="N78" s="36" t="s">
        <v>51</v>
      </c>
      <c r="O78" s="36" t="n">
        <v>9</v>
      </c>
      <c r="P78" s="36" t="n">
        <v>0</v>
      </c>
      <c r="Q78" s="36" t="n">
        <v>12</v>
      </c>
      <c r="R78" s="36" t="e">
        <f aca="false"/>
        <v>#N/A</v>
      </c>
      <c r="S78" s="39" t="e">
        <f aca="false"/>
        <v>#N/A</v>
      </c>
      <c r="T78" s="39" t="e">
        <f aca="false"/>
        <v>#N/A</v>
      </c>
      <c r="U78" s="40" t="e">
        <f aca="false"/>
        <v>#N/A</v>
      </c>
      <c r="V78" s="41" t="e">
        <f aca="false"/>
        <v>#N/A</v>
      </c>
      <c r="W78" s="42" t="s">
        <v>52</v>
      </c>
      <c r="X78" s="42" t="s">
        <v>52</v>
      </c>
      <c r="Y78" s="42" t="s">
        <v>52</v>
      </c>
      <c r="Z78" s="42" t="s">
        <v>52</v>
      </c>
      <c r="AA78" s="42" t="s">
        <v>52</v>
      </c>
      <c r="AB78" s="36" t="s">
        <v>52</v>
      </c>
      <c r="AC78" s="36" t="s">
        <v>53</v>
      </c>
      <c r="AD78" s="36" t="s">
        <v>52</v>
      </c>
      <c r="AE78" s="36" t="s">
        <v>53</v>
      </c>
      <c r="AF78" s="43" t="e">
        <f aca="false"/>
        <v>#N/A</v>
      </c>
      <c r="AG78" s="36" t="n">
        <v>4</v>
      </c>
      <c r="AH78" s="36" t="n">
        <v>3</v>
      </c>
      <c r="AI78" s="36" t="n">
        <v>0</v>
      </c>
      <c r="AJ78" s="36" t="n">
        <v>4</v>
      </c>
      <c r="AK78" s="36" t="n">
        <v>0</v>
      </c>
      <c r="AL78" s="44"/>
    </row>
    <row collapsed="false" customFormat="true" customHeight="false" hidden="false" ht="15.9" outlineLevel="0" r="79" s="14">
      <c r="A79" s="36" t="n">
        <v>72</v>
      </c>
      <c r="B79" s="36" t="s">
        <v>46</v>
      </c>
      <c r="C79" s="36" t="s">
        <v>75</v>
      </c>
      <c r="D79" s="37" t="s">
        <v>65</v>
      </c>
      <c r="E79" s="36" t="n">
        <v>17</v>
      </c>
      <c r="F79" s="36" t="n">
        <v>1</v>
      </c>
      <c r="G79" s="36"/>
      <c r="H79" s="34" t="n">
        <v>8071</v>
      </c>
      <c r="I79" s="36" t="s">
        <v>49</v>
      </c>
      <c r="J79" s="36"/>
      <c r="K79" s="38" t="s">
        <v>50</v>
      </c>
      <c r="L79" s="38" t="s">
        <v>79</v>
      </c>
      <c r="M79" s="36" t="n">
        <v>1982</v>
      </c>
      <c r="N79" s="36" t="s">
        <v>51</v>
      </c>
      <c r="O79" s="36" t="n">
        <v>9</v>
      </c>
      <c r="P79" s="36" t="n">
        <v>0</v>
      </c>
      <c r="Q79" s="36" t="n">
        <v>5</v>
      </c>
      <c r="R79" s="36" t="e">
        <f aca="false"/>
        <v>#N/A</v>
      </c>
      <c r="S79" s="39" t="e">
        <f aca="false"/>
        <v>#N/A</v>
      </c>
      <c r="T79" s="39" t="e">
        <f aca="false"/>
        <v>#N/A</v>
      </c>
      <c r="U79" s="40" t="e">
        <f aca="false"/>
        <v>#N/A</v>
      </c>
      <c r="V79" s="41" t="e">
        <f aca="false"/>
        <v>#N/A</v>
      </c>
      <c r="W79" s="42" t="s">
        <v>52</v>
      </c>
      <c r="X79" s="42" t="s">
        <v>52</v>
      </c>
      <c r="Y79" s="42" t="s">
        <v>52</v>
      </c>
      <c r="Z79" s="42" t="s">
        <v>52</v>
      </c>
      <c r="AA79" s="42" t="s">
        <v>52</v>
      </c>
      <c r="AB79" s="36" t="s">
        <v>52</v>
      </c>
      <c r="AC79" s="36" t="s">
        <v>53</v>
      </c>
      <c r="AD79" s="36" t="s">
        <v>52</v>
      </c>
      <c r="AE79" s="36" t="s">
        <v>53</v>
      </c>
      <c r="AF79" s="43" t="e">
        <f aca="false"/>
        <v>#N/A</v>
      </c>
      <c r="AG79" s="36" t="n">
        <v>3</v>
      </c>
      <c r="AH79" s="36" t="n">
        <v>1</v>
      </c>
      <c r="AI79" s="36" t="n">
        <v>0</v>
      </c>
      <c r="AJ79" s="36" t="n">
        <v>2</v>
      </c>
      <c r="AK79" s="36" t="n">
        <v>0</v>
      </c>
      <c r="AL79" s="44"/>
    </row>
    <row collapsed="false" customFormat="true" customHeight="false" hidden="false" ht="15.9" outlineLevel="0" r="80" s="14">
      <c r="A80" s="36" t="n">
        <v>73</v>
      </c>
      <c r="B80" s="36" t="s">
        <v>46</v>
      </c>
      <c r="C80" s="36" t="s">
        <v>75</v>
      </c>
      <c r="D80" s="37" t="s">
        <v>65</v>
      </c>
      <c r="E80" s="36" t="n">
        <v>19</v>
      </c>
      <c r="F80" s="36" t="n">
        <v>1</v>
      </c>
      <c r="G80" s="36"/>
      <c r="H80" s="34" t="n">
        <v>8072</v>
      </c>
      <c r="I80" s="36" t="s">
        <v>49</v>
      </c>
      <c r="J80" s="36"/>
      <c r="K80" s="38" t="s">
        <v>50</v>
      </c>
      <c r="L80" s="38" t="s">
        <v>79</v>
      </c>
      <c r="M80" s="36" t="n">
        <v>1982</v>
      </c>
      <c r="N80" s="36" t="s">
        <v>51</v>
      </c>
      <c r="O80" s="36" t="n">
        <v>9</v>
      </c>
      <c r="P80" s="36" t="n">
        <v>0</v>
      </c>
      <c r="Q80" s="36" t="n">
        <v>4</v>
      </c>
      <c r="R80" s="36" t="e">
        <f aca="false"/>
        <v>#N/A</v>
      </c>
      <c r="S80" s="39" t="e">
        <f aca="false"/>
        <v>#N/A</v>
      </c>
      <c r="T80" s="39" t="e">
        <f aca="false"/>
        <v>#N/A</v>
      </c>
      <c r="U80" s="40" t="e">
        <f aca="false"/>
        <v>#N/A</v>
      </c>
      <c r="V80" s="41" t="e">
        <f aca="false"/>
        <v>#N/A</v>
      </c>
      <c r="W80" s="42" t="s">
        <v>52</v>
      </c>
      <c r="X80" s="42" t="s">
        <v>52</v>
      </c>
      <c r="Y80" s="42" t="s">
        <v>52</v>
      </c>
      <c r="Z80" s="42" t="s">
        <v>52</v>
      </c>
      <c r="AA80" s="42" t="s">
        <v>52</v>
      </c>
      <c r="AB80" s="36" t="s">
        <v>52</v>
      </c>
      <c r="AC80" s="36" t="s">
        <v>53</v>
      </c>
      <c r="AD80" s="36" t="s">
        <v>52</v>
      </c>
      <c r="AE80" s="36" t="s">
        <v>53</v>
      </c>
      <c r="AF80" s="43" t="e">
        <f aca="false"/>
        <v>#N/A</v>
      </c>
      <c r="AG80" s="36" t="n">
        <v>2</v>
      </c>
      <c r="AH80" s="36" t="n">
        <v>1</v>
      </c>
      <c r="AI80" s="36" t="n">
        <v>0</v>
      </c>
      <c r="AJ80" s="36" t="n">
        <v>1</v>
      </c>
      <c r="AK80" s="36" t="n">
        <v>0</v>
      </c>
      <c r="AL80" s="44"/>
    </row>
    <row collapsed="false" customFormat="true" customHeight="false" hidden="false" ht="15.9" outlineLevel="0" r="81" s="14">
      <c r="A81" s="36" t="n">
        <v>74</v>
      </c>
      <c r="B81" s="36" t="s">
        <v>46</v>
      </c>
      <c r="C81" s="36" t="s">
        <v>75</v>
      </c>
      <c r="D81" s="37" t="s">
        <v>65</v>
      </c>
      <c r="E81" s="36" t="n">
        <v>12</v>
      </c>
      <c r="F81" s="36" t="n">
        <v>1</v>
      </c>
      <c r="G81" s="36"/>
      <c r="H81" s="34" t="n">
        <v>8073</v>
      </c>
      <c r="I81" s="36" t="s">
        <v>49</v>
      </c>
      <c r="J81" s="36"/>
      <c r="K81" s="38" t="s">
        <v>73</v>
      </c>
      <c r="L81" s="38" t="s">
        <v>96</v>
      </c>
      <c r="M81" s="36" t="n">
        <v>2010</v>
      </c>
      <c r="N81" s="36" t="s">
        <v>69</v>
      </c>
      <c r="O81" s="34" t="n">
        <v>14</v>
      </c>
      <c r="P81" s="36" t="n">
        <v>0</v>
      </c>
      <c r="Q81" s="34" t="n">
        <v>9</v>
      </c>
      <c r="R81" s="36" t="e">
        <f aca="false"/>
        <v>#N/A</v>
      </c>
      <c r="S81" s="39" t="e">
        <f aca="false"/>
        <v>#N/A</v>
      </c>
      <c r="T81" s="39" t="e">
        <f aca="false"/>
        <v>#N/A</v>
      </c>
      <c r="U81" s="40" t="e">
        <f aca="false"/>
        <v>#N/A</v>
      </c>
      <c r="V81" s="41" t="e">
        <f aca="false"/>
        <v>#N/A</v>
      </c>
      <c r="W81" s="42" t="s">
        <v>52</v>
      </c>
      <c r="X81" s="42" t="s">
        <v>52</v>
      </c>
      <c r="Y81" s="42" t="s">
        <v>52</v>
      </c>
      <c r="Z81" s="42" t="s">
        <v>52</v>
      </c>
      <c r="AA81" s="42" t="s">
        <v>52</v>
      </c>
      <c r="AB81" s="36" t="s">
        <v>53</v>
      </c>
      <c r="AC81" s="36" t="s">
        <v>53</v>
      </c>
      <c r="AD81" s="36" t="s">
        <v>53</v>
      </c>
      <c r="AE81" s="36" t="s">
        <v>52</v>
      </c>
      <c r="AF81" s="43" t="e">
        <f aca="false"/>
        <v>#N/A</v>
      </c>
      <c r="AG81" s="36" t="n">
        <v>17</v>
      </c>
      <c r="AH81" s="36" t="n">
        <v>2</v>
      </c>
      <c r="AI81" s="36" t="n">
        <v>0</v>
      </c>
      <c r="AJ81" s="36" t="n">
        <v>4</v>
      </c>
      <c r="AK81" s="36" t="n">
        <v>0</v>
      </c>
      <c r="AL81" s="44"/>
    </row>
    <row collapsed="false" customFormat="true" customHeight="false" hidden="false" ht="15.9" outlineLevel="0" r="82" s="14">
      <c r="A82" s="36" t="n">
        <v>75</v>
      </c>
      <c r="B82" s="36" t="s">
        <v>46</v>
      </c>
      <c r="C82" s="36" t="s">
        <v>75</v>
      </c>
      <c r="D82" s="37" t="s">
        <v>65</v>
      </c>
      <c r="E82" s="36" t="n">
        <v>12</v>
      </c>
      <c r="F82" s="36" t="n">
        <v>2</v>
      </c>
      <c r="G82" s="36"/>
      <c r="H82" s="34" t="n">
        <v>8074</v>
      </c>
      <c r="I82" s="36" t="s">
        <v>49</v>
      </c>
      <c r="J82" s="36"/>
      <c r="K82" s="38" t="s">
        <v>73</v>
      </c>
      <c r="L82" s="38" t="s">
        <v>96</v>
      </c>
      <c r="M82" s="36" t="n">
        <v>2009</v>
      </c>
      <c r="N82" s="36" t="s">
        <v>69</v>
      </c>
      <c r="O82" s="34" t="n">
        <v>14</v>
      </c>
      <c r="P82" s="36" t="n">
        <v>0</v>
      </c>
      <c r="Q82" s="34" t="n">
        <v>12</v>
      </c>
      <c r="R82" s="36" t="e">
        <f aca="false"/>
        <v>#N/A</v>
      </c>
      <c r="S82" s="39" t="e">
        <f aca="false"/>
        <v>#N/A</v>
      </c>
      <c r="T82" s="39" t="e">
        <f aca="false"/>
        <v>#N/A</v>
      </c>
      <c r="U82" s="40" t="e">
        <f aca="false"/>
        <v>#N/A</v>
      </c>
      <c r="V82" s="41" t="e">
        <f aca="false"/>
        <v>#N/A</v>
      </c>
      <c r="W82" s="42" t="s">
        <v>52</v>
      </c>
      <c r="X82" s="42" t="s">
        <v>52</v>
      </c>
      <c r="Y82" s="42" t="s">
        <v>52</v>
      </c>
      <c r="Z82" s="42" t="s">
        <v>52</v>
      </c>
      <c r="AA82" s="42" t="s">
        <v>52</v>
      </c>
      <c r="AB82" s="36" t="s">
        <v>53</v>
      </c>
      <c r="AC82" s="36" t="s">
        <v>53</v>
      </c>
      <c r="AD82" s="36" t="s">
        <v>53</v>
      </c>
      <c r="AE82" s="36" t="s">
        <v>52</v>
      </c>
      <c r="AF82" s="43" t="e">
        <f aca="false"/>
        <v>#N/A</v>
      </c>
      <c r="AG82" s="36" t="n">
        <v>16</v>
      </c>
      <c r="AH82" s="36" t="n">
        <v>4</v>
      </c>
      <c r="AI82" s="36" t="n">
        <v>0</v>
      </c>
      <c r="AJ82" s="36" t="n">
        <v>4</v>
      </c>
      <c r="AK82" s="36" t="n">
        <v>0</v>
      </c>
      <c r="AL82" s="44"/>
    </row>
    <row collapsed="false" customFormat="true" customHeight="false" hidden="false" ht="15.9" outlineLevel="0" r="83" s="14">
      <c r="A83" s="36" t="n">
        <v>76</v>
      </c>
      <c r="B83" s="36" t="s">
        <v>46</v>
      </c>
      <c r="C83" s="36" t="s">
        <v>75</v>
      </c>
      <c r="D83" s="37" t="s">
        <v>65</v>
      </c>
      <c r="E83" s="36" t="n">
        <v>16</v>
      </c>
      <c r="F83" s="36" t="n">
        <v>1</v>
      </c>
      <c r="G83" s="36"/>
      <c r="H83" s="34" t="n">
        <v>8075</v>
      </c>
      <c r="I83" s="36" t="s">
        <v>49</v>
      </c>
      <c r="J83" s="36"/>
      <c r="K83" s="38" t="s">
        <v>50</v>
      </c>
      <c r="L83" s="38" t="s">
        <v>96</v>
      </c>
      <c r="M83" s="36" t="n">
        <v>2009</v>
      </c>
      <c r="N83" s="36" t="s">
        <v>51</v>
      </c>
      <c r="O83" s="34" t="n">
        <v>10</v>
      </c>
      <c r="P83" s="36" t="n">
        <v>0</v>
      </c>
      <c r="Q83" s="34" t="n">
        <v>8</v>
      </c>
      <c r="R83" s="36" t="e">
        <f aca="false"/>
        <v>#N/A</v>
      </c>
      <c r="S83" s="39" t="e">
        <f aca="false"/>
        <v>#N/A</v>
      </c>
      <c r="T83" s="39" t="e">
        <f aca="false"/>
        <v>#N/A</v>
      </c>
      <c r="U83" s="40" t="e">
        <f aca="false"/>
        <v>#N/A</v>
      </c>
      <c r="V83" s="41" t="e">
        <f aca="false"/>
        <v>#N/A</v>
      </c>
      <c r="W83" s="42" t="s">
        <v>52</v>
      </c>
      <c r="X83" s="42" t="s">
        <v>52</v>
      </c>
      <c r="Y83" s="42" t="s">
        <v>52</v>
      </c>
      <c r="Z83" s="42" t="s">
        <v>52</v>
      </c>
      <c r="AA83" s="42" t="s">
        <v>52</v>
      </c>
      <c r="AB83" s="36" t="s">
        <v>53</v>
      </c>
      <c r="AC83" s="36" t="s">
        <v>53</v>
      </c>
      <c r="AD83" s="36" t="s">
        <v>53</v>
      </c>
      <c r="AE83" s="36" t="s">
        <v>52</v>
      </c>
      <c r="AF83" s="43" t="e">
        <f aca="false"/>
        <v>#N/A</v>
      </c>
      <c r="AG83" s="36" t="n">
        <v>2</v>
      </c>
      <c r="AH83" s="36" t="n">
        <v>4</v>
      </c>
      <c r="AI83" s="36" t="n">
        <v>0</v>
      </c>
      <c r="AJ83" s="36" t="n">
        <v>4</v>
      </c>
      <c r="AK83" s="36" t="n">
        <v>0</v>
      </c>
      <c r="AL83" s="44"/>
    </row>
    <row collapsed="false" customFormat="true" customHeight="false" hidden="false" ht="15.9" outlineLevel="0" r="84" s="14">
      <c r="A84" s="36" t="n">
        <v>77</v>
      </c>
      <c r="B84" s="36" t="s">
        <v>46</v>
      </c>
      <c r="C84" s="36" t="s">
        <v>75</v>
      </c>
      <c r="D84" s="37" t="s">
        <v>65</v>
      </c>
      <c r="E84" s="36" t="n">
        <v>16</v>
      </c>
      <c r="F84" s="36" t="n">
        <v>2</v>
      </c>
      <c r="G84" s="36"/>
      <c r="H84" s="34" t="n">
        <v>8076</v>
      </c>
      <c r="I84" s="36" t="s">
        <v>49</v>
      </c>
      <c r="J84" s="36"/>
      <c r="K84" s="38" t="s">
        <v>50</v>
      </c>
      <c r="L84" s="38" t="s">
        <v>96</v>
      </c>
      <c r="M84" s="36" t="n">
        <v>2009</v>
      </c>
      <c r="N84" s="36" t="s">
        <v>51</v>
      </c>
      <c r="O84" s="34" t="n">
        <v>10</v>
      </c>
      <c r="P84" s="36" t="n">
        <v>0</v>
      </c>
      <c r="Q84" s="34" t="n">
        <v>4</v>
      </c>
      <c r="R84" s="36" t="e">
        <f aca="false"/>
        <v>#N/A</v>
      </c>
      <c r="S84" s="39" t="e">
        <f aca="false"/>
        <v>#N/A</v>
      </c>
      <c r="T84" s="39" t="e">
        <f aca="false"/>
        <v>#N/A</v>
      </c>
      <c r="U84" s="40" t="e">
        <f aca="false"/>
        <v>#N/A</v>
      </c>
      <c r="V84" s="41" t="e">
        <f aca="false"/>
        <v>#N/A</v>
      </c>
      <c r="W84" s="42" t="s">
        <v>52</v>
      </c>
      <c r="X84" s="42" t="s">
        <v>52</v>
      </c>
      <c r="Y84" s="42" t="s">
        <v>52</v>
      </c>
      <c r="Z84" s="42" t="s">
        <v>52</v>
      </c>
      <c r="AA84" s="42" t="s">
        <v>52</v>
      </c>
      <c r="AB84" s="36" t="s">
        <v>53</v>
      </c>
      <c r="AC84" s="36" t="s">
        <v>53</v>
      </c>
      <c r="AD84" s="36" t="s">
        <v>53</v>
      </c>
      <c r="AE84" s="36" t="s">
        <v>52</v>
      </c>
      <c r="AF84" s="43" t="e">
        <f aca="false"/>
        <v>#N/A</v>
      </c>
      <c r="AG84" s="36" t="n">
        <v>4</v>
      </c>
      <c r="AH84" s="36" t="n">
        <v>2</v>
      </c>
      <c r="AI84" s="36" t="n">
        <v>0</v>
      </c>
      <c r="AJ84" s="36" t="n">
        <v>1</v>
      </c>
      <c r="AK84" s="36" t="n">
        <v>0</v>
      </c>
      <c r="AL84" s="44"/>
    </row>
    <row collapsed="false" customFormat="true" customHeight="false" hidden="false" ht="15.9" outlineLevel="0" r="85" s="14">
      <c r="A85" s="36" t="n">
        <v>78</v>
      </c>
      <c r="B85" s="36" t="s">
        <v>46</v>
      </c>
      <c r="C85" s="36" t="s">
        <v>75</v>
      </c>
      <c r="D85" s="37" t="s">
        <v>65</v>
      </c>
      <c r="E85" s="36" t="n">
        <v>16</v>
      </c>
      <c r="F85" s="36" t="n">
        <v>3</v>
      </c>
      <c r="G85" s="36"/>
      <c r="H85" s="34" t="n">
        <v>8077</v>
      </c>
      <c r="I85" s="36" t="s">
        <v>49</v>
      </c>
      <c r="J85" s="36"/>
      <c r="K85" s="38" t="s">
        <v>50</v>
      </c>
      <c r="L85" s="38" t="s">
        <v>96</v>
      </c>
      <c r="M85" s="36" t="n">
        <v>2009</v>
      </c>
      <c r="N85" s="36" t="s">
        <v>51</v>
      </c>
      <c r="O85" s="34" t="n">
        <v>12</v>
      </c>
      <c r="P85" s="36" t="n">
        <v>0</v>
      </c>
      <c r="Q85" s="34" t="n">
        <v>3</v>
      </c>
      <c r="R85" s="36" t="e">
        <f aca="false"/>
        <v>#N/A</v>
      </c>
      <c r="S85" s="39" t="e">
        <f aca="false"/>
        <v>#N/A</v>
      </c>
      <c r="T85" s="39" t="e">
        <f aca="false"/>
        <v>#N/A</v>
      </c>
      <c r="U85" s="40" t="e">
        <f aca="false"/>
        <v>#N/A</v>
      </c>
      <c r="V85" s="41" t="e">
        <f aca="false"/>
        <v>#N/A</v>
      </c>
      <c r="W85" s="42" t="s">
        <v>52</v>
      </c>
      <c r="X85" s="42" t="s">
        <v>52</v>
      </c>
      <c r="Y85" s="42" t="s">
        <v>52</v>
      </c>
      <c r="Z85" s="42" t="s">
        <v>52</v>
      </c>
      <c r="AA85" s="42" t="s">
        <v>52</v>
      </c>
      <c r="AB85" s="36" t="s">
        <v>53</v>
      </c>
      <c r="AC85" s="36" t="s">
        <v>53</v>
      </c>
      <c r="AD85" s="36" t="s">
        <v>53</v>
      </c>
      <c r="AE85" s="36" t="s">
        <v>52</v>
      </c>
      <c r="AF85" s="43" t="e">
        <f aca="false"/>
        <v>#N/A</v>
      </c>
      <c r="AG85" s="36" t="n">
        <v>5</v>
      </c>
      <c r="AH85" s="36" t="n">
        <v>2</v>
      </c>
      <c r="AI85" s="36" t="n">
        <v>0</v>
      </c>
      <c r="AJ85" s="36" t="n">
        <v>1</v>
      </c>
      <c r="AK85" s="36" t="n">
        <v>0</v>
      </c>
      <c r="AL85" s="44"/>
    </row>
    <row collapsed="false" customFormat="true" customHeight="false" hidden="false" ht="15.9" outlineLevel="0" r="86" s="14">
      <c r="A86" s="36" t="n">
        <v>79</v>
      </c>
      <c r="B86" s="36" t="s">
        <v>46</v>
      </c>
      <c r="C86" s="36" t="s">
        <v>75</v>
      </c>
      <c r="D86" s="37" t="s">
        <v>65</v>
      </c>
      <c r="E86" s="36" t="n">
        <v>18</v>
      </c>
      <c r="F86" s="36" t="n">
        <v>1</v>
      </c>
      <c r="G86" s="36"/>
      <c r="H86" s="34" t="n">
        <v>8078</v>
      </c>
      <c r="I86" s="36" t="s">
        <v>49</v>
      </c>
      <c r="J86" s="36"/>
      <c r="K86" s="38" t="s">
        <v>50</v>
      </c>
      <c r="L86" s="38" t="s">
        <v>96</v>
      </c>
      <c r="M86" s="36" t="n">
        <v>2009</v>
      </c>
      <c r="N86" s="36" t="s">
        <v>51</v>
      </c>
      <c r="O86" s="34" t="n">
        <v>10</v>
      </c>
      <c r="P86" s="36" t="n">
        <v>0</v>
      </c>
      <c r="Q86" s="34" t="n">
        <v>15</v>
      </c>
      <c r="R86" s="36" t="e">
        <f aca="false"/>
        <v>#N/A</v>
      </c>
      <c r="S86" s="39" t="e">
        <f aca="false"/>
        <v>#N/A</v>
      </c>
      <c r="T86" s="39" t="e">
        <f aca="false"/>
        <v>#N/A</v>
      </c>
      <c r="U86" s="40" t="e">
        <f aca="false"/>
        <v>#N/A</v>
      </c>
      <c r="V86" s="41" t="e">
        <f aca="false"/>
        <v>#N/A</v>
      </c>
      <c r="W86" s="42" t="s">
        <v>52</v>
      </c>
      <c r="X86" s="42" t="s">
        <v>52</v>
      </c>
      <c r="Y86" s="42" t="s">
        <v>52</v>
      </c>
      <c r="Z86" s="42" t="s">
        <v>52</v>
      </c>
      <c r="AA86" s="42" t="s">
        <v>52</v>
      </c>
      <c r="AB86" s="36" t="s">
        <v>53</v>
      </c>
      <c r="AC86" s="36" t="s">
        <v>53</v>
      </c>
      <c r="AD86" s="36" t="s">
        <v>53</v>
      </c>
      <c r="AE86" s="36" t="s">
        <v>52</v>
      </c>
      <c r="AF86" s="43" t="e">
        <f aca="false"/>
        <v>#N/A</v>
      </c>
      <c r="AG86" s="36" t="n">
        <v>16</v>
      </c>
      <c r="AH86" s="36" t="n">
        <v>5</v>
      </c>
      <c r="AI86" s="36" t="n">
        <v>0</v>
      </c>
      <c r="AJ86" s="36" t="n">
        <v>5</v>
      </c>
      <c r="AK86" s="36" t="n">
        <v>0</v>
      </c>
      <c r="AL86" s="44"/>
    </row>
    <row collapsed="false" customFormat="true" customHeight="false" hidden="false" ht="15.9" outlineLevel="0" r="87" s="14">
      <c r="A87" s="36" t="n">
        <v>80</v>
      </c>
      <c r="B87" s="36" t="s">
        <v>46</v>
      </c>
      <c r="C87" s="36" t="s">
        <v>75</v>
      </c>
      <c r="D87" s="37" t="s">
        <v>65</v>
      </c>
      <c r="E87" s="36" t="n">
        <v>18</v>
      </c>
      <c r="F87" s="36" t="n">
        <v>2</v>
      </c>
      <c r="G87" s="36"/>
      <c r="H87" s="34" t="n">
        <v>8079</v>
      </c>
      <c r="I87" s="36" t="s">
        <v>49</v>
      </c>
      <c r="J87" s="36"/>
      <c r="K87" s="38" t="s">
        <v>50</v>
      </c>
      <c r="L87" s="38" t="s">
        <v>96</v>
      </c>
      <c r="M87" s="36" t="n">
        <v>2009</v>
      </c>
      <c r="N87" s="36" t="s">
        <v>51</v>
      </c>
      <c r="O87" s="34" t="n">
        <v>9</v>
      </c>
      <c r="P87" s="36" t="n">
        <v>0</v>
      </c>
      <c r="Q87" s="34" t="n">
        <v>6</v>
      </c>
      <c r="R87" s="36" t="e">
        <f aca="false"/>
        <v>#N/A</v>
      </c>
      <c r="S87" s="39" t="e">
        <f aca="false"/>
        <v>#N/A</v>
      </c>
      <c r="T87" s="39" t="e">
        <f aca="false"/>
        <v>#N/A</v>
      </c>
      <c r="U87" s="40" t="e">
        <f aca="false"/>
        <v>#N/A</v>
      </c>
      <c r="V87" s="41" t="e">
        <f aca="false"/>
        <v>#N/A</v>
      </c>
      <c r="W87" s="42" t="s">
        <v>52</v>
      </c>
      <c r="X87" s="42" t="s">
        <v>52</v>
      </c>
      <c r="Y87" s="42" t="s">
        <v>52</v>
      </c>
      <c r="Z87" s="42" t="s">
        <v>52</v>
      </c>
      <c r="AA87" s="42" t="s">
        <v>52</v>
      </c>
      <c r="AB87" s="36" t="s">
        <v>53</v>
      </c>
      <c r="AC87" s="36" t="s">
        <v>53</v>
      </c>
      <c r="AD87" s="36" t="s">
        <v>53</v>
      </c>
      <c r="AE87" s="36" t="s">
        <v>52</v>
      </c>
      <c r="AF87" s="43" t="e">
        <f aca="false"/>
        <v>#N/A</v>
      </c>
      <c r="AG87" s="36" t="n">
        <v>9</v>
      </c>
      <c r="AH87" s="36" t="n">
        <v>4</v>
      </c>
      <c r="AI87" s="36" t="n">
        <v>0</v>
      </c>
      <c r="AJ87" s="36" t="n">
        <v>2</v>
      </c>
      <c r="AK87" s="36" t="n">
        <v>0</v>
      </c>
      <c r="AL87" s="44"/>
    </row>
    <row collapsed="false" customFormat="true" customHeight="false" hidden="false" ht="15.9" outlineLevel="0" r="88" s="14">
      <c r="A88" s="36" t="n">
        <v>81</v>
      </c>
      <c r="B88" s="36" t="s">
        <v>46</v>
      </c>
      <c r="C88" s="36" t="s">
        <v>75</v>
      </c>
      <c r="D88" s="37" t="s">
        <v>84</v>
      </c>
      <c r="E88" s="36" t="n">
        <v>17</v>
      </c>
      <c r="F88" s="36" t="n">
        <v>2</v>
      </c>
      <c r="G88" s="36"/>
      <c r="H88" s="34" t="n">
        <v>8080</v>
      </c>
      <c r="I88" s="36" t="s">
        <v>49</v>
      </c>
      <c r="J88" s="36"/>
      <c r="K88" s="38" t="s">
        <v>67</v>
      </c>
      <c r="L88" s="38" t="s">
        <v>96</v>
      </c>
      <c r="M88" s="36" t="n">
        <v>2009</v>
      </c>
      <c r="N88" s="36" t="s">
        <v>69</v>
      </c>
      <c r="O88" s="34" t="n">
        <v>25</v>
      </c>
      <c r="P88" s="36" t="n">
        <v>0</v>
      </c>
      <c r="Q88" s="34" t="n">
        <v>6</v>
      </c>
      <c r="R88" s="36" t="e">
        <f aca="false"/>
        <v>#N/A</v>
      </c>
      <c r="S88" s="39" t="e">
        <f aca="false"/>
        <v>#N/A</v>
      </c>
      <c r="T88" s="39" t="e">
        <f aca="false"/>
        <v>#N/A</v>
      </c>
      <c r="U88" s="40" t="e">
        <f aca="false"/>
        <v>#N/A</v>
      </c>
      <c r="V88" s="41" t="e">
        <f aca="false"/>
        <v>#N/A</v>
      </c>
      <c r="W88" s="42" t="s">
        <v>52</v>
      </c>
      <c r="X88" s="42" t="s">
        <v>52</v>
      </c>
      <c r="Y88" s="42" t="s">
        <v>52</v>
      </c>
      <c r="Z88" s="42" t="s">
        <v>52</v>
      </c>
      <c r="AA88" s="42" t="s">
        <v>52</v>
      </c>
      <c r="AB88" s="36" t="s">
        <v>53</v>
      </c>
      <c r="AC88" s="36" t="s">
        <v>53</v>
      </c>
      <c r="AD88" s="36" t="s">
        <v>53</v>
      </c>
      <c r="AE88" s="36" t="s">
        <v>52</v>
      </c>
      <c r="AF88" s="43" t="e">
        <f aca="false"/>
        <v>#N/A</v>
      </c>
      <c r="AG88" s="36" t="n">
        <v>15</v>
      </c>
      <c r="AH88" s="36" t="n">
        <v>2</v>
      </c>
      <c r="AI88" s="36" t="n">
        <v>0</v>
      </c>
      <c r="AJ88" s="36" t="n">
        <v>2</v>
      </c>
      <c r="AK88" s="36" t="n">
        <v>0</v>
      </c>
      <c r="AL88" s="44"/>
    </row>
    <row collapsed="false" customFormat="true" customHeight="false" hidden="false" ht="15.9" outlineLevel="0" r="89" s="14">
      <c r="A89" s="36" t="n">
        <v>82</v>
      </c>
      <c r="B89" s="36" t="s">
        <v>46</v>
      </c>
      <c r="C89" s="36" t="s">
        <v>75</v>
      </c>
      <c r="D89" s="37" t="s">
        <v>54</v>
      </c>
      <c r="E89" s="36" t="n">
        <v>57</v>
      </c>
      <c r="F89" s="36" t="n">
        <v>2</v>
      </c>
      <c r="G89" s="36"/>
      <c r="H89" s="34" t="n">
        <v>8081</v>
      </c>
      <c r="I89" s="36" t="s">
        <v>49</v>
      </c>
      <c r="J89" s="36"/>
      <c r="K89" s="38" t="s">
        <v>50</v>
      </c>
      <c r="L89" s="38" t="s">
        <v>96</v>
      </c>
      <c r="M89" s="36" t="n">
        <v>2010</v>
      </c>
      <c r="N89" s="36" t="s">
        <v>51</v>
      </c>
      <c r="O89" s="34" t="n">
        <v>17</v>
      </c>
      <c r="P89" s="36" t="n">
        <v>0</v>
      </c>
      <c r="Q89" s="34" t="n">
        <v>8</v>
      </c>
      <c r="R89" s="36" t="e">
        <f aca="false"/>
        <v>#N/A</v>
      </c>
      <c r="S89" s="39" t="e">
        <f aca="false"/>
        <v>#N/A</v>
      </c>
      <c r="T89" s="39" t="e">
        <f aca="false"/>
        <v>#N/A</v>
      </c>
      <c r="U89" s="40" t="e">
        <f aca="false"/>
        <v>#N/A</v>
      </c>
      <c r="V89" s="41" t="e">
        <f aca="false"/>
        <v>#N/A</v>
      </c>
      <c r="W89" s="42" t="s">
        <v>52</v>
      </c>
      <c r="X89" s="42" t="s">
        <v>52</v>
      </c>
      <c r="Y89" s="42" t="s">
        <v>52</v>
      </c>
      <c r="Z89" s="42" t="s">
        <v>52</v>
      </c>
      <c r="AA89" s="42" t="s">
        <v>52</v>
      </c>
      <c r="AB89" s="36" t="s">
        <v>53</v>
      </c>
      <c r="AC89" s="36" t="s">
        <v>53</v>
      </c>
      <c r="AD89" s="36" t="s">
        <v>53</v>
      </c>
      <c r="AE89" s="36" t="s">
        <v>52</v>
      </c>
      <c r="AF89" s="43" t="e">
        <f aca="false"/>
        <v>#N/A</v>
      </c>
      <c r="AG89" s="36" t="n">
        <v>15</v>
      </c>
      <c r="AH89" s="36" t="n">
        <v>4</v>
      </c>
      <c r="AI89" s="36" t="n">
        <v>0</v>
      </c>
      <c r="AJ89" s="36" t="n">
        <v>2</v>
      </c>
      <c r="AK89" s="36" t="n">
        <v>0</v>
      </c>
      <c r="AL89" s="44"/>
    </row>
    <row collapsed="false" customFormat="true" customHeight="false" hidden="false" ht="15.9" outlineLevel="0" r="90" s="14">
      <c r="A90" s="36" t="n">
        <v>83</v>
      </c>
      <c r="B90" s="36" t="s">
        <v>46</v>
      </c>
      <c r="C90" s="36" t="s">
        <v>75</v>
      </c>
      <c r="D90" s="37" t="s">
        <v>54</v>
      </c>
      <c r="E90" s="36" t="n">
        <v>55</v>
      </c>
      <c r="F90" s="36" t="n">
        <v>3</v>
      </c>
      <c r="G90" s="36"/>
      <c r="H90" s="34" t="n">
        <v>8082</v>
      </c>
      <c r="I90" s="36" t="s">
        <v>49</v>
      </c>
      <c r="J90" s="36"/>
      <c r="K90" s="38" t="s">
        <v>50</v>
      </c>
      <c r="L90" s="38" t="s">
        <v>96</v>
      </c>
      <c r="M90" s="36" t="n">
        <v>2010</v>
      </c>
      <c r="N90" s="36" t="s">
        <v>51</v>
      </c>
      <c r="O90" s="34" t="n">
        <v>25</v>
      </c>
      <c r="P90" s="36" t="n">
        <v>0</v>
      </c>
      <c r="Q90" s="34" t="n">
        <v>1</v>
      </c>
      <c r="R90" s="36" t="e">
        <f aca="false"/>
        <v>#N/A</v>
      </c>
      <c r="S90" s="39" t="e">
        <f aca="false"/>
        <v>#N/A</v>
      </c>
      <c r="T90" s="39" t="e">
        <f aca="false"/>
        <v>#N/A</v>
      </c>
      <c r="U90" s="40" t="e">
        <f aca="false"/>
        <v>#N/A</v>
      </c>
      <c r="V90" s="41" t="e">
        <f aca="false"/>
        <v>#N/A</v>
      </c>
      <c r="W90" s="42" t="s">
        <v>52</v>
      </c>
      <c r="X90" s="42" t="s">
        <v>52</v>
      </c>
      <c r="Y90" s="42" t="s">
        <v>52</v>
      </c>
      <c r="Z90" s="42" t="s">
        <v>52</v>
      </c>
      <c r="AA90" s="42" t="s">
        <v>52</v>
      </c>
      <c r="AB90" s="36" t="s">
        <v>53</v>
      </c>
      <c r="AC90" s="36" t="s">
        <v>53</v>
      </c>
      <c r="AD90" s="36" t="s">
        <v>53</v>
      </c>
      <c r="AE90" s="36" t="s">
        <v>52</v>
      </c>
      <c r="AF90" s="43" t="e">
        <f aca="false"/>
        <v>#N/A</v>
      </c>
      <c r="AG90" s="36" t="n">
        <v>4</v>
      </c>
      <c r="AH90" s="36" t="n">
        <v>2</v>
      </c>
      <c r="AI90" s="36" t="n">
        <v>0</v>
      </c>
      <c r="AJ90" s="36" t="n">
        <v>1</v>
      </c>
      <c r="AK90" s="36" t="n">
        <v>0</v>
      </c>
      <c r="AL90" s="44"/>
    </row>
    <row collapsed="false" customFormat="true" customHeight="false" hidden="false" ht="15.9" outlineLevel="0" r="91" s="14">
      <c r="A91" s="36" t="n">
        <v>84</v>
      </c>
      <c r="B91" s="36" t="s">
        <v>46</v>
      </c>
      <c r="C91" s="36" t="s">
        <v>75</v>
      </c>
      <c r="D91" s="37" t="s">
        <v>97</v>
      </c>
      <c r="E91" s="36" t="n">
        <v>26</v>
      </c>
      <c r="F91" s="36" t="n">
        <v>3</v>
      </c>
      <c r="G91" s="36"/>
      <c r="H91" s="34" t="n">
        <v>8083</v>
      </c>
      <c r="I91" s="36" t="s">
        <v>49</v>
      </c>
      <c r="J91" s="36"/>
      <c r="K91" s="38" t="s">
        <v>50</v>
      </c>
      <c r="L91" s="38" t="s">
        <v>96</v>
      </c>
      <c r="M91" s="36" t="n">
        <v>2010</v>
      </c>
      <c r="N91" s="36" t="s">
        <v>51</v>
      </c>
      <c r="O91" s="34" t="n">
        <v>17</v>
      </c>
      <c r="P91" s="36" t="n">
        <v>0</v>
      </c>
      <c r="Q91" s="34" t="n">
        <v>2</v>
      </c>
      <c r="R91" s="36" t="e">
        <f aca="false"/>
        <v>#N/A</v>
      </c>
      <c r="S91" s="39" t="e">
        <f aca="false"/>
        <v>#N/A</v>
      </c>
      <c r="T91" s="39" t="e">
        <f aca="false"/>
        <v>#N/A</v>
      </c>
      <c r="U91" s="40" t="e">
        <f aca="false"/>
        <v>#N/A</v>
      </c>
      <c r="V91" s="41" t="e">
        <f aca="false"/>
        <v>#N/A</v>
      </c>
      <c r="W91" s="42" t="s">
        <v>52</v>
      </c>
      <c r="X91" s="42" t="s">
        <v>52</v>
      </c>
      <c r="Y91" s="42" t="s">
        <v>52</v>
      </c>
      <c r="Z91" s="42" t="s">
        <v>52</v>
      </c>
      <c r="AA91" s="42" t="s">
        <v>52</v>
      </c>
      <c r="AB91" s="36" t="s">
        <v>53</v>
      </c>
      <c r="AC91" s="36" t="s">
        <v>53</v>
      </c>
      <c r="AD91" s="36" t="s">
        <v>53</v>
      </c>
      <c r="AE91" s="36" t="s">
        <v>52</v>
      </c>
      <c r="AF91" s="43" t="e">
        <f aca="false"/>
        <v>#N/A</v>
      </c>
      <c r="AG91" s="36" t="n">
        <v>5</v>
      </c>
      <c r="AH91" s="36" t="n">
        <v>6</v>
      </c>
      <c r="AI91" s="36" t="n">
        <v>0</v>
      </c>
      <c r="AJ91" s="36" t="n">
        <v>2</v>
      </c>
      <c r="AK91" s="36" t="n">
        <v>0</v>
      </c>
      <c r="AL91" s="44"/>
    </row>
    <row collapsed="false" customFormat="true" customHeight="false" hidden="false" ht="15.9" outlineLevel="0" r="92" s="14">
      <c r="A92" s="36" t="n">
        <v>85</v>
      </c>
      <c r="B92" s="36" t="s">
        <v>46</v>
      </c>
      <c r="C92" s="36" t="s">
        <v>75</v>
      </c>
      <c r="D92" s="37" t="s">
        <v>65</v>
      </c>
      <c r="E92" s="36" t="n">
        <v>14</v>
      </c>
      <c r="F92" s="36" t="n">
        <v>2</v>
      </c>
      <c r="G92" s="36"/>
      <c r="H92" s="34" t="n">
        <v>8084</v>
      </c>
      <c r="I92" s="36" t="s">
        <v>49</v>
      </c>
      <c r="J92" s="36"/>
      <c r="K92" s="38" t="s">
        <v>50</v>
      </c>
      <c r="L92" s="38" t="s">
        <v>96</v>
      </c>
      <c r="M92" s="36" t="n">
        <v>2010</v>
      </c>
      <c r="N92" s="36" t="s">
        <v>51</v>
      </c>
      <c r="O92" s="34" t="n">
        <v>15</v>
      </c>
      <c r="P92" s="36" t="n">
        <v>0</v>
      </c>
      <c r="Q92" s="34" t="n">
        <v>6</v>
      </c>
      <c r="R92" s="36" t="e">
        <f aca="false"/>
        <v>#N/A</v>
      </c>
      <c r="S92" s="39" t="e">
        <f aca="false"/>
        <v>#N/A</v>
      </c>
      <c r="T92" s="39" t="e">
        <f aca="false"/>
        <v>#N/A</v>
      </c>
      <c r="U92" s="40" t="e">
        <f aca="false"/>
        <v>#N/A</v>
      </c>
      <c r="V92" s="41" t="e">
        <f aca="false"/>
        <v>#N/A</v>
      </c>
      <c r="W92" s="42" t="s">
        <v>52</v>
      </c>
      <c r="X92" s="42" t="s">
        <v>52</v>
      </c>
      <c r="Y92" s="42" t="s">
        <v>52</v>
      </c>
      <c r="Z92" s="42" t="s">
        <v>52</v>
      </c>
      <c r="AA92" s="42" t="s">
        <v>52</v>
      </c>
      <c r="AB92" s="36" t="s">
        <v>53</v>
      </c>
      <c r="AC92" s="36" t="s">
        <v>53</v>
      </c>
      <c r="AD92" s="36" t="s">
        <v>53</v>
      </c>
      <c r="AE92" s="36" t="s">
        <v>52</v>
      </c>
      <c r="AF92" s="43" t="e">
        <f aca="false"/>
        <v>#N/A</v>
      </c>
      <c r="AG92" s="36" t="n">
        <v>21</v>
      </c>
      <c r="AH92" s="36" t="n">
        <v>4</v>
      </c>
      <c r="AI92" s="36" t="n">
        <v>0</v>
      </c>
      <c r="AJ92" s="36" t="n">
        <v>2</v>
      </c>
      <c r="AK92" s="36" t="n">
        <v>0</v>
      </c>
      <c r="AL92" s="44"/>
    </row>
    <row collapsed="false" customFormat="true" customHeight="false" hidden="false" ht="15.9" outlineLevel="0" r="93" s="14">
      <c r="A93" s="36" t="n">
        <v>86</v>
      </c>
      <c r="B93" s="36" t="s">
        <v>46</v>
      </c>
      <c r="C93" s="36" t="s">
        <v>75</v>
      </c>
      <c r="D93" s="37" t="s">
        <v>65</v>
      </c>
      <c r="E93" s="36" t="n">
        <v>14</v>
      </c>
      <c r="F93" s="36" t="n">
        <v>4</v>
      </c>
      <c r="G93" s="36"/>
      <c r="H93" s="34" t="n">
        <v>8085</v>
      </c>
      <c r="I93" s="36" t="s">
        <v>49</v>
      </c>
      <c r="J93" s="36"/>
      <c r="K93" s="38" t="s">
        <v>50</v>
      </c>
      <c r="L93" s="38" t="s">
        <v>96</v>
      </c>
      <c r="M93" s="36" t="n">
        <v>2010</v>
      </c>
      <c r="N93" s="36" t="s">
        <v>51</v>
      </c>
      <c r="O93" s="34" t="n">
        <v>25</v>
      </c>
      <c r="P93" s="36" t="n">
        <v>0</v>
      </c>
      <c r="Q93" s="34" t="n">
        <v>1</v>
      </c>
      <c r="R93" s="36" t="e">
        <f aca="false"/>
        <v>#N/A</v>
      </c>
      <c r="S93" s="39" t="e">
        <f aca="false"/>
        <v>#N/A</v>
      </c>
      <c r="T93" s="39" t="e">
        <f aca="false"/>
        <v>#N/A</v>
      </c>
      <c r="U93" s="40" t="e">
        <f aca="false"/>
        <v>#N/A</v>
      </c>
      <c r="V93" s="41" t="e">
        <f aca="false"/>
        <v>#N/A</v>
      </c>
      <c r="W93" s="42" t="s">
        <v>52</v>
      </c>
      <c r="X93" s="42" t="s">
        <v>52</v>
      </c>
      <c r="Y93" s="42" t="s">
        <v>52</v>
      </c>
      <c r="Z93" s="42" t="s">
        <v>52</v>
      </c>
      <c r="AA93" s="42" t="s">
        <v>52</v>
      </c>
      <c r="AB93" s="36" t="s">
        <v>53</v>
      </c>
      <c r="AC93" s="36" t="s">
        <v>53</v>
      </c>
      <c r="AD93" s="36" t="s">
        <v>53</v>
      </c>
      <c r="AE93" s="36" t="s">
        <v>52</v>
      </c>
      <c r="AF93" s="43" t="e">
        <f aca="false"/>
        <v>#N/A</v>
      </c>
      <c r="AG93" s="36" t="n">
        <v>4</v>
      </c>
      <c r="AH93" s="36" t="n">
        <v>2</v>
      </c>
      <c r="AI93" s="36" t="n">
        <v>0</v>
      </c>
      <c r="AJ93" s="36" t="n">
        <v>1</v>
      </c>
      <c r="AK93" s="36" t="n">
        <v>0</v>
      </c>
      <c r="AL93" s="44"/>
    </row>
    <row collapsed="false" customFormat="true" customHeight="false" hidden="false" ht="15.9" outlineLevel="0" r="94" s="14">
      <c r="A94" s="36" t="n">
        <v>87</v>
      </c>
      <c r="B94" s="36" t="s">
        <v>46</v>
      </c>
      <c r="C94" s="36" t="s">
        <v>75</v>
      </c>
      <c r="D94" s="37" t="s">
        <v>54</v>
      </c>
      <c r="E94" s="36" t="n">
        <v>55</v>
      </c>
      <c r="F94" s="36" t="n">
        <v>2</v>
      </c>
      <c r="G94" s="36"/>
      <c r="H94" s="34" t="n">
        <v>8086</v>
      </c>
      <c r="I94" s="36" t="s">
        <v>49</v>
      </c>
      <c r="J94" s="36"/>
      <c r="K94" s="38" t="s">
        <v>50</v>
      </c>
      <c r="L94" s="38" t="s">
        <v>96</v>
      </c>
      <c r="M94" s="36" t="n">
        <v>2010</v>
      </c>
      <c r="N94" s="36" t="s">
        <v>51</v>
      </c>
      <c r="O94" s="34" t="n">
        <v>17</v>
      </c>
      <c r="P94" s="36" t="n">
        <v>0</v>
      </c>
      <c r="Q94" s="34" t="n">
        <v>8</v>
      </c>
      <c r="R94" s="36" t="e">
        <f aca="false"/>
        <v>#N/A</v>
      </c>
      <c r="S94" s="39" t="e">
        <f aca="false"/>
        <v>#N/A</v>
      </c>
      <c r="T94" s="39" t="e">
        <f aca="false"/>
        <v>#N/A</v>
      </c>
      <c r="U94" s="40" t="e">
        <f aca="false"/>
        <v>#N/A</v>
      </c>
      <c r="V94" s="41" t="e">
        <f aca="false"/>
        <v>#N/A</v>
      </c>
      <c r="W94" s="42" t="s">
        <v>52</v>
      </c>
      <c r="X94" s="42" t="s">
        <v>52</v>
      </c>
      <c r="Y94" s="42" t="s">
        <v>52</v>
      </c>
      <c r="Z94" s="42" t="s">
        <v>52</v>
      </c>
      <c r="AA94" s="42" t="s">
        <v>52</v>
      </c>
      <c r="AB94" s="36" t="s">
        <v>53</v>
      </c>
      <c r="AC94" s="36" t="s">
        <v>53</v>
      </c>
      <c r="AD94" s="36" t="s">
        <v>53</v>
      </c>
      <c r="AE94" s="36" t="s">
        <v>52</v>
      </c>
      <c r="AF94" s="43" t="e">
        <f aca="false"/>
        <v>#N/A</v>
      </c>
      <c r="AG94" s="36" t="n">
        <v>16</v>
      </c>
      <c r="AH94" s="36" t="n">
        <v>2</v>
      </c>
      <c r="AI94" s="36" t="n">
        <v>0</v>
      </c>
      <c r="AJ94" s="36" t="n">
        <v>2</v>
      </c>
      <c r="AK94" s="36" t="n">
        <v>0</v>
      </c>
      <c r="AL94" s="44"/>
    </row>
    <row collapsed="false" customFormat="true" customHeight="false" hidden="false" ht="15.9" outlineLevel="0" r="95" s="14">
      <c r="A95" s="36" t="n">
        <v>88</v>
      </c>
      <c r="B95" s="36" t="s">
        <v>46</v>
      </c>
      <c r="C95" s="36" t="s">
        <v>75</v>
      </c>
      <c r="D95" s="37" t="s">
        <v>76</v>
      </c>
      <c r="E95" s="36" t="n">
        <v>9</v>
      </c>
      <c r="F95" s="36"/>
      <c r="G95" s="36"/>
      <c r="H95" s="34" t="n">
        <v>8087</v>
      </c>
      <c r="I95" s="36" t="s">
        <v>49</v>
      </c>
      <c r="J95" s="36"/>
      <c r="K95" s="38" t="s">
        <v>50</v>
      </c>
      <c r="L95" s="38" t="n">
        <v>137</v>
      </c>
      <c r="M95" s="36" t="n">
        <v>1987</v>
      </c>
      <c r="N95" s="36" t="s">
        <v>51</v>
      </c>
      <c r="O95" s="34" t="n">
        <v>16</v>
      </c>
      <c r="P95" s="36" t="n">
        <v>0</v>
      </c>
      <c r="Q95" s="36" t="n">
        <v>1</v>
      </c>
      <c r="R95" s="36" t="e">
        <f aca="false"/>
        <v>#N/A</v>
      </c>
      <c r="S95" s="39" t="e">
        <f aca="false"/>
        <v>#N/A</v>
      </c>
      <c r="T95" s="39" t="e">
        <f aca="false"/>
        <v>#N/A</v>
      </c>
      <c r="U95" s="40" t="e">
        <f aca="false"/>
        <v>#N/A</v>
      </c>
      <c r="V95" s="41" t="n">
        <v>132</v>
      </c>
      <c r="W95" s="42" t="s">
        <v>52</v>
      </c>
      <c r="X95" s="42" t="s">
        <v>52</v>
      </c>
      <c r="Y95" s="42" t="s">
        <v>52</v>
      </c>
      <c r="Z95" s="42" t="s">
        <v>52</v>
      </c>
      <c r="AA95" s="42" t="s">
        <v>52</v>
      </c>
      <c r="AB95" s="36" t="s">
        <v>53</v>
      </c>
      <c r="AC95" s="36" t="s">
        <v>53</v>
      </c>
      <c r="AD95" s="36" t="s">
        <v>53</v>
      </c>
      <c r="AE95" s="36" t="s">
        <v>52</v>
      </c>
      <c r="AF95" s="43" t="e">
        <f aca="false"/>
        <v>#N/A</v>
      </c>
      <c r="AG95" s="36" t="n">
        <v>4</v>
      </c>
      <c r="AH95" s="36" t="n">
        <v>8</v>
      </c>
      <c r="AI95" s="36" t="n">
        <v>0</v>
      </c>
      <c r="AJ95" s="36" t="n">
        <v>1</v>
      </c>
      <c r="AK95" s="36" t="n">
        <v>0</v>
      </c>
      <c r="AL95" s="44"/>
    </row>
    <row collapsed="false" customFormat="true" customHeight="false" hidden="false" ht="15.9" outlineLevel="0" r="96" s="14">
      <c r="A96" s="36" t="n">
        <v>89</v>
      </c>
      <c r="B96" s="36" t="s">
        <v>46</v>
      </c>
      <c r="C96" s="36" t="s">
        <v>75</v>
      </c>
      <c r="D96" s="37" t="s">
        <v>54</v>
      </c>
      <c r="E96" s="36" t="n">
        <v>55</v>
      </c>
      <c r="F96" s="36" t="n">
        <v>1</v>
      </c>
      <c r="G96" s="36"/>
      <c r="H96" s="34" t="n">
        <v>8088</v>
      </c>
      <c r="I96" s="36" t="s">
        <v>49</v>
      </c>
      <c r="J96" s="36"/>
      <c r="K96" s="38" t="s">
        <v>50</v>
      </c>
      <c r="L96" s="38" t="s">
        <v>96</v>
      </c>
      <c r="M96" s="36" t="n">
        <v>2010</v>
      </c>
      <c r="N96" s="36" t="s">
        <v>51</v>
      </c>
      <c r="O96" s="34" t="n">
        <v>17</v>
      </c>
      <c r="P96" s="36" t="n">
        <v>0</v>
      </c>
      <c r="Q96" s="34" t="n">
        <v>10</v>
      </c>
      <c r="R96" s="36" t="n">
        <v>706</v>
      </c>
      <c r="S96" s="39" t="n">
        <v>44697.1</v>
      </c>
      <c r="T96" s="39" t="n">
        <v>42063.8</v>
      </c>
      <c r="U96" s="40" t="n">
        <v>42063.8</v>
      </c>
      <c r="V96" s="41" t="n">
        <v>2633.3</v>
      </c>
      <c r="W96" s="42" t="s">
        <v>52</v>
      </c>
      <c r="X96" s="42" t="s">
        <v>52</v>
      </c>
      <c r="Y96" s="42" t="s">
        <v>52</v>
      </c>
      <c r="Z96" s="42" t="s">
        <v>52</v>
      </c>
      <c r="AA96" s="42" t="s">
        <v>52</v>
      </c>
      <c r="AB96" s="36" t="s">
        <v>53</v>
      </c>
      <c r="AC96" s="36" t="s">
        <v>53</v>
      </c>
      <c r="AD96" s="36" t="s">
        <v>53</v>
      </c>
      <c r="AE96" s="36" t="s">
        <v>52</v>
      </c>
      <c r="AF96" s="43" t="n">
        <v>20</v>
      </c>
      <c r="AG96" s="36" t="n">
        <v>24</v>
      </c>
      <c r="AH96" s="36" t="n">
        <v>2</v>
      </c>
      <c r="AI96" s="36" t="n">
        <v>0</v>
      </c>
      <c r="AJ96" s="36" t="n">
        <v>4</v>
      </c>
      <c r="AK96" s="36" t="n">
        <v>0</v>
      </c>
      <c r="AL96" s="44"/>
    </row>
    <row collapsed="false" customFormat="true" customHeight="false" hidden="false" ht="15.9" outlineLevel="0" r="97" s="14">
      <c r="A97" s="36" t="n">
        <v>90</v>
      </c>
      <c r="B97" s="36" t="s">
        <v>46</v>
      </c>
      <c r="C97" s="36" t="s">
        <v>75</v>
      </c>
      <c r="D97" s="37" t="s">
        <v>54</v>
      </c>
      <c r="E97" s="36" t="n">
        <v>57</v>
      </c>
      <c r="F97" s="36" t="n">
        <v>1</v>
      </c>
      <c r="G97" s="36"/>
      <c r="H97" s="34" t="n">
        <v>8089</v>
      </c>
      <c r="I97" s="36" t="s">
        <v>49</v>
      </c>
      <c r="J97" s="36"/>
      <c r="K97" s="38" t="s">
        <v>50</v>
      </c>
      <c r="L97" s="38" t="s">
        <v>96</v>
      </c>
      <c r="M97" s="36" t="n">
        <v>2010</v>
      </c>
      <c r="N97" s="36" t="s">
        <v>51</v>
      </c>
      <c r="O97" s="34" t="n">
        <v>17</v>
      </c>
      <c r="P97" s="36" t="n">
        <v>0</v>
      </c>
      <c r="Q97" s="36" t="n">
        <v>10</v>
      </c>
      <c r="R97" s="36" t="n">
        <v>706</v>
      </c>
      <c r="S97" s="39" t="n">
        <v>44611.8</v>
      </c>
      <c r="T97" s="39" t="n">
        <v>41988.9</v>
      </c>
      <c r="U97" s="40" t="n">
        <v>41988.9</v>
      </c>
      <c r="V97" s="41" t="n">
        <v>2622.9</v>
      </c>
      <c r="W97" s="42" t="s">
        <v>52</v>
      </c>
      <c r="X97" s="42" t="s">
        <v>52</v>
      </c>
      <c r="Y97" s="42" t="s">
        <v>52</v>
      </c>
      <c r="Z97" s="42" t="s">
        <v>52</v>
      </c>
      <c r="AA97" s="42" t="s">
        <v>52</v>
      </c>
      <c r="AB97" s="36" t="s">
        <v>53</v>
      </c>
      <c r="AC97" s="36" t="s">
        <v>53</v>
      </c>
      <c r="AD97" s="36" t="s">
        <v>53</v>
      </c>
      <c r="AE97" s="36" t="s">
        <v>52</v>
      </c>
      <c r="AF97" s="43" t="n">
        <v>20</v>
      </c>
      <c r="AG97" s="36" t="n">
        <v>24</v>
      </c>
      <c r="AH97" s="36" t="n">
        <v>2</v>
      </c>
      <c r="AI97" s="36" t="n">
        <v>0</v>
      </c>
      <c r="AJ97" s="36" t="n">
        <v>4</v>
      </c>
      <c r="AK97" s="36" t="n">
        <v>0</v>
      </c>
      <c r="AL97" s="44"/>
    </row>
    <row collapsed="false" customFormat="true" customHeight="false" hidden="false" ht="15.9" outlineLevel="0" r="98" s="14">
      <c r="A98" s="36" t="n">
        <v>91</v>
      </c>
      <c r="B98" s="36" t="s">
        <v>46</v>
      </c>
      <c r="C98" s="36" t="s">
        <v>98</v>
      </c>
      <c r="D98" s="37" t="s">
        <v>99</v>
      </c>
      <c r="E98" s="36" t="n">
        <v>25</v>
      </c>
      <c r="F98" s="36" t="n">
        <v>2</v>
      </c>
      <c r="G98" s="36"/>
      <c r="H98" s="34" t="n">
        <v>8090</v>
      </c>
      <c r="I98" s="36" t="s">
        <v>49</v>
      </c>
      <c r="J98" s="36" t="s">
        <v>100</v>
      </c>
      <c r="K98" s="38" t="s">
        <v>101</v>
      </c>
      <c r="L98" s="38" t="s">
        <v>101</v>
      </c>
      <c r="M98" s="36" t="n">
        <v>1975</v>
      </c>
      <c r="N98" s="36" t="s">
        <v>69</v>
      </c>
      <c r="O98" s="34" t="n">
        <v>5</v>
      </c>
      <c r="P98" s="36" t="n">
        <v>0</v>
      </c>
      <c r="Q98" s="36" t="n">
        <v>1</v>
      </c>
      <c r="R98" s="36" t="n">
        <v>8</v>
      </c>
      <c r="S98" s="39" t="n">
        <v>3708</v>
      </c>
      <c r="T98" s="39" t="n">
        <v>3703.8</v>
      </c>
      <c r="U98" s="40" t="n">
        <v>3703.8</v>
      </c>
      <c r="V98" s="41" t="n">
        <v>4.2</v>
      </c>
      <c r="W98" s="42" t="s">
        <v>52</v>
      </c>
      <c r="X98" s="42" t="s">
        <v>52</v>
      </c>
      <c r="Y98" s="42" t="s">
        <v>52</v>
      </c>
      <c r="Z98" s="42" t="s">
        <v>52</v>
      </c>
      <c r="AA98" s="42" t="s">
        <v>52</v>
      </c>
      <c r="AB98" s="36" t="s">
        <v>53</v>
      </c>
      <c r="AC98" s="36" t="s">
        <v>53</v>
      </c>
      <c r="AD98" s="36" t="s">
        <v>53</v>
      </c>
      <c r="AE98" s="36" t="s">
        <v>52</v>
      </c>
      <c r="AF98" s="43" t="n">
        <v>0</v>
      </c>
      <c r="AG98" s="36" t="n">
        <v>2</v>
      </c>
      <c r="AH98" s="36" t="n">
        <v>2</v>
      </c>
      <c r="AI98" s="36" t="n">
        <v>0</v>
      </c>
      <c r="AJ98" s="36" t="n">
        <v>1</v>
      </c>
      <c r="AK98" s="36" t="n">
        <v>0</v>
      </c>
      <c r="AL98" s="44"/>
    </row>
    <row collapsed="false" customFormat="true" customHeight="true" hidden="false" ht="32.25" outlineLevel="0" r="99" s="14">
      <c r="A99" s="36" t="n">
        <v>92</v>
      </c>
      <c r="B99" s="36" t="s">
        <v>46</v>
      </c>
      <c r="C99" s="36" t="s">
        <v>98</v>
      </c>
      <c r="D99" s="54" t="s">
        <v>102</v>
      </c>
      <c r="E99" s="36" t="n">
        <v>42</v>
      </c>
      <c r="F99" s="36"/>
      <c r="G99" s="36"/>
      <c r="H99" s="34" t="n">
        <v>8091</v>
      </c>
      <c r="I99" s="55" t="s">
        <v>49</v>
      </c>
      <c r="J99" s="36"/>
      <c r="K99" s="55" t="s">
        <v>103</v>
      </c>
      <c r="L99" s="36" t="s">
        <v>104</v>
      </c>
      <c r="M99" s="36" t="n">
        <v>2010</v>
      </c>
      <c r="N99" s="55" t="s">
        <v>105</v>
      </c>
      <c r="O99" s="56" t="n">
        <v>9</v>
      </c>
      <c r="P99" s="36" t="n">
        <v>0</v>
      </c>
      <c r="Q99" s="56" t="n">
        <v>4</v>
      </c>
      <c r="R99" s="56" t="n">
        <v>179</v>
      </c>
      <c r="S99" s="57" t="n">
        <v>9350.3</v>
      </c>
      <c r="T99" s="57" t="n">
        <v>9187.7</v>
      </c>
      <c r="U99" s="57" t="n">
        <v>9187.7</v>
      </c>
      <c r="V99" s="58" t="n">
        <v>162.599999999999</v>
      </c>
      <c r="W99" s="42" t="s">
        <v>52</v>
      </c>
      <c r="X99" s="42" t="s">
        <v>52</v>
      </c>
      <c r="Y99" s="42" t="s">
        <v>52</v>
      </c>
      <c r="Z99" s="42" t="s">
        <v>52</v>
      </c>
      <c r="AA99" s="42" t="s">
        <v>52</v>
      </c>
      <c r="AB99" s="56" t="s">
        <v>53</v>
      </c>
      <c r="AC99" s="56" t="s">
        <v>53</v>
      </c>
      <c r="AD99" s="56" t="s">
        <v>53</v>
      </c>
      <c r="AE99" s="36" t="s">
        <v>52</v>
      </c>
      <c r="AF99" s="56" t="n">
        <v>4</v>
      </c>
      <c r="AG99" s="36" t="n">
        <v>2</v>
      </c>
      <c r="AH99" s="36" t="n">
        <v>2</v>
      </c>
      <c r="AI99" s="36" t="n">
        <v>0</v>
      </c>
      <c r="AJ99" s="36" t="n">
        <v>1</v>
      </c>
      <c r="AK99" s="36" t="n">
        <v>0</v>
      </c>
      <c r="AL99" s="44"/>
    </row>
    <row collapsed="false" customFormat="true" customHeight="true" hidden="false" ht="32.25" outlineLevel="0" r="100" s="14">
      <c r="A100" s="36" t="n">
        <v>93</v>
      </c>
      <c r="B100" s="36" t="s">
        <v>46</v>
      </c>
      <c r="C100" s="36" t="s">
        <v>98</v>
      </c>
      <c r="D100" s="54" t="s">
        <v>102</v>
      </c>
      <c r="E100" s="36" t="n">
        <v>44</v>
      </c>
      <c r="F100" s="36" t="n">
        <v>1</v>
      </c>
      <c r="G100" s="36"/>
      <c r="H100" s="34" t="n">
        <v>8092</v>
      </c>
      <c r="I100" s="55" t="s">
        <v>49</v>
      </c>
      <c r="J100" s="36"/>
      <c r="K100" s="55" t="s">
        <v>103</v>
      </c>
      <c r="L100" s="36" t="s">
        <v>104</v>
      </c>
      <c r="M100" s="36" t="n">
        <v>2010</v>
      </c>
      <c r="N100" s="55" t="s">
        <v>105</v>
      </c>
      <c r="O100" s="56" t="n">
        <v>9</v>
      </c>
      <c r="P100" s="36" t="n">
        <v>0</v>
      </c>
      <c r="Q100" s="56" t="n">
        <v>4</v>
      </c>
      <c r="R100" s="56" t="n">
        <v>171</v>
      </c>
      <c r="S100" s="57" t="n">
        <v>9504.5</v>
      </c>
      <c r="T100" s="57" t="n">
        <v>9344</v>
      </c>
      <c r="U100" s="57" t="n">
        <v>9344</v>
      </c>
      <c r="V100" s="58" t="n">
        <v>160.5</v>
      </c>
      <c r="W100" s="42" t="s">
        <v>52</v>
      </c>
      <c r="X100" s="42" t="s">
        <v>52</v>
      </c>
      <c r="Y100" s="42" t="s">
        <v>52</v>
      </c>
      <c r="Z100" s="42" t="s">
        <v>52</v>
      </c>
      <c r="AA100" s="42" t="s">
        <v>52</v>
      </c>
      <c r="AB100" s="56" t="s">
        <v>53</v>
      </c>
      <c r="AC100" s="56" t="s">
        <v>53</v>
      </c>
      <c r="AD100" s="56" t="s">
        <v>53</v>
      </c>
      <c r="AE100" s="36" t="s">
        <v>52</v>
      </c>
      <c r="AF100" s="56" t="n">
        <v>4</v>
      </c>
      <c r="AG100" s="36" t="n">
        <v>2</v>
      </c>
      <c r="AH100" s="36" t="n">
        <v>2</v>
      </c>
      <c r="AI100" s="36" t="n">
        <v>0</v>
      </c>
      <c r="AJ100" s="36" t="n">
        <v>1</v>
      </c>
      <c r="AK100" s="36" t="n">
        <v>0</v>
      </c>
      <c r="AL100" s="44"/>
    </row>
    <row collapsed="false" customFormat="true" customHeight="false" hidden="false" ht="15.9" outlineLevel="0" r="101" s="14">
      <c r="A101" s="36" t="n">
        <v>94</v>
      </c>
      <c r="B101" s="36" t="s">
        <v>46</v>
      </c>
      <c r="C101" s="36" t="s">
        <v>75</v>
      </c>
      <c r="D101" s="54" t="s">
        <v>106</v>
      </c>
      <c r="E101" s="36" t="n">
        <v>24</v>
      </c>
      <c r="F101" s="36" t="n">
        <v>3</v>
      </c>
      <c r="G101" s="36"/>
      <c r="H101" s="34" t="n">
        <v>8093</v>
      </c>
      <c r="I101" s="55" t="s">
        <v>49</v>
      </c>
      <c r="J101" s="36"/>
      <c r="K101" s="36" t="s">
        <v>50</v>
      </c>
      <c r="L101" s="36" t="s">
        <v>104</v>
      </c>
      <c r="M101" s="36" t="n">
        <v>2012</v>
      </c>
      <c r="N101" s="55" t="s">
        <v>107</v>
      </c>
      <c r="O101" s="36" t="n">
        <v>17</v>
      </c>
      <c r="P101" s="36" t="n">
        <v>0</v>
      </c>
      <c r="Q101" s="36" t="n">
        <v>2</v>
      </c>
      <c r="R101" s="36" t="n">
        <v>167</v>
      </c>
      <c r="S101" s="57" t="n">
        <v>10463.9</v>
      </c>
      <c r="T101" s="57" t="n">
        <v>10128.2</v>
      </c>
      <c r="U101" s="57" t="n">
        <v>10128.2</v>
      </c>
      <c r="V101" s="58" t="n">
        <v>335.699999999999</v>
      </c>
      <c r="W101" s="42" t="s">
        <v>52</v>
      </c>
      <c r="X101" s="42" t="s">
        <v>52</v>
      </c>
      <c r="Y101" s="42" t="s">
        <v>52</v>
      </c>
      <c r="Z101" s="42" t="s">
        <v>52</v>
      </c>
      <c r="AA101" s="42" t="s">
        <v>52</v>
      </c>
      <c r="AB101" s="56" t="s">
        <v>53</v>
      </c>
      <c r="AC101" s="56" t="s">
        <v>53</v>
      </c>
      <c r="AD101" s="56" t="s">
        <v>53</v>
      </c>
      <c r="AE101" s="36" t="s">
        <v>52</v>
      </c>
      <c r="AF101" s="36" t="n">
        <v>4</v>
      </c>
      <c r="AG101" s="36" t="n">
        <v>2</v>
      </c>
      <c r="AH101" s="36" t="n">
        <v>2</v>
      </c>
      <c r="AI101" s="36" t="n">
        <v>0</v>
      </c>
      <c r="AJ101" s="36" t="n">
        <v>1</v>
      </c>
      <c r="AK101" s="36" t="n">
        <v>0</v>
      </c>
      <c r="AL101" s="44"/>
    </row>
    <row collapsed="false" customFormat="true" customHeight="false" hidden="false" ht="15.9" outlineLevel="0" r="102" s="14">
      <c r="A102" s="36" t="n">
        <v>95</v>
      </c>
      <c r="B102" s="36" t="s">
        <v>46</v>
      </c>
      <c r="C102" s="36" t="s">
        <v>75</v>
      </c>
      <c r="D102" s="54" t="s">
        <v>106</v>
      </c>
      <c r="E102" s="36" t="n">
        <v>26</v>
      </c>
      <c r="F102" s="36" t="n">
        <v>1</v>
      </c>
      <c r="G102" s="36"/>
      <c r="H102" s="34" t="n">
        <v>8094</v>
      </c>
      <c r="I102" s="55" t="s">
        <v>49</v>
      </c>
      <c r="J102" s="36"/>
      <c r="K102" s="36" t="s">
        <v>50</v>
      </c>
      <c r="L102" s="36" t="s">
        <v>104</v>
      </c>
      <c r="M102" s="59" t="n">
        <v>2012</v>
      </c>
      <c r="N102" s="55" t="s">
        <v>107</v>
      </c>
      <c r="O102" s="36" t="n">
        <v>17</v>
      </c>
      <c r="P102" s="36" t="n">
        <v>0</v>
      </c>
      <c r="Q102" s="36" t="n">
        <v>10</v>
      </c>
      <c r="R102" s="36" t="n">
        <v>752</v>
      </c>
      <c r="S102" s="57" t="n">
        <v>45249.6</v>
      </c>
      <c r="T102" s="57" t="n">
        <v>44038.6</v>
      </c>
      <c r="U102" s="57" t="n">
        <v>44038.6</v>
      </c>
      <c r="V102" s="58" t="n">
        <v>1211</v>
      </c>
      <c r="W102" s="42" t="s">
        <v>52</v>
      </c>
      <c r="X102" s="42" t="s">
        <v>52</v>
      </c>
      <c r="Y102" s="42" t="s">
        <v>52</v>
      </c>
      <c r="Z102" s="42" t="s">
        <v>52</v>
      </c>
      <c r="AA102" s="42" t="s">
        <v>52</v>
      </c>
      <c r="AB102" s="56" t="s">
        <v>53</v>
      </c>
      <c r="AC102" s="56" t="s">
        <v>53</v>
      </c>
      <c r="AD102" s="56" t="s">
        <v>53</v>
      </c>
      <c r="AE102" s="36" t="s">
        <v>52</v>
      </c>
      <c r="AF102" s="36" t="n">
        <v>20</v>
      </c>
      <c r="AG102" s="36" t="n">
        <v>8</v>
      </c>
      <c r="AH102" s="36" t="n">
        <v>2</v>
      </c>
      <c r="AI102" s="36" t="n">
        <v>0</v>
      </c>
      <c r="AJ102" s="36" t="n">
        <v>3</v>
      </c>
      <c r="AK102" s="36" t="n">
        <v>0</v>
      </c>
      <c r="AL102" s="44"/>
    </row>
    <row collapsed="false" customFormat="true" customHeight="false" hidden="false" ht="15.9" outlineLevel="0" r="103" s="14">
      <c r="A103" s="36" t="n">
        <v>96</v>
      </c>
      <c r="B103" s="36" t="s">
        <v>46</v>
      </c>
      <c r="C103" s="36" t="s">
        <v>75</v>
      </c>
      <c r="D103" s="54" t="s">
        <v>106</v>
      </c>
      <c r="E103" s="36" t="n">
        <v>26</v>
      </c>
      <c r="F103" s="36" t="n">
        <v>2</v>
      </c>
      <c r="G103" s="36"/>
      <c r="H103" s="34" t="n">
        <v>8095</v>
      </c>
      <c r="I103" s="55" t="s">
        <v>49</v>
      </c>
      <c r="J103" s="36"/>
      <c r="K103" s="36" t="s">
        <v>50</v>
      </c>
      <c r="L103" s="36" t="s">
        <v>104</v>
      </c>
      <c r="M103" s="59" t="n">
        <v>2012</v>
      </c>
      <c r="N103" s="55" t="s">
        <v>107</v>
      </c>
      <c r="O103" s="36" t="n">
        <v>17</v>
      </c>
      <c r="P103" s="36" t="n">
        <v>0</v>
      </c>
      <c r="Q103" s="36" t="n">
        <v>10</v>
      </c>
      <c r="R103" s="36" t="n">
        <v>752</v>
      </c>
      <c r="S103" s="57" t="n">
        <v>45444.6</v>
      </c>
      <c r="T103" s="57" t="n">
        <v>44254.6</v>
      </c>
      <c r="U103" s="57" t="n">
        <v>44254.6</v>
      </c>
      <c r="V103" s="58" t="n">
        <v>1190</v>
      </c>
      <c r="W103" s="42" t="s">
        <v>52</v>
      </c>
      <c r="X103" s="42" t="s">
        <v>52</v>
      </c>
      <c r="Y103" s="42" t="s">
        <v>52</v>
      </c>
      <c r="Z103" s="42" t="s">
        <v>52</v>
      </c>
      <c r="AA103" s="42" t="s">
        <v>52</v>
      </c>
      <c r="AB103" s="56" t="s">
        <v>53</v>
      </c>
      <c r="AC103" s="56" t="s">
        <v>53</v>
      </c>
      <c r="AD103" s="56" t="s">
        <v>53</v>
      </c>
      <c r="AE103" s="36" t="s">
        <v>52</v>
      </c>
      <c r="AF103" s="36" t="n">
        <v>20</v>
      </c>
      <c r="AG103" s="36" t="n">
        <v>8</v>
      </c>
      <c r="AH103" s="36" t="n">
        <v>2</v>
      </c>
      <c r="AI103" s="36" t="n">
        <v>0</v>
      </c>
      <c r="AJ103" s="36" t="n">
        <v>3</v>
      </c>
      <c r="AK103" s="36" t="n">
        <v>0</v>
      </c>
      <c r="AL103" s="44"/>
    </row>
    <row collapsed="false" customFormat="true" customHeight="false" hidden="false" ht="15.9" outlineLevel="0" r="104" s="14">
      <c r="A104" s="36" t="n">
        <v>97</v>
      </c>
      <c r="B104" s="36" t="s">
        <v>46</v>
      </c>
      <c r="C104" s="36" t="s">
        <v>98</v>
      </c>
      <c r="D104" s="54" t="s">
        <v>108</v>
      </c>
      <c r="E104" s="36" t="n">
        <v>95</v>
      </c>
      <c r="F104" s="36"/>
      <c r="G104" s="36"/>
      <c r="H104" s="34" t="n">
        <v>8096</v>
      </c>
      <c r="I104" s="55" t="s">
        <v>49</v>
      </c>
      <c r="J104" s="36"/>
      <c r="K104" s="55" t="s">
        <v>101</v>
      </c>
      <c r="L104" s="36" t="s">
        <v>101</v>
      </c>
      <c r="M104" s="36" t="n">
        <v>1850</v>
      </c>
      <c r="N104" s="55" t="s">
        <v>69</v>
      </c>
      <c r="O104" s="36" t="n">
        <v>3</v>
      </c>
      <c r="P104" s="36" t="n">
        <v>0</v>
      </c>
      <c r="Q104" s="36" t="n">
        <v>1</v>
      </c>
      <c r="R104" s="36" t="n">
        <v>3</v>
      </c>
      <c r="S104" s="57" t="n">
        <v>1017.6</v>
      </c>
      <c r="T104" s="57" t="n">
        <v>789.9</v>
      </c>
      <c r="U104" s="57" t="n">
        <v>789.9</v>
      </c>
      <c r="V104" s="58" t="n">
        <v>227.7</v>
      </c>
      <c r="W104" s="42" t="s">
        <v>52</v>
      </c>
      <c r="X104" s="42" t="s">
        <v>52</v>
      </c>
      <c r="Y104" s="42" t="s">
        <v>52</v>
      </c>
      <c r="Z104" s="42" t="s">
        <v>52</v>
      </c>
      <c r="AA104" s="42" t="s">
        <v>52</v>
      </c>
      <c r="AB104" s="56" t="s">
        <v>52</v>
      </c>
      <c r="AC104" s="56" t="s">
        <v>52</v>
      </c>
      <c r="AD104" s="56" t="s">
        <v>52</v>
      </c>
      <c r="AE104" s="36" t="s">
        <v>53</v>
      </c>
      <c r="AF104" s="36" t="n">
        <v>0</v>
      </c>
      <c r="AG104" s="36" t="n">
        <v>1</v>
      </c>
      <c r="AH104" s="36" t="n">
        <v>2</v>
      </c>
      <c r="AI104" s="36" t="n">
        <v>0</v>
      </c>
      <c r="AJ104" s="36" t="n">
        <v>0</v>
      </c>
      <c r="AK104" s="36" t="n">
        <v>0</v>
      </c>
      <c r="AL104" s="44"/>
    </row>
    <row collapsed="false" customFormat="true" customHeight="false" hidden="false" ht="15.9" outlineLevel="0" r="105" s="14">
      <c r="A105" s="36" t="n">
        <v>98</v>
      </c>
      <c r="B105" s="36" t="s">
        <v>46</v>
      </c>
      <c r="C105" s="36" t="s">
        <v>98</v>
      </c>
      <c r="D105" s="54" t="s">
        <v>108</v>
      </c>
      <c r="E105" s="36" t="n">
        <v>120</v>
      </c>
      <c r="F105" s="36"/>
      <c r="G105" s="36"/>
      <c r="H105" s="34" t="n">
        <v>8097</v>
      </c>
      <c r="I105" s="55" t="s">
        <v>49</v>
      </c>
      <c r="J105" s="36"/>
      <c r="K105" s="55" t="s">
        <v>101</v>
      </c>
      <c r="L105" s="36" t="s">
        <v>101</v>
      </c>
      <c r="M105" s="36" t="n">
        <v>1961</v>
      </c>
      <c r="N105" s="55" t="s">
        <v>69</v>
      </c>
      <c r="O105" s="36" t="n">
        <v>4</v>
      </c>
      <c r="P105" s="36" t="n">
        <v>0</v>
      </c>
      <c r="Q105" s="36" t="n">
        <v>2</v>
      </c>
      <c r="R105" s="36" t="n">
        <v>44</v>
      </c>
      <c r="S105" s="57" t="n">
        <v>2537.6</v>
      </c>
      <c r="T105" s="57" t="n">
        <v>2307.3</v>
      </c>
      <c r="U105" s="57" t="n">
        <v>2307.3</v>
      </c>
      <c r="V105" s="58" t="n">
        <v>230.3</v>
      </c>
      <c r="W105" s="42" t="s">
        <v>52</v>
      </c>
      <c r="X105" s="42" t="s">
        <v>52</v>
      </c>
      <c r="Y105" s="42" t="s">
        <v>52</v>
      </c>
      <c r="Z105" s="42" t="s">
        <v>52</v>
      </c>
      <c r="AA105" s="42" t="s">
        <v>52</v>
      </c>
      <c r="AB105" s="56" t="s">
        <v>53</v>
      </c>
      <c r="AC105" s="56" t="s">
        <v>53</v>
      </c>
      <c r="AD105" s="56" t="s">
        <v>53</v>
      </c>
      <c r="AE105" s="36" t="s">
        <v>52</v>
      </c>
      <c r="AF105" s="36" t="n">
        <v>0</v>
      </c>
      <c r="AG105" s="36" t="n">
        <v>2</v>
      </c>
      <c r="AH105" s="36" t="n">
        <v>2</v>
      </c>
      <c r="AI105" s="36"/>
      <c r="AJ105" s="36"/>
      <c r="AK105" s="36" t="n">
        <v>0</v>
      </c>
      <c r="AL105" s="44"/>
    </row>
    <row collapsed="false" customFormat="true" customHeight="false" hidden="false" ht="15.9" outlineLevel="0" r="106" s="14">
      <c r="A106" s="36" t="n">
        <v>99</v>
      </c>
      <c r="B106" s="36" t="s">
        <v>46</v>
      </c>
      <c r="C106" s="36" t="s">
        <v>75</v>
      </c>
      <c r="D106" s="37" t="s">
        <v>54</v>
      </c>
      <c r="E106" s="36" t="n">
        <v>53</v>
      </c>
      <c r="F106" s="36" t="n">
        <v>3</v>
      </c>
      <c r="G106" s="36"/>
      <c r="H106" s="34" t="n">
        <v>8098</v>
      </c>
      <c r="I106" s="55" t="s">
        <v>49</v>
      </c>
      <c r="J106" s="36"/>
      <c r="K106" s="36" t="s">
        <v>50</v>
      </c>
      <c r="L106" s="36" t="s">
        <v>104</v>
      </c>
      <c r="M106" s="60" t="n">
        <v>2012</v>
      </c>
      <c r="N106" s="55" t="s">
        <v>107</v>
      </c>
      <c r="O106" s="36" t="n">
        <v>17</v>
      </c>
      <c r="P106" s="36" t="n">
        <v>0</v>
      </c>
      <c r="Q106" s="36" t="n">
        <v>2</v>
      </c>
      <c r="R106" s="36" t="n">
        <v>167</v>
      </c>
      <c r="S106" s="57" t="n">
        <v>10491.1</v>
      </c>
      <c r="T106" s="57" t="n">
        <v>10160</v>
      </c>
      <c r="U106" s="57" t="n">
        <v>10160</v>
      </c>
      <c r="V106" s="58" t="n">
        <v>331.1</v>
      </c>
      <c r="W106" s="42" t="s">
        <v>52</v>
      </c>
      <c r="X106" s="42" t="s">
        <v>52</v>
      </c>
      <c r="Y106" s="42" t="s">
        <v>52</v>
      </c>
      <c r="Z106" s="42" t="s">
        <v>52</v>
      </c>
      <c r="AA106" s="42" t="s">
        <v>52</v>
      </c>
      <c r="AB106" s="56" t="s">
        <v>53</v>
      </c>
      <c r="AC106" s="56" t="s">
        <v>53</v>
      </c>
      <c r="AD106" s="56" t="s">
        <v>53</v>
      </c>
      <c r="AE106" s="36" t="s">
        <v>52</v>
      </c>
      <c r="AF106" s="36" t="n">
        <v>4</v>
      </c>
      <c r="AG106" s="36" t="n">
        <v>2</v>
      </c>
      <c r="AH106" s="36" t="n">
        <v>2</v>
      </c>
      <c r="AI106" s="36" t="n">
        <v>0</v>
      </c>
      <c r="AJ106" s="36" t="n">
        <v>1</v>
      </c>
      <c r="AK106" s="36" t="n">
        <v>0</v>
      </c>
      <c r="AL106" s="44"/>
    </row>
    <row collapsed="false" customFormat="true" customHeight="false" hidden="false" ht="15.9" outlineLevel="0" r="107" s="14">
      <c r="A107" s="36" t="n">
        <v>100</v>
      </c>
      <c r="B107" s="36" t="s">
        <v>46</v>
      </c>
      <c r="C107" s="36" t="s">
        <v>75</v>
      </c>
      <c r="D107" s="37" t="s">
        <v>54</v>
      </c>
      <c r="E107" s="36" t="n">
        <v>53</v>
      </c>
      <c r="F107" s="36" t="n">
        <v>4</v>
      </c>
      <c r="G107" s="36"/>
      <c r="H107" s="34" t="n">
        <v>8099</v>
      </c>
      <c r="I107" s="55" t="s">
        <v>49</v>
      </c>
      <c r="J107" s="36"/>
      <c r="K107" s="36" t="s">
        <v>50</v>
      </c>
      <c r="L107" s="36" t="s">
        <v>104</v>
      </c>
      <c r="M107" s="60" t="n">
        <v>2012</v>
      </c>
      <c r="N107" s="55" t="s">
        <v>107</v>
      </c>
      <c r="O107" s="36" t="n">
        <v>17</v>
      </c>
      <c r="P107" s="36" t="n">
        <v>0</v>
      </c>
      <c r="Q107" s="36" t="n">
        <v>5</v>
      </c>
      <c r="R107" s="36" t="n">
        <v>333</v>
      </c>
      <c r="S107" s="57" t="n">
        <v>19417.4</v>
      </c>
      <c r="T107" s="57" t="n">
        <v>18858</v>
      </c>
      <c r="U107" s="57" t="n">
        <v>18858</v>
      </c>
      <c r="V107" s="58" t="n">
        <v>559.400000000001</v>
      </c>
      <c r="W107" s="42" t="s">
        <v>52</v>
      </c>
      <c r="X107" s="42" t="s">
        <v>52</v>
      </c>
      <c r="Y107" s="42" t="s">
        <v>52</v>
      </c>
      <c r="Z107" s="42" t="s">
        <v>52</v>
      </c>
      <c r="AA107" s="42" t="s">
        <v>52</v>
      </c>
      <c r="AB107" s="56" t="s">
        <v>53</v>
      </c>
      <c r="AC107" s="56" t="s">
        <v>53</v>
      </c>
      <c r="AD107" s="56" t="s">
        <v>53</v>
      </c>
      <c r="AE107" s="36" t="s">
        <v>52</v>
      </c>
      <c r="AF107" s="36" t="n">
        <v>10</v>
      </c>
      <c r="AG107" s="36" t="n">
        <v>4</v>
      </c>
      <c r="AH107" s="36" t="n">
        <v>2</v>
      </c>
      <c r="AI107" s="36" t="n">
        <v>0</v>
      </c>
      <c r="AJ107" s="36" t="n">
        <v>1</v>
      </c>
      <c r="AK107" s="36" t="n">
        <v>0</v>
      </c>
      <c r="AL107" s="44"/>
    </row>
    <row collapsed="false" customFormat="true" customHeight="false" hidden="false" ht="15.9" outlineLevel="0" r="108" s="14">
      <c r="A108" s="36" t="n">
        <v>101</v>
      </c>
      <c r="B108" s="36" t="s">
        <v>46</v>
      </c>
      <c r="C108" s="36" t="s">
        <v>98</v>
      </c>
      <c r="D108" s="54" t="s">
        <v>109</v>
      </c>
      <c r="E108" s="36" t="n">
        <v>23</v>
      </c>
      <c r="F108" s="36" t="n">
        <v>1</v>
      </c>
      <c r="G108" s="36"/>
      <c r="H108" s="34" t="n">
        <v>8100</v>
      </c>
      <c r="I108" s="55" t="s">
        <v>49</v>
      </c>
      <c r="J108" s="36"/>
      <c r="K108" s="36" t="s">
        <v>50</v>
      </c>
      <c r="L108" s="36" t="n">
        <v>211</v>
      </c>
      <c r="M108" s="36" t="n">
        <v>2009</v>
      </c>
      <c r="N108" s="55" t="s">
        <v>110</v>
      </c>
      <c r="O108" s="6" t="n">
        <v>9</v>
      </c>
      <c r="P108" s="36" t="n">
        <v>0</v>
      </c>
      <c r="Q108" s="56" t="n">
        <v>2</v>
      </c>
      <c r="R108" s="56" t="n">
        <v>72</v>
      </c>
      <c r="S108" s="57" t="n">
        <v>4705.5</v>
      </c>
      <c r="T108" s="57" t="n">
        <v>4593.8</v>
      </c>
      <c r="U108" s="57" t="n">
        <v>4593.8</v>
      </c>
      <c r="V108" s="58" t="n">
        <v>111.7</v>
      </c>
      <c r="W108" s="42" t="s">
        <v>52</v>
      </c>
      <c r="X108" s="42" t="s">
        <v>52</v>
      </c>
      <c r="Y108" s="42" t="s">
        <v>52</v>
      </c>
      <c r="Z108" s="42" t="s">
        <v>52</v>
      </c>
      <c r="AA108" s="42" t="s">
        <v>52</v>
      </c>
      <c r="AB108" s="56" t="s">
        <v>53</v>
      </c>
      <c r="AC108" s="56" t="s">
        <v>53</v>
      </c>
      <c r="AD108" s="56" t="s">
        <v>53</v>
      </c>
      <c r="AE108" s="36" t="s">
        <v>52</v>
      </c>
      <c r="AF108" s="56" t="n">
        <v>2</v>
      </c>
      <c r="AG108" s="36" t="n">
        <v>2</v>
      </c>
      <c r="AH108" s="36" t="n">
        <v>2</v>
      </c>
      <c r="AI108" s="36" t="n">
        <v>0</v>
      </c>
      <c r="AJ108" s="36" t="n">
        <v>1</v>
      </c>
      <c r="AK108" s="36" t="n">
        <v>0</v>
      </c>
      <c r="AL108" s="44"/>
    </row>
    <row collapsed="false" customFormat="true" customHeight="false" hidden="false" ht="15.9" outlineLevel="0" r="109" s="14">
      <c r="A109" s="36" t="n">
        <v>102</v>
      </c>
      <c r="B109" s="36" t="s">
        <v>46</v>
      </c>
      <c r="C109" s="36" t="s">
        <v>98</v>
      </c>
      <c r="D109" s="54" t="s">
        <v>109</v>
      </c>
      <c r="E109" s="36" t="n">
        <v>25</v>
      </c>
      <c r="F109" s="36" t="n">
        <v>1</v>
      </c>
      <c r="G109" s="36"/>
      <c r="H109" s="34" t="n">
        <v>8101</v>
      </c>
      <c r="I109" s="55" t="s">
        <v>49</v>
      </c>
      <c r="J109" s="36"/>
      <c r="K109" s="36" t="s">
        <v>50</v>
      </c>
      <c r="L109" s="36" t="n">
        <v>211</v>
      </c>
      <c r="M109" s="36" t="n">
        <v>2009</v>
      </c>
      <c r="N109" s="55" t="s">
        <v>111</v>
      </c>
      <c r="O109" s="56" t="n">
        <v>8</v>
      </c>
      <c r="P109" s="36" t="n">
        <v>0</v>
      </c>
      <c r="Q109" s="56" t="n">
        <v>4</v>
      </c>
      <c r="R109" s="56" t="n">
        <v>128</v>
      </c>
      <c r="S109" s="57" t="n">
        <v>8342.9</v>
      </c>
      <c r="T109" s="57" t="n">
        <v>8163.4</v>
      </c>
      <c r="U109" s="57" t="n">
        <v>8163.4</v>
      </c>
      <c r="V109" s="58" t="n">
        <v>179.5</v>
      </c>
      <c r="W109" s="42" t="s">
        <v>52</v>
      </c>
      <c r="X109" s="42" t="s">
        <v>52</v>
      </c>
      <c r="Y109" s="42" t="s">
        <v>52</v>
      </c>
      <c r="Z109" s="42" t="s">
        <v>52</v>
      </c>
      <c r="AA109" s="42" t="s">
        <v>52</v>
      </c>
      <c r="AB109" s="56" t="s">
        <v>53</v>
      </c>
      <c r="AC109" s="56" t="s">
        <v>53</v>
      </c>
      <c r="AD109" s="56" t="s">
        <v>53</v>
      </c>
      <c r="AE109" s="36" t="s">
        <v>52</v>
      </c>
      <c r="AF109" s="56" t="n">
        <v>4</v>
      </c>
      <c r="AG109" s="36" t="n">
        <v>2</v>
      </c>
      <c r="AH109" s="36" t="n">
        <v>2</v>
      </c>
      <c r="AI109" s="36" t="n">
        <v>0</v>
      </c>
      <c r="AJ109" s="36" t="n">
        <v>1</v>
      </c>
      <c r="AK109" s="36" t="n">
        <v>0</v>
      </c>
      <c r="AL109" s="44"/>
    </row>
    <row collapsed="false" customFormat="true" customHeight="false" hidden="false" ht="15.9" outlineLevel="0" r="110" s="14">
      <c r="A110" s="36" t="n">
        <v>103</v>
      </c>
      <c r="B110" s="36" t="s">
        <v>46</v>
      </c>
      <c r="C110" s="36" t="s">
        <v>98</v>
      </c>
      <c r="D110" s="54" t="s">
        <v>109</v>
      </c>
      <c r="E110" s="36" t="n">
        <v>25</v>
      </c>
      <c r="F110" s="36" t="n">
        <v>2</v>
      </c>
      <c r="G110" s="36"/>
      <c r="H110" s="34" t="n">
        <v>8102</v>
      </c>
      <c r="I110" s="55" t="s">
        <v>49</v>
      </c>
      <c r="J110" s="36"/>
      <c r="K110" s="36" t="s">
        <v>50</v>
      </c>
      <c r="L110" s="36" t="n">
        <v>211</v>
      </c>
      <c r="M110" s="36" t="n">
        <v>2009</v>
      </c>
      <c r="N110" s="55" t="s">
        <v>112</v>
      </c>
      <c r="O110" s="61" t="s">
        <v>113</v>
      </c>
      <c r="P110" s="36" t="n">
        <v>0</v>
      </c>
      <c r="Q110" s="56" t="n">
        <v>3</v>
      </c>
      <c r="R110" s="56" t="n">
        <v>82</v>
      </c>
      <c r="S110" s="62" t="n">
        <v>5594.6</v>
      </c>
      <c r="T110" s="57" t="n">
        <v>5453</v>
      </c>
      <c r="U110" s="57" t="n">
        <v>5453</v>
      </c>
      <c r="V110" s="58" t="n">
        <v>141.6</v>
      </c>
      <c r="W110" s="42" t="s">
        <v>52</v>
      </c>
      <c r="X110" s="42" t="s">
        <v>52</v>
      </c>
      <c r="Y110" s="42" t="s">
        <v>52</v>
      </c>
      <c r="Z110" s="42" t="s">
        <v>52</v>
      </c>
      <c r="AA110" s="42" t="s">
        <v>52</v>
      </c>
      <c r="AB110" s="56" t="s">
        <v>53</v>
      </c>
      <c r="AC110" s="56" t="s">
        <v>53</v>
      </c>
      <c r="AD110" s="56" t="s">
        <v>53</v>
      </c>
      <c r="AE110" s="36" t="s">
        <v>52</v>
      </c>
      <c r="AF110" s="56" t="n">
        <v>3</v>
      </c>
      <c r="AG110" s="36" t="n">
        <v>2</v>
      </c>
      <c r="AH110" s="36" t="n">
        <v>2</v>
      </c>
      <c r="AI110" s="36" t="n">
        <v>0</v>
      </c>
      <c r="AJ110" s="36" t="n">
        <v>1</v>
      </c>
      <c r="AK110" s="36" t="n">
        <v>0</v>
      </c>
      <c r="AL110" s="44"/>
    </row>
    <row collapsed="false" customFormat="true" customHeight="false" hidden="false" ht="15.9" outlineLevel="0" r="111" s="14">
      <c r="A111" s="36" t="n">
        <v>104</v>
      </c>
      <c r="B111" s="36" t="s">
        <v>46</v>
      </c>
      <c r="C111" s="36" t="s">
        <v>98</v>
      </c>
      <c r="D111" s="54" t="s">
        <v>109</v>
      </c>
      <c r="E111" s="36" t="n">
        <v>25</v>
      </c>
      <c r="F111" s="36" t="n">
        <v>3</v>
      </c>
      <c r="G111" s="36"/>
      <c r="H111" s="34" t="n">
        <v>8103</v>
      </c>
      <c r="I111" s="55" t="s">
        <v>49</v>
      </c>
      <c r="J111" s="36"/>
      <c r="K111" s="36" t="s">
        <v>50</v>
      </c>
      <c r="L111" s="36" t="n">
        <v>211</v>
      </c>
      <c r="M111" s="36" t="n">
        <v>2009</v>
      </c>
      <c r="N111" s="55" t="s">
        <v>110</v>
      </c>
      <c r="O111" s="56" t="n">
        <v>6</v>
      </c>
      <c r="P111" s="36" t="n">
        <v>0</v>
      </c>
      <c r="Q111" s="56" t="n">
        <v>2</v>
      </c>
      <c r="R111" s="56" t="n">
        <v>48</v>
      </c>
      <c r="S111" s="57" t="n">
        <v>3177.7</v>
      </c>
      <c r="T111" s="57" t="n">
        <v>3066.9</v>
      </c>
      <c r="U111" s="57" t="n">
        <v>3066.9</v>
      </c>
      <c r="V111" s="58" t="n">
        <v>110.8</v>
      </c>
      <c r="W111" s="42" t="s">
        <v>52</v>
      </c>
      <c r="X111" s="42" t="s">
        <v>52</v>
      </c>
      <c r="Y111" s="42" t="s">
        <v>52</v>
      </c>
      <c r="Z111" s="42" t="s">
        <v>52</v>
      </c>
      <c r="AA111" s="42" t="s">
        <v>52</v>
      </c>
      <c r="AB111" s="56" t="s">
        <v>53</v>
      </c>
      <c r="AC111" s="56" t="s">
        <v>53</v>
      </c>
      <c r="AD111" s="56" t="s">
        <v>53</v>
      </c>
      <c r="AE111" s="36" t="s">
        <v>52</v>
      </c>
      <c r="AF111" s="56" t="n">
        <v>2</v>
      </c>
      <c r="AG111" s="36" t="n">
        <v>2</v>
      </c>
      <c r="AH111" s="36" t="n">
        <v>2</v>
      </c>
      <c r="AI111" s="36" t="n">
        <v>0</v>
      </c>
      <c r="AJ111" s="36" t="n">
        <v>1</v>
      </c>
      <c r="AK111" s="36" t="n">
        <v>0</v>
      </c>
      <c r="AL111" s="44"/>
    </row>
    <row collapsed="false" customFormat="true" customHeight="true" hidden="false" ht="32.25" outlineLevel="0" r="112" s="14">
      <c r="A112" s="36" t="n">
        <v>105</v>
      </c>
      <c r="B112" s="36" t="s">
        <v>46</v>
      </c>
      <c r="C112" s="36" t="s">
        <v>98</v>
      </c>
      <c r="D112" s="54" t="s">
        <v>109</v>
      </c>
      <c r="E112" s="36" t="n">
        <v>27</v>
      </c>
      <c r="F112" s="36" t="n">
        <v>1</v>
      </c>
      <c r="G112" s="36"/>
      <c r="H112" s="34" t="n">
        <v>8104</v>
      </c>
      <c r="I112" s="55" t="s">
        <v>49</v>
      </c>
      <c r="J112" s="36"/>
      <c r="K112" s="36" t="s">
        <v>50</v>
      </c>
      <c r="L112" s="36" t="n">
        <v>211</v>
      </c>
      <c r="M112" s="36" t="n">
        <v>2009</v>
      </c>
      <c r="N112" s="55" t="s">
        <v>114</v>
      </c>
      <c r="O112" s="56" t="n">
        <v>8</v>
      </c>
      <c r="P112" s="36" t="n">
        <v>0</v>
      </c>
      <c r="Q112" s="56" t="n">
        <v>1</v>
      </c>
      <c r="R112" s="56" t="n">
        <v>32</v>
      </c>
      <c r="S112" s="57" t="n">
        <v>2120.2</v>
      </c>
      <c r="T112" s="57" t="n">
        <v>2041.1</v>
      </c>
      <c r="U112" s="57" t="n">
        <v>2041.1</v>
      </c>
      <c r="V112" s="58" t="n">
        <v>79.0999999999999</v>
      </c>
      <c r="W112" s="42" t="s">
        <v>52</v>
      </c>
      <c r="X112" s="42" t="s">
        <v>52</v>
      </c>
      <c r="Y112" s="42" t="s">
        <v>52</v>
      </c>
      <c r="Z112" s="42" t="s">
        <v>52</v>
      </c>
      <c r="AA112" s="42" t="s">
        <v>52</v>
      </c>
      <c r="AB112" s="56" t="s">
        <v>53</v>
      </c>
      <c r="AC112" s="56" t="s">
        <v>53</v>
      </c>
      <c r="AD112" s="56" t="s">
        <v>53</v>
      </c>
      <c r="AE112" s="36" t="s">
        <v>52</v>
      </c>
      <c r="AF112" s="56" t="n">
        <v>1</v>
      </c>
      <c r="AG112" s="36" t="n">
        <v>2</v>
      </c>
      <c r="AH112" s="36" t="n">
        <v>2</v>
      </c>
      <c r="AI112" s="36" t="n">
        <v>0</v>
      </c>
      <c r="AJ112" s="36" t="n">
        <v>1</v>
      </c>
      <c r="AK112" s="36" t="n">
        <v>0</v>
      </c>
      <c r="AL112" s="44"/>
    </row>
    <row collapsed="false" customFormat="true" customHeight="false" hidden="false" ht="15.9" outlineLevel="0" r="113" s="14">
      <c r="A113" s="36" t="n">
        <v>106</v>
      </c>
      <c r="B113" s="36" t="s">
        <v>46</v>
      </c>
      <c r="C113" s="36" t="s">
        <v>98</v>
      </c>
      <c r="D113" s="54" t="s">
        <v>109</v>
      </c>
      <c r="E113" s="36" t="n">
        <v>27</v>
      </c>
      <c r="F113" s="36" t="n">
        <v>2</v>
      </c>
      <c r="G113" s="36"/>
      <c r="H113" s="34" t="n">
        <v>8105</v>
      </c>
      <c r="I113" s="55" t="s">
        <v>49</v>
      </c>
      <c r="J113" s="36"/>
      <c r="K113" s="36" t="s">
        <v>50</v>
      </c>
      <c r="L113" s="36" t="n">
        <v>211</v>
      </c>
      <c r="M113" s="36" t="n">
        <v>2009</v>
      </c>
      <c r="N113" s="55" t="s">
        <v>111</v>
      </c>
      <c r="O113" s="56" t="n">
        <v>8</v>
      </c>
      <c r="P113" s="36" t="n">
        <v>0</v>
      </c>
      <c r="Q113" s="56" t="n">
        <v>1</v>
      </c>
      <c r="R113" s="56" t="n">
        <v>32</v>
      </c>
      <c r="S113" s="57" t="n">
        <v>2115.5</v>
      </c>
      <c r="T113" s="57" t="n">
        <v>2037.7</v>
      </c>
      <c r="U113" s="57" t="n">
        <v>2037.7</v>
      </c>
      <c r="V113" s="58" t="n">
        <v>77.8</v>
      </c>
      <c r="W113" s="42" t="s">
        <v>52</v>
      </c>
      <c r="X113" s="42" t="s">
        <v>52</v>
      </c>
      <c r="Y113" s="42" t="s">
        <v>52</v>
      </c>
      <c r="Z113" s="42" t="s">
        <v>52</v>
      </c>
      <c r="AA113" s="42" t="s">
        <v>52</v>
      </c>
      <c r="AB113" s="56" t="s">
        <v>53</v>
      </c>
      <c r="AC113" s="56" t="s">
        <v>53</v>
      </c>
      <c r="AD113" s="56" t="s">
        <v>53</v>
      </c>
      <c r="AE113" s="36" t="s">
        <v>52</v>
      </c>
      <c r="AF113" s="56" t="n">
        <v>1</v>
      </c>
      <c r="AG113" s="36" t="n">
        <v>2</v>
      </c>
      <c r="AH113" s="36" t="n">
        <v>2</v>
      </c>
      <c r="AI113" s="36" t="n">
        <v>0</v>
      </c>
      <c r="AJ113" s="36" t="n">
        <v>1</v>
      </c>
      <c r="AK113" s="36" t="n">
        <v>0</v>
      </c>
      <c r="AL113" s="44"/>
    </row>
    <row collapsed="false" customFormat="true" customHeight="false" hidden="false" ht="15.9" outlineLevel="0" r="114" s="14">
      <c r="A114" s="36" t="n">
        <v>107</v>
      </c>
      <c r="B114" s="36" t="s">
        <v>46</v>
      </c>
      <c r="C114" s="36" t="s">
        <v>98</v>
      </c>
      <c r="D114" s="54" t="s">
        <v>109</v>
      </c>
      <c r="E114" s="36" t="n">
        <v>29</v>
      </c>
      <c r="F114" s="36" t="n">
        <v>1</v>
      </c>
      <c r="G114" s="36"/>
      <c r="H114" s="34" t="n">
        <v>8106</v>
      </c>
      <c r="I114" s="55" t="s">
        <v>49</v>
      </c>
      <c r="J114" s="36"/>
      <c r="K114" s="55" t="s">
        <v>103</v>
      </c>
      <c r="L114" s="36" t="s">
        <v>104</v>
      </c>
      <c r="M114" s="36" t="n">
        <v>2010</v>
      </c>
      <c r="N114" s="55" t="s">
        <v>115</v>
      </c>
      <c r="O114" s="56" t="n">
        <v>9</v>
      </c>
      <c r="P114" s="36" t="n">
        <v>0</v>
      </c>
      <c r="Q114" s="56" t="n">
        <v>3</v>
      </c>
      <c r="R114" s="56" t="n">
        <v>126</v>
      </c>
      <c r="S114" s="57" t="n">
        <v>7532.6</v>
      </c>
      <c r="T114" s="57" t="n">
        <v>7398.1</v>
      </c>
      <c r="U114" s="57" t="n">
        <v>7398.1</v>
      </c>
      <c r="V114" s="58" t="n">
        <v>134.5</v>
      </c>
      <c r="W114" s="42" t="s">
        <v>52</v>
      </c>
      <c r="X114" s="42" t="s">
        <v>52</v>
      </c>
      <c r="Y114" s="42" t="s">
        <v>52</v>
      </c>
      <c r="Z114" s="42" t="s">
        <v>52</v>
      </c>
      <c r="AA114" s="42" t="s">
        <v>52</v>
      </c>
      <c r="AB114" s="56" t="s">
        <v>53</v>
      </c>
      <c r="AC114" s="56" t="s">
        <v>53</v>
      </c>
      <c r="AD114" s="56" t="s">
        <v>53</v>
      </c>
      <c r="AE114" s="36" t="s">
        <v>52</v>
      </c>
      <c r="AF114" s="56" t="n">
        <v>3</v>
      </c>
      <c r="AG114" s="36" t="n">
        <v>2</v>
      </c>
      <c r="AH114" s="36" t="n">
        <v>2</v>
      </c>
      <c r="AI114" s="36" t="n">
        <v>0</v>
      </c>
      <c r="AJ114" s="36" t="n">
        <v>1</v>
      </c>
      <c r="AK114" s="36" t="n">
        <v>0</v>
      </c>
      <c r="AL114" s="44"/>
    </row>
    <row collapsed="false" customFormat="true" customHeight="false" hidden="false" ht="15.9" outlineLevel="0" r="115" s="14">
      <c r="A115" s="36" t="n">
        <v>108</v>
      </c>
      <c r="B115" s="36" t="s">
        <v>46</v>
      </c>
      <c r="C115" s="36" t="s">
        <v>98</v>
      </c>
      <c r="D115" s="54" t="s">
        <v>116</v>
      </c>
      <c r="E115" s="36" t="n">
        <v>11</v>
      </c>
      <c r="F115" s="36"/>
      <c r="G115" s="36"/>
      <c r="H115" s="34" t="n">
        <v>8107</v>
      </c>
      <c r="I115" s="55" t="s">
        <v>49</v>
      </c>
      <c r="J115" s="36"/>
      <c r="K115" s="55" t="s">
        <v>101</v>
      </c>
      <c r="L115" s="36" t="s">
        <v>101</v>
      </c>
      <c r="M115" s="36" t="n">
        <v>1978</v>
      </c>
      <c r="N115" s="55" t="s">
        <v>117</v>
      </c>
      <c r="O115" s="36" t="n">
        <v>5</v>
      </c>
      <c r="P115" s="36" t="n">
        <v>0</v>
      </c>
      <c r="Q115" s="36" t="n">
        <v>1</v>
      </c>
      <c r="R115" s="36" t="n">
        <v>18</v>
      </c>
      <c r="S115" s="57" t="n">
        <v>2092.2</v>
      </c>
      <c r="T115" s="57" t="n">
        <v>2092.2</v>
      </c>
      <c r="U115" s="57" t="n">
        <v>2092.2</v>
      </c>
      <c r="V115" s="58" t="n">
        <v>0</v>
      </c>
      <c r="W115" s="42" t="s">
        <v>52</v>
      </c>
      <c r="X115" s="42" t="s">
        <v>52</v>
      </c>
      <c r="Y115" s="42" t="s">
        <v>52</v>
      </c>
      <c r="Z115" s="42" t="s">
        <v>52</v>
      </c>
      <c r="AA115" s="42" t="s">
        <v>52</v>
      </c>
      <c r="AB115" s="56" t="s">
        <v>53</v>
      </c>
      <c r="AC115" s="56" t="s">
        <v>53</v>
      </c>
      <c r="AD115" s="56" t="s">
        <v>53</v>
      </c>
      <c r="AE115" s="36" t="s">
        <v>52</v>
      </c>
      <c r="AF115" s="36" t="n">
        <v>0</v>
      </c>
      <c r="AG115" s="36" t="n">
        <v>1</v>
      </c>
      <c r="AH115" s="36" t="n">
        <v>2</v>
      </c>
      <c r="AI115" s="36" t="n">
        <v>0</v>
      </c>
      <c r="AJ115" s="36" t="n">
        <v>1</v>
      </c>
      <c r="AK115" s="36" t="n">
        <v>0</v>
      </c>
      <c r="AL115" s="44"/>
    </row>
    <row collapsed="false" customFormat="true" customHeight="false" hidden="false" ht="30.8" outlineLevel="0" r="116" s="14">
      <c r="A116" s="36" t="n">
        <v>109</v>
      </c>
      <c r="B116" s="36" t="s">
        <v>46</v>
      </c>
      <c r="C116" s="36" t="s">
        <v>98</v>
      </c>
      <c r="D116" s="54" t="s">
        <v>118</v>
      </c>
      <c r="E116" s="36" t="n">
        <v>1</v>
      </c>
      <c r="F116" s="36" t="n">
        <v>1</v>
      </c>
      <c r="G116" s="36"/>
      <c r="H116" s="34" t="n">
        <v>8108</v>
      </c>
      <c r="I116" s="55" t="s">
        <v>49</v>
      </c>
      <c r="J116" s="36"/>
      <c r="K116" s="55" t="s">
        <v>103</v>
      </c>
      <c r="L116" s="36" t="s">
        <v>104</v>
      </c>
      <c r="M116" s="36" t="n">
        <v>2010</v>
      </c>
      <c r="N116" s="55" t="s">
        <v>105</v>
      </c>
      <c r="O116" s="36" t="n">
        <v>9</v>
      </c>
      <c r="P116" s="36" t="n">
        <v>0</v>
      </c>
      <c r="Q116" s="36" t="n">
        <v>3</v>
      </c>
      <c r="R116" s="56" t="n">
        <v>108</v>
      </c>
      <c r="S116" s="57" t="n">
        <v>7092.7</v>
      </c>
      <c r="T116" s="57" t="n">
        <v>6953.3</v>
      </c>
      <c r="U116" s="57" t="n">
        <v>6953.3</v>
      </c>
      <c r="V116" s="58" t="n">
        <v>139.4</v>
      </c>
      <c r="W116" s="42" t="s">
        <v>52</v>
      </c>
      <c r="X116" s="42" t="s">
        <v>52</v>
      </c>
      <c r="Y116" s="42" t="s">
        <v>52</v>
      </c>
      <c r="Z116" s="42" t="s">
        <v>52</v>
      </c>
      <c r="AA116" s="42" t="s">
        <v>52</v>
      </c>
      <c r="AB116" s="56" t="s">
        <v>53</v>
      </c>
      <c r="AC116" s="56" t="s">
        <v>53</v>
      </c>
      <c r="AD116" s="56" t="s">
        <v>53</v>
      </c>
      <c r="AE116" s="36" t="s">
        <v>52</v>
      </c>
      <c r="AF116" s="36" t="n">
        <v>3</v>
      </c>
      <c r="AG116" s="36" t="n">
        <v>2</v>
      </c>
      <c r="AH116" s="36" t="n">
        <v>2</v>
      </c>
      <c r="AI116" s="36" t="n">
        <v>0</v>
      </c>
      <c r="AJ116" s="36" t="n">
        <v>1</v>
      </c>
      <c r="AK116" s="36" t="n">
        <v>0</v>
      </c>
      <c r="AL116" s="44"/>
    </row>
    <row collapsed="false" customFormat="true" customHeight="false" hidden="false" ht="30.8" outlineLevel="0" r="117" s="14">
      <c r="A117" s="36" t="n">
        <v>110</v>
      </c>
      <c r="B117" s="36" t="s">
        <v>46</v>
      </c>
      <c r="C117" s="36" t="s">
        <v>98</v>
      </c>
      <c r="D117" s="54" t="s">
        <v>118</v>
      </c>
      <c r="E117" s="36" t="n">
        <v>1</v>
      </c>
      <c r="F117" s="36" t="n">
        <v>2</v>
      </c>
      <c r="G117" s="36"/>
      <c r="H117" s="34" t="n">
        <v>8109</v>
      </c>
      <c r="I117" s="55" t="s">
        <v>49</v>
      </c>
      <c r="J117" s="36"/>
      <c r="K117" s="55" t="s">
        <v>103</v>
      </c>
      <c r="L117" s="36" t="s">
        <v>104</v>
      </c>
      <c r="M117" s="36" t="n">
        <v>2010</v>
      </c>
      <c r="N117" s="55" t="s">
        <v>105</v>
      </c>
      <c r="O117" s="36" t="n">
        <v>9</v>
      </c>
      <c r="P117" s="36" t="n">
        <v>0</v>
      </c>
      <c r="Q117" s="36" t="n">
        <v>2</v>
      </c>
      <c r="R117" s="56" t="n">
        <v>81</v>
      </c>
      <c r="S117" s="57" t="n">
        <v>4539.8</v>
      </c>
      <c r="T117" s="57" t="n">
        <v>4410.2</v>
      </c>
      <c r="U117" s="57" t="n">
        <v>4410.2</v>
      </c>
      <c r="V117" s="58" t="n">
        <v>129.6</v>
      </c>
      <c r="W117" s="42" t="s">
        <v>52</v>
      </c>
      <c r="X117" s="42" t="s">
        <v>52</v>
      </c>
      <c r="Y117" s="42" t="s">
        <v>52</v>
      </c>
      <c r="Z117" s="42" t="s">
        <v>52</v>
      </c>
      <c r="AA117" s="42" t="s">
        <v>52</v>
      </c>
      <c r="AB117" s="56" t="s">
        <v>53</v>
      </c>
      <c r="AC117" s="56" t="s">
        <v>53</v>
      </c>
      <c r="AD117" s="56" t="s">
        <v>53</v>
      </c>
      <c r="AE117" s="36" t="s">
        <v>52</v>
      </c>
      <c r="AF117" s="36" t="n">
        <v>2</v>
      </c>
      <c r="AG117" s="36" t="n">
        <v>2</v>
      </c>
      <c r="AH117" s="36" t="n">
        <v>2</v>
      </c>
      <c r="AI117" s="36" t="n">
        <v>0</v>
      </c>
      <c r="AJ117" s="36" t="n">
        <v>1</v>
      </c>
      <c r="AK117" s="36" t="n">
        <v>0</v>
      </c>
      <c r="AL117" s="44"/>
    </row>
    <row collapsed="false" customFormat="true" customHeight="false" hidden="false" ht="30.8" outlineLevel="0" r="118" s="14">
      <c r="A118" s="36" t="n">
        <v>111</v>
      </c>
      <c r="B118" s="36" t="s">
        <v>46</v>
      </c>
      <c r="C118" s="36" t="s">
        <v>98</v>
      </c>
      <c r="D118" s="54" t="s">
        <v>118</v>
      </c>
      <c r="E118" s="36" t="n">
        <v>1</v>
      </c>
      <c r="F118" s="36" t="n">
        <v>3</v>
      </c>
      <c r="G118" s="36"/>
      <c r="H118" s="34" t="n">
        <v>8110</v>
      </c>
      <c r="I118" s="55" t="s">
        <v>49</v>
      </c>
      <c r="J118" s="36"/>
      <c r="K118" s="55" t="s">
        <v>103</v>
      </c>
      <c r="L118" s="36" t="s">
        <v>104</v>
      </c>
      <c r="M118" s="36" t="n">
        <v>2010</v>
      </c>
      <c r="N118" s="55" t="s">
        <v>105</v>
      </c>
      <c r="O118" s="56" t="n">
        <v>9</v>
      </c>
      <c r="P118" s="36" t="n">
        <v>0</v>
      </c>
      <c r="Q118" s="56" t="n">
        <v>1</v>
      </c>
      <c r="R118" s="56" t="n">
        <v>54</v>
      </c>
      <c r="S118" s="57" t="n">
        <v>2481.1</v>
      </c>
      <c r="T118" s="57" t="n">
        <v>2377.5</v>
      </c>
      <c r="U118" s="57" t="n">
        <v>2377.5</v>
      </c>
      <c r="V118" s="58" t="n">
        <v>103.6</v>
      </c>
      <c r="W118" s="42" t="s">
        <v>52</v>
      </c>
      <c r="X118" s="42" t="s">
        <v>52</v>
      </c>
      <c r="Y118" s="42" t="s">
        <v>52</v>
      </c>
      <c r="Z118" s="42" t="s">
        <v>52</v>
      </c>
      <c r="AA118" s="42" t="s">
        <v>52</v>
      </c>
      <c r="AB118" s="56" t="s">
        <v>53</v>
      </c>
      <c r="AC118" s="56" t="s">
        <v>53</v>
      </c>
      <c r="AD118" s="56" t="s">
        <v>53</v>
      </c>
      <c r="AE118" s="36" t="s">
        <v>52</v>
      </c>
      <c r="AF118" s="56" t="n">
        <v>1</v>
      </c>
      <c r="AG118" s="36" t="n">
        <v>2</v>
      </c>
      <c r="AH118" s="36" t="n">
        <v>2</v>
      </c>
      <c r="AI118" s="36" t="n">
        <v>0</v>
      </c>
      <c r="AJ118" s="36" t="n">
        <v>1</v>
      </c>
      <c r="AK118" s="36" t="n">
        <v>0</v>
      </c>
      <c r="AL118" s="44"/>
    </row>
    <row collapsed="false" customFormat="true" customHeight="false" hidden="false" ht="15.9" outlineLevel="0" r="119" s="14">
      <c r="A119" s="36" t="n">
        <v>112</v>
      </c>
      <c r="B119" s="36" t="s">
        <v>46</v>
      </c>
      <c r="C119" s="36" t="s">
        <v>98</v>
      </c>
      <c r="D119" s="54" t="s">
        <v>118</v>
      </c>
      <c r="E119" s="36" t="n">
        <v>3</v>
      </c>
      <c r="F119" s="36" t="n">
        <v>1</v>
      </c>
      <c r="G119" s="36"/>
      <c r="H119" s="34" t="n">
        <v>8111</v>
      </c>
      <c r="I119" s="55" t="s">
        <v>49</v>
      </c>
      <c r="J119" s="36"/>
      <c r="K119" s="55" t="s">
        <v>103</v>
      </c>
      <c r="L119" s="36" t="s">
        <v>104</v>
      </c>
      <c r="M119" s="36" t="n">
        <v>2010</v>
      </c>
      <c r="N119" s="55" t="s">
        <v>115</v>
      </c>
      <c r="O119" s="63" t="s">
        <v>119</v>
      </c>
      <c r="P119" s="36" t="n">
        <v>0</v>
      </c>
      <c r="Q119" s="56" t="n">
        <v>3</v>
      </c>
      <c r="R119" s="56" t="n">
        <v>100</v>
      </c>
      <c r="S119" s="57" t="n">
        <v>6581.5</v>
      </c>
      <c r="T119" s="57" t="n">
        <v>6415.6</v>
      </c>
      <c r="U119" s="57" t="n">
        <v>6415.6</v>
      </c>
      <c r="V119" s="58" t="n">
        <v>165.9</v>
      </c>
      <c r="W119" s="42" t="s">
        <v>52</v>
      </c>
      <c r="X119" s="42" t="s">
        <v>52</v>
      </c>
      <c r="Y119" s="42" t="s">
        <v>52</v>
      </c>
      <c r="Z119" s="42" t="s">
        <v>52</v>
      </c>
      <c r="AA119" s="42" t="s">
        <v>52</v>
      </c>
      <c r="AB119" s="56" t="s">
        <v>53</v>
      </c>
      <c r="AC119" s="56" t="s">
        <v>53</v>
      </c>
      <c r="AD119" s="56" t="s">
        <v>53</v>
      </c>
      <c r="AE119" s="36" t="s">
        <v>52</v>
      </c>
      <c r="AF119" s="56" t="n">
        <v>3</v>
      </c>
      <c r="AG119" s="36" t="n">
        <v>2</v>
      </c>
      <c r="AH119" s="36" t="n">
        <v>2</v>
      </c>
      <c r="AI119" s="36" t="n">
        <v>0</v>
      </c>
      <c r="AJ119" s="36" t="n">
        <v>1</v>
      </c>
      <c r="AK119" s="36" t="n">
        <v>0</v>
      </c>
      <c r="AL119" s="44"/>
    </row>
    <row collapsed="false" customFormat="true" customHeight="false" hidden="false" ht="15.9" outlineLevel="0" r="120" s="14">
      <c r="A120" s="36" t="n">
        <v>113</v>
      </c>
      <c r="B120" s="36" t="s">
        <v>46</v>
      </c>
      <c r="C120" s="36" t="s">
        <v>98</v>
      </c>
      <c r="D120" s="54" t="s">
        <v>118</v>
      </c>
      <c r="E120" s="36" t="n">
        <v>3</v>
      </c>
      <c r="F120" s="36" t="n">
        <v>2</v>
      </c>
      <c r="G120" s="36"/>
      <c r="H120" s="34" t="n">
        <v>8112</v>
      </c>
      <c r="I120" s="55" t="s">
        <v>49</v>
      </c>
      <c r="J120" s="36"/>
      <c r="K120" s="55" t="s">
        <v>103</v>
      </c>
      <c r="L120" s="36" t="s">
        <v>104</v>
      </c>
      <c r="M120" s="36" t="n">
        <v>2010</v>
      </c>
      <c r="N120" s="55" t="s">
        <v>115</v>
      </c>
      <c r="O120" s="56" t="n">
        <v>8</v>
      </c>
      <c r="P120" s="36" t="n">
        <v>0</v>
      </c>
      <c r="Q120" s="56" t="n">
        <v>1</v>
      </c>
      <c r="R120" s="56" t="n">
        <v>40</v>
      </c>
      <c r="S120" s="57" t="n">
        <v>2230.7</v>
      </c>
      <c r="T120" s="57" t="n">
        <v>2125.8</v>
      </c>
      <c r="U120" s="57" t="n">
        <v>2125.8</v>
      </c>
      <c r="V120" s="58" t="n">
        <v>104.9</v>
      </c>
      <c r="W120" s="42" t="s">
        <v>52</v>
      </c>
      <c r="X120" s="42" t="s">
        <v>52</v>
      </c>
      <c r="Y120" s="42" t="s">
        <v>52</v>
      </c>
      <c r="Z120" s="42" t="s">
        <v>52</v>
      </c>
      <c r="AA120" s="42" t="s">
        <v>52</v>
      </c>
      <c r="AB120" s="56" t="s">
        <v>53</v>
      </c>
      <c r="AC120" s="56" t="s">
        <v>53</v>
      </c>
      <c r="AD120" s="56" t="s">
        <v>53</v>
      </c>
      <c r="AE120" s="36" t="s">
        <v>52</v>
      </c>
      <c r="AF120" s="56" t="n">
        <v>1</v>
      </c>
      <c r="AG120" s="36" t="n">
        <v>2</v>
      </c>
      <c r="AH120" s="36" t="n">
        <v>2</v>
      </c>
      <c r="AI120" s="36" t="n">
        <v>0</v>
      </c>
      <c r="AJ120" s="36" t="n">
        <v>1</v>
      </c>
      <c r="AK120" s="36" t="n">
        <v>0</v>
      </c>
      <c r="AL120" s="44"/>
    </row>
    <row collapsed="false" customFormat="true" customHeight="false" hidden="false" ht="30.8" outlineLevel="0" r="121" s="14">
      <c r="A121" s="36" t="n">
        <v>114</v>
      </c>
      <c r="B121" s="36" t="s">
        <v>46</v>
      </c>
      <c r="C121" s="36" t="s">
        <v>98</v>
      </c>
      <c r="D121" s="54" t="s">
        <v>118</v>
      </c>
      <c r="E121" s="36" t="n">
        <v>3</v>
      </c>
      <c r="F121" s="36" t="n">
        <v>3</v>
      </c>
      <c r="G121" s="36"/>
      <c r="H121" s="34" t="n">
        <v>8113</v>
      </c>
      <c r="I121" s="55" t="s">
        <v>49</v>
      </c>
      <c r="J121" s="36"/>
      <c r="K121" s="55" t="s">
        <v>103</v>
      </c>
      <c r="L121" s="36" t="s">
        <v>104</v>
      </c>
      <c r="M121" s="36" t="n">
        <v>2010</v>
      </c>
      <c r="N121" s="55" t="s">
        <v>105</v>
      </c>
      <c r="O121" s="56" t="n">
        <v>9</v>
      </c>
      <c r="P121" s="36" t="n">
        <v>0</v>
      </c>
      <c r="Q121" s="56" t="n">
        <v>1</v>
      </c>
      <c r="R121" s="56" t="n">
        <v>54</v>
      </c>
      <c r="S121" s="57" t="n">
        <v>2477.2</v>
      </c>
      <c r="T121" s="57" t="n">
        <v>2370.3</v>
      </c>
      <c r="U121" s="57" t="n">
        <v>2370.3</v>
      </c>
      <c r="V121" s="58" t="n">
        <v>106.9</v>
      </c>
      <c r="W121" s="42" t="s">
        <v>52</v>
      </c>
      <c r="X121" s="42" t="s">
        <v>52</v>
      </c>
      <c r="Y121" s="42" t="s">
        <v>52</v>
      </c>
      <c r="Z121" s="42" t="s">
        <v>52</v>
      </c>
      <c r="AA121" s="42" t="s">
        <v>52</v>
      </c>
      <c r="AB121" s="56" t="s">
        <v>53</v>
      </c>
      <c r="AC121" s="56" t="s">
        <v>53</v>
      </c>
      <c r="AD121" s="56" t="s">
        <v>53</v>
      </c>
      <c r="AE121" s="36" t="s">
        <v>52</v>
      </c>
      <c r="AF121" s="56" t="n">
        <v>1</v>
      </c>
      <c r="AG121" s="36" t="n">
        <v>2</v>
      </c>
      <c r="AH121" s="36" t="n">
        <v>2</v>
      </c>
      <c r="AI121" s="36" t="n">
        <v>0</v>
      </c>
      <c r="AJ121" s="36" t="n">
        <v>1</v>
      </c>
      <c r="AK121" s="36" t="n">
        <v>0</v>
      </c>
      <c r="AL121" s="44"/>
    </row>
    <row collapsed="false" customFormat="true" customHeight="true" hidden="false" ht="15.75" outlineLevel="0" r="122" s="14">
      <c r="A122" s="36" t="n">
        <v>115</v>
      </c>
      <c r="B122" s="36" t="s">
        <v>46</v>
      </c>
      <c r="C122" s="36" t="s">
        <v>98</v>
      </c>
      <c r="D122" s="54" t="s">
        <v>118</v>
      </c>
      <c r="E122" s="36" t="n">
        <v>5</v>
      </c>
      <c r="F122" s="36" t="n">
        <v>1</v>
      </c>
      <c r="G122" s="36"/>
      <c r="H122" s="34" t="n">
        <v>8114</v>
      </c>
      <c r="I122" s="55" t="s">
        <v>49</v>
      </c>
      <c r="J122" s="36"/>
      <c r="K122" s="36" t="s">
        <v>50</v>
      </c>
      <c r="L122" s="36" t="s">
        <v>120</v>
      </c>
      <c r="M122" s="36" t="n">
        <v>2009</v>
      </c>
      <c r="N122" s="55" t="s">
        <v>121</v>
      </c>
      <c r="O122" s="61" t="s">
        <v>122</v>
      </c>
      <c r="P122" s="36" t="n">
        <v>0</v>
      </c>
      <c r="Q122" s="56" t="n">
        <v>3</v>
      </c>
      <c r="R122" s="56" t="n">
        <v>104</v>
      </c>
      <c r="S122" s="57" t="n">
        <v>5911.8</v>
      </c>
      <c r="T122" s="57" t="n">
        <v>5812.1</v>
      </c>
      <c r="U122" s="57" t="n">
        <v>5812.1</v>
      </c>
      <c r="V122" s="58" t="n">
        <v>99.6999999999998</v>
      </c>
      <c r="W122" s="42" t="s">
        <v>52</v>
      </c>
      <c r="X122" s="42" t="s">
        <v>52</v>
      </c>
      <c r="Y122" s="42" t="s">
        <v>52</v>
      </c>
      <c r="Z122" s="42" t="s">
        <v>52</v>
      </c>
      <c r="AA122" s="42" t="s">
        <v>52</v>
      </c>
      <c r="AB122" s="56" t="s">
        <v>53</v>
      </c>
      <c r="AC122" s="56" t="s">
        <v>53</v>
      </c>
      <c r="AD122" s="56" t="s">
        <v>53</v>
      </c>
      <c r="AE122" s="36" t="s">
        <v>52</v>
      </c>
      <c r="AF122" s="56" t="n">
        <v>3</v>
      </c>
      <c r="AG122" s="36" t="n">
        <v>2</v>
      </c>
      <c r="AH122" s="36" t="n">
        <v>2</v>
      </c>
      <c r="AI122" s="36" t="n">
        <v>0</v>
      </c>
      <c r="AJ122" s="36" t="n">
        <v>1</v>
      </c>
      <c r="AK122" s="36" t="n">
        <v>0</v>
      </c>
      <c r="AL122" s="44"/>
    </row>
    <row collapsed="false" customFormat="true" customHeight="false" hidden="false" ht="30.8" outlineLevel="0" r="123" s="14">
      <c r="A123" s="36" t="n">
        <v>116</v>
      </c>
      <c r="B123" s="36" t="s">
        <v>46</v>
      </c>
      <c r="C123" s="36" t="s">
        <v>98</v>
      </c>
      <c r="D123" s="54" t="s">
        <v>118</v>
      </c>
      <c r="E123" s="36" t="n">
        <v>5</v>
      </c>
      <c r="F123" s="36" t="n">
        <v>2</v>
      </c>
      <c r="G123" s="36"/>
      <c r="H123" s="34" t="n">
        <v>8115</v>
      </c>
      <c r="I123" s="55" t="s">
        <v>49</v>
      </c>
      <c r="J123" s="36"/>
      <c r="K123" s="36" t="s">
        <v>50</v>
      </c>
      <c r="L123" s="36" t="s">
        <v>120</v>
      </c>
      <c r="M123" s="36" t="n">
        <v>2009</v>
      </c>
      <c r="N123" s="55" t="s">
        <v>123</v>
      </c>
      <c r="O123" s="56" t="n">
        <v>8</v>
      </c>
      <c r="P123" s="36" t="n">
        <v>0</v>
      </c>
      <c r="Q123" s="56" t="n">
        <v>3</v>
      </c>
      <c r="R123" s="56" t="n">
        <v>96</v>
      </c>
      <c r="S123" s="57" t="n">
        <v>5458.7</v>
      </c>
      <c r="T123" s="57" t="n">
        <v>5340.7</v>
      </c>
      <c r="U123" s="57" t="n">
        <v>5340.7</v>
      </c>
      <c r="V123" s="58" t="n">
        <v>118</v>
      </c>
      <c r="W123" s="42" t="s">
        <v>52</v>
      </c>
      <c r="X123" s="42" t="s">
        <v>52</v>
      </c>
      <c r="Y123" s="42" t="s">
        <v>52</v>
      </c>
      <c r="Z123" s="42" t="s">
        <v>52</v>
      </c>
      <c r="AA123" s="42" t="s">
        <v>52</v>
      </c>
      <c r="AB123" s="56" t="s">
        <v>53</v>
      </c>
      <c r="AC123" s="56" t="s">
        <v>53</v>
      </c>
      <c r="AD123" s="56" t="s">
        <v>53</v>
      </c>
      <c r="AE123" s="36" t="s">
        <v>52</v>
      </c>
      <c r="AF123" s="56" t="n">
        <v>3</v>
      </c>
      <c r="AG123" s="36" t="n">
        <v>2</v>
      </c>
      <c r="AH123" s="36" t="n">
        <v>2</v>
      </c>
      <c r="AI123" s="36" t="n">
        <v>0</v>
      </c>
      <c r="AJ123" s="36" t="n">
        <v>1</v>
      </c>
      <c r="AK123" s="36" t="n">
        <v>0</v>
      </c>
      <c r="AL123" s="44"/>
    </row>
    <row collapsed="false" customFormat="true" customHeight="false" hidden="false" ht="30.8" outlineLevel="0" r="124" s="14">
      <c r="A124" s="36" t="n">
        <v>117</v>
      </c>
      <c r="B124" s="36" t="s">
        <v>46</v>
      </c>
      <c r="C124" s="36" t="s">
        <v>98</v>
      </c>
      <c r="D124" s="54" t="s">
        <v>118</v>
      </c>
      <c r="E124" s="36" t="n">
        <v>5</v>
      </c>
      <c r="F124" s="36" t="n">
        <v>3</v>
      </c>
      <c r="G124" s="36"/>
      <c r="H124" s="34" t="n">
        <v>8116</v>
      </c>
      <c r="I124" s="55" t="s">
        <v>49</v>
      </c>
      <c r="J124" s="36"/>
      <c r="K124" s="36" t="s">
        <v>50</v>
      </c>
      <c r="L124" s="36" t="s">
        <v>120</v>
      </c>
      <c r="M124" s="36" t="n">
        <v>2009</v>
      </c>
      <c r="N124" s="55" t="s">
        <v>123</v>
      </c>
      <c r="O124" s="56" t="n">
        <v>9</v>
      </c>
      <c r="P124" s="36" t="n">
        <v>0</v>
      </c>
      <c r="Q124" s="56" t="n">
        <v>1</v>
      </c>
      <c r="R124" s="56" t="n">
        <v>36</v>
      </c>
      <c r="S124" s="57" t="n">
        <v>2198.7</v>
      </c>
      <c r="T124" s="57" t="n">
        <v>2116.3</v>
      </c>
      <c r="U124" s="57" t="n">
        <v>2116.3</v>
      </c>
      <c r="V124" s="58" t="n">
        <v>82.3999999999996</v>
      </c>
      <c r="W124" s="42" t="s">
        <v>52</v>
      </c>
      <c r="X124" s="42" t="s">
        <v>52</v>
      </c>
      <c r="Y124" s="42" t="s">
        <v>52</v>
      </c>
      <c r="Z124" s="42" t="s">
        <v>52</v>
      </c>
      <c r="AA124" s="42" t="s">
        <v>52</v>
      </c>
      <c r="AB124" s="56" t="s">
        <v>53</v>
      </c>
      <c r="AC124" s="56" t="s">
        <v>53</v>
      </c>
      <c r="AD124" s="56" t="s">
        <v>53</v>
      </c>
      <c r="AE124" s="36" t="s">
        <v>52</v>
      </c>
      <c r="AF124" s="56" t="n">
        <v>1</v>
      </c>
      <c r="AG124" s="36" t="n">
        <v>2</v>
      </c>
      <c r="AH124" s="36" t="n">
        <v>2</v>
      </c>
      <c r="AI124" s="36" t="n">
        <v>0</v>
      </c>
      <c r="AJ124" s="36" t="n">
        <v>1</v>
      </c>
      <c r="AK124" s="36" t="n">
        <v>0</v>
      </c>
      <c r="AL124" s="44"/>
    </row>
    <row collapsed="false" customFormat="true" customHeight="true" hidden="false" ht="15.75" outlineLevel="0" r="125" s="14">
      <c r="A125" s="36" t="n">
        <v>118</v>
      </c>
      <c r="B125" s="36" t="s">
        <v>46</v>
      </c>
      <c r="C125" s="36" t="s">
        <v>98</v>
      </c>
      <c r="D125" s="64" t="s">
        <v>118</v>
      </c>
      <c r="E125" s="36" t="n">
        <v>7</v>
      </c>
      <c r="F125" s="36" t="n">
        <v>1</v>
      </c>
      <c r="G125" s="36"/>
      <c r="H125" s="34" t="n">
        <v>8117</v>
      </c>
      <c r="I125" s="55" t="s">
        <v>49</v>
      </c>
      <c r="J125" s="36"/>
      <c r="K125" s="36" t="s">
        <v>50</v>
      </c>
      <c r="L125" s="36" t="s">
        <v>120</v>
      </c>
      <c r="M125" s="36" t="n">
        <v>2009</v>
      </c>
      <c r="N125" s="55" t="s">
        <v>121</v>
      </c>
      <c r="O125" s="61" t="s">
        <v>122</v>
      </c>
      <c r="P125" s="36" t="n">
        <v>0</v>
      </c>
      <c r="Q125" s="56" t="n">
        <v>3</v>
      </c>
      <c r="R125" s="56" t="n">
        <v>104</v>
      </c>
      <c r="S125" s="57" t="n">
        <v>5922.2</v>
      </c>
      <c r="T125" s="57" t="n">
        <v>5821.9</v>
      </c>
      <c r="U125" s="57" t="n">
        <v>5821.9</v>
      </c>
      <c r="V125" s="58" t="n">
        <v>100.3</v>
      </c>
      <c r="W125" s="42" t="s">
        <v>52</v>
      </c>
      <c r="X125" s="42" t="s">
        <v>52</v>
      </c>
      <c r="Y125" s="42" t="s">
        <v>52</v>
      </c>
      <c r="Z125" s="42" t="s">
        <v>52</v>
      </c>
      <c r="AA125" s="42" t="s">
        <v>52</v>
      </c>
      <c r="AB125" s="56" t="s">
        <v>53</v>
      </c>
      <c r="AC125" s="56" t="s">
        <v>53</v>
      </c>
      <c r="AD125" s="56" t="s">
        <v>53</v>
      </c>
      <c r="AE125" s="36" t="s">
        <v>52</v>
      </c>
      <c r="AF125" s="56" t="n">
        <v>3</v>
      </c>
      <c r="AG125" s="36" t="n">
        <v>2</v>
      </c>
      <c r="AH125" s="36" t="n">
        <v>2</v>
      </c>
      <c r="AI125" s="36" t="n">
        <v>0</v>
      </c>
      <c r="AJ125" s="36" t="n">
        <v>1</v>
      </c>
      <c r="AK125" s="36" t="n">
        <v>0</v>
      </c>
      <c r="AL125" s="44"/>
    </row>
    <row collapsed="false" customFormat="true" customHeight="false" hidden="false" ht="30.8" outlineLevel="0" r="126" s="14">
      <c r="A126" s="36" t="n">
        <v>119</v>
      </c>
      <c r="B126" s="36" t="s">
        <v>46</v>
      </c>
      <c r="C126" s="36" t="s">
        <v>98</v>
      </c>
      <c r="D126" s="64" t="s">
        <v>118</v>
      </c>
      <c r="E126" s="36" t="n">
        <v>7</v>
      </c>
      <c r="F126" s="36" t="n">
        <v>2</v>
      </c>
      <c r="G126" s="36"/>
      <c r="H126" s="34" t="n">
        <v>8118</v>
      </c>
      <c r="I126" s="55" t="s">
        <v>49</v>
      </c>
      <c r="J126" s="36"/>
      <c r="K126" s="36" t="s">
        <v>50</v>
      </c>
      <c r="L126" s="36" t="s">
        <v>120</v>
      </c>
      <c r="M126" s="36" t="n">
        <v>2009</v>
      </c>
      <c r="N126" s="55" t="s">
        <v>123</v>
      </c>
      <c r="O126" s="56" t="n">
        <v>8</v>
      </c>
      <c r="P126" s="36" t="n">
        <v>0</v>
      </c>
      <c r="Q126" s="56" t="n">
        <v>3</v>
      </c>
      <c r="R126" s="56" t="n">
        <v>95</v>
      </c>
      <c r="S126" s="57" t="n">
        <v>5472.4</v>
      </c>
      <c r="T126" s="57" t="n">
        <v>5277</v>
      </c>
      <c r="U126" s="57" t="n">
        <v>5277</v>
      </c>
      <c r="V126" s="58" t="n">
        <v>195.4</v>
      </c>
      <c r="W126" s="42" t="s">
        <v>52</v>
      </c>
      <c r="X126" s="42" t="s">
        <v>52</v>
      </c>
      <c r="Y126" s="42" t="s">
        <v>52</v>
      </c>
      <c r="Z126" s="42" t="s">
        <v>52</v>
      </c>
      <c r="AA126" s="42" t="s">
        <v>52</v>
      </c>
      <c r="AB126" s="56" t="s">
        <v>53</v>
      </c>
      <c r="AC126" s="56" t="s">
        <v>53</v>
      </c>
      <c r="AD126" s="56" t="s">
        <v>53</v>
      </c>
      <c r="AE126" s="36" t="s">
        <v>52</v>
      </c>
      <c r="AF126" s="56" t="n">
        <v>3</v>
      </c>
      <c r="AG126" s="36" t="n">
        <v>2</v>
      </c>
      <c r="AH126" s="36" t="n">
        <v>2</v>
      </c>
      <c r="AI126" s="36" t="n">
        <v>0</v>
      </c>
      <c r="AJ126" s="36" t="n">
        <v>1</v>
      </c>
      <c r="AK126" s="36" t="n">
        <v>0</v>
      </c>
      <c r="AL126" s="44"/>
    </row>
    <row collapsed="false" customFormat="true" customHeight="false" hidden="false" ht="30.8" outlineLevel="0" r="127" s="14">
      <c r="A127" s="36" t="n">
        <v>120</v>
      </c>
      <c r="B127" s="36" t="s">
        <v>46</v>
      </c>
      <c r="C127" s="36" t="s">
        <v>98</v>
      </c>
      <c r="D127" s="64" t="s">
        <v>118</v>
      </c>
      <c r="E127" s="36" t="n">
        <v>7</v>
      </c>
      <c r="F127" s="36" t="n">
        <v>3</v>
      </c>
      <c r="G127" s="36"/>
      <c r="H127" s="34" t="n">
        <v>8119</v>
      </c>
      <c r="I127" s="55" t="s">
        <v>49</v>
      </c>
      <c r="J127" s="36"/>
      <c r="K127" s="36" t="s">
        <v>50</v>
      </c>
      <c r="L127" s="36" t="s">
        <v>120</v>
      </c>
      <c r="M127" s="36" t="n">
        <v>2009</v>
      </c>
      <c r="N127" s="55" t="s">
        <v>123</v>
      </c>
      <c r="O127" s="56" t="n">
        <v>9</v>
      </c>
      <c r="P127" s="36" t="n">
        <v>0</v>
      </c>
      <c r="Q127" s="56" t="n">
        <v>1</v>
      </c>
      <c r="R127" s="56" t="n">
        <v>36</v>
      </c>
      <c r="S127" s="57" t="n">
        <v>2197.7</v>
      </c>
      <c r="T127" s="57" t="n">
        <v>2117</v>
      </c>
      <c r="U127" s="57" t="n">
        <v>2117</v>
      </c>
      <c r="V127" s="58" t="n">
        <v>80.6999999999998</v>
      </c>
      <c r="W127" s="42" t="s">
        <v>52</v>
      </c>
      <c r="X127" s="42" t="s">
        <v>52</v>
      </c>
      <c r="Y127" s="42" t="s">
        <v>52</v>
      </c>
      <c r="Z127" s="42" t="s">
        <v>52</v>
      </c>
      <c r="AA127" s="42" t="s">
        <v>52</v>
      </c>
      <c r="AB127" s="56" t="s">
        <v>53</v>
      </c>
      <c r="AC127" s="56" t="s">
        <v>53</v>
      </c>
      <c r="AD127" s="56" t="s">
        <v>53</v>
      </c>
      <c r="AE127" s="36" t="s">
        <v>52</v>
      </c>
      <c r="AF127" s="56" t="n">
        <v>1</v>
      </c>
      <c r="AG127" s="36" t="n">
        <v>2</v>
      </c>
      <c r="AH127" s="36" t="n">
        <v>2</v>
      </c>
      <c r="AI127" s="36" t="n">
        <v>0</v>
      </c>
      <c r="AJ127" s="36" t="n">
        <v>1</v>
      </c>
      <c r="AK127" s="36" t="n">
        <v>0</v>
      </c>
      <c r="AL127" s="44"/>
    </row>
    <row collapsed="false" customFormat="true" customHeight="true" hidden="false" ht="15.75" outlineLevel="0" r="128" s="14">
      <c r="A128" s="36" t="n">
        <v>121</v>
      </c>
      <c r="B128" s="36" t="s">
        <v>46</v>
      </c>
      <c r="C128" s="36" t="s">
        <v>98</v>
      </c>
      <c r="D128" s="64" t="s">
        <v>118</v>
      </c>
      <c r="E128" s="36" t="n">
        <v>9</v>
      </c>
      <c r="F128" s="36" t="n">
        <v>1</v>
      </c>
      <c r="G128" s="36"/>
      <c r="H128" s="34" t="n">
        <v>8120</v>
      </c>
      <c r="I128" s="55" t="s">
        <v>49</v>
      </c>
      <c r="J128" s="36"/>
      <c r="K128" s="36" t="s">
        <v>50</v>
      </c>
      <c r="L128" s="36" t="s">
        <v>120</v>
      </c>
      <c r="M128" s="36" t="n">
        <v>2010</v>
      </c>
      <c r="N128" s="55" t="s">
        <v>121</v>
      </c>
      <c r="O128" s="61" t="s">
        <v>122</v>
      </c>
      <c r="P128" s="36" t="n">
        <v>0</v>
      </c>
      <c r="Q128" s="56" t="n">
        <v>3</v>
      </c>
      <c r="R128" s="56" t="n">
        <v>104</v>
      </c>
      <c r="S128" s="57" t="n">
        <v>5956.1</v>
      </c>
      <c r="T128" s="57" t="n">
        <v>5855.7</v>
      </c>
      <c r="U128" s="57" t="n">
        <v>5855.7</v>
      </c>
      <c r="V128" s="58" t="n">
        <v>100.400000000001</v>
      </c>
      <c r="W128" s="42" t="s">
        <v>52</v>
      </c>
      <c r="X128" s="42" t="s">
        <v>52</v>
      </c>
      <c r="Y128" s="42" t="s">
        <v>52</v>
      </c>
      <c r="Z128" s="42" t="s">
        <v>52</v>
      </c>
      <c r="AA128" s="42" t="s">
        <v>52</v>
      </c>
      <c r="AB128" s="56" t="s">
        <v>53</v>
      </c>
      <c r="AC128" s="56" t="s">
        <v>53</v>
      </c>
      <c r="AD128" s="56" t="s">
        <v>53</v>
      </c>
      <c r="AE128" s="36" t="s">
        <v>52</v>
      </c>
      <c r="AF128" s="56" t="n">
        <v>3</v>
      </c>
      <c r="AG128" s="36" t="n">
        <v>2</v>
      </c>
      <c r="AH128" s="36" t="n">
        <v>2</v>
      </c>
      <c r="AI128" s="36" t="n">
        <v>0</v>
      </c>
      <c r="AJ128" s="36" t="n">
        <v>1</v>
      </c>
      <c r="AK128" s="36" t="n">
        <v>0</v>
      </c>
      <c r="AL128" s="44"/>
    </row>
    <row collapsed="false" customFormat="true" customHeight="false" hidden="false" ht="30.8" outlineLevel="0" r="129" s="14">
      <c r="A129" s="36" t="n">
        <v>122</v>
      </c>
      <c r="B129" s="36" t="s">
        <v>46</v>
      </c>
      <c r="C129" s="36" t="s">
        <v>98</v>
      </c>
      <c r="D129" s="64" t="s">
        <v>118</v>
      </c>
      <c r="E129" s="36" t="n">
        <v>9</v>
      </c>
      <c r="F129" s="36" t="n">
        <v>2</v>
      </c>
      <c r="G129" s="36"/>
      <c r="H129" s="34" t="n">
        <v>8121</v>
      </c>
      <c r="I129" s="55" t="s">
        <v>49</v>
      </c>
      <c r="J129" s="36"/>
      <c r="K129" s="36" t="s">
        <v>50</v>
      </c>
      <c r="L129" s="36" t="s">
        <v>120</v>
      </c>
      <c r="M129" s="36" t="n">
        <v>2010</v>
      </c>
      <c r="N129" s="55" t="s">
        <v>124</v>
      </c>
      <c r="O129" s="56" t="n">
        <v>8</v>
      </c>
      <c r="P129" s="36" t="n">
        <v>0</v>
      </c>
      <c r="Q129" s="56" t="n">
        <v>3</v>
      </c>
      <c r="R129" s="56" t="n">
        <v>96</v>
      </c>
      <c r="S129" s="57" t="n">
        <v>5496.1</v>
      </c>
      <c r="T129" s="57" t="n">
        <v>5377.9</v>
      </c>
      <c r="U129" s="57" t="n">
        <v>5377.9</v>
      </c>
      <c r="V129" s="58" t="n">
        <v>118.200000000001</v>
      </c>
      <c r="W129" s="42" t="s">
        <v>52</v>
      </c>
      <c r="X129" s="42" t="s">
        <v>52</v>
      </c>
      <c r="Y129" s="42" t="s">
        <v>52</v>
      </c>
      <c r="Z129" s="42" t="s">
        <v>52</v>
      </c>
      <c r="AA129" s="42" t="s">
        <v>52</v>
      </c>
      <c r="AB129" s="56" t="s">
        <v>53</v>
      </c>
      <c r="AC129" s="56" t="s">
        <v>53</v>
      </c>
      <c r="AD129" s="56" t="s">
        <v>53</v>
      </c>
      <c r="AE129" s="36" t="s">
        <v>52</v>
      </c>
      <c r="AF129" s="56" t="n">
        <v>3</v>
      </c>
      <c r="AG129" s="36" t="n">
        <v>2</v>
      </c>
      <c r="AH129" s="36" t="n">
        <v>2</v>
      </c>
      <c r="AI129" s="36" t="n">
        <v>0</v>
      </c>
      <c r="AJ129" s="36" t="n">
        <v>1</v>
      </c>
      <c r="AK129" s="36" t="n">
        <v>0</v>
      </c>
      <c r="AL129" s="44"/>
    </row>
    <row collapsed="false" customFormat="true" customHeight="false" hidden="false" ht="30.8" outlineLevel="0" r="130" s="14">
      <c r="A130" s="36" t="n">
        <v>123</v>
      </c>
      <c r="B130" s="36" t="s">
        <v>46</v>
      </c>
      <c r="C130" s="36" t="s">
        <v>98</v>
      </c>
      <c r="D130" s="64" t="s">
        <v>118</v>
      </c>
      <c r="E130" s="36" t="n">
        <v>15</v>
      </c>
      <c r="F130" s="36"/>
      <c r="G130" s="36"/>
      <c r="H130" s="34" t="n">
        <v>8122</v>
      </c>
      <c r="I130" s="55" t="s">
        <v>49</v>
      </c>
      <c r="J130" s="36"/>
      <c r="K130" s="36" t="s">
        <v>50</v>
      </c>
      <c r="L130" s="36" t="s">
        <v>104</v>
      </c>
      <c r="M130" s="36" t="n">
        <v>2011</v>
      </c>
      <c r="N130" s="55" t="s">
        <v>125</v>
      </c>
      <c r="O130" s="56" t="n">
        <v>9</v>
      </c>
      <c r="P130" s="36" t="n">
        <v>0</v>
      </c>
      <c r="Q130" s="36" t="n">
        <v>2</v>
      </c>
      <c r="R130" s="36" t="n">
        <v>108</v>
      </c>
      <c r="S130" s="57" t="n">
        <v>7537.1</v>
      </c>
      <c r="T130" s="57" t="n">
        <v>7438.6</v>
      </c>
      <c r="U130" s="57" t="n">
        <v>7438.6</v>
      </c>
      <c r="V130" s="58" t="n">
        <v>98.5</v>
      </c>
      <c r="W130" s="42" t="s">
        <v>52</v>
      </c>
      <c r="X130" s="42" t="s">
        <v>52</v>
      </c>
      <c r="Y130" s="42" t="s">
        <v>52</v>
      </c>
      <c r="Z130" s="42" t="s">
        <v>52</v>
      </c>
      <c r="AA130" s="42" t="s">
        <v>52</v>
      </c>
      <c r="AB130" s="56" t="s">
        <v>53</v>
      </c>
      <c r="AC130" s="56" t="s">
        <v>53</v>
      </c>
      <c r="AD130" s="56" t="s">
        <v>53</v>
      </c>
      <c r="AE130" s="36" t="s">
        <v>52</v>
      </c>
      <c r="AF130" s="36" t="n">
        <v>2</v>
      </c>
      <c r="AG130" s="36" t="n">
        <v>2</v>
      </c>
      <c r="AH130" s="36" t="n">
        <v>2</v>
      </c>
      <c r="AI130" s="36" t="n">
        <v>0</v>
      </c>
      <c r="AJ130" s="36" t="n">
        <v>1</v>
      </c>
      <c r="AK130" s="36" t="n">
        <v>0</v>
      </c>
      <c r="AL130" s="44"/>
    </row>
    <row collapsed="false" customFormat="false" customHeight="true" hidden="false" ht="32.25" outlineLevel="0" r="131">
      <c r="A131" s="36" t="n">
        <v>124</v>
      </c>
      <c r="B131" s="36" t="s">
        <v>46</v>
      </c>
      <c r="C131" s="36" t="s">
        <v>126</v>
      </c>
      <c r="D131" s="64" t="s">
        <v>127</v>
      </c>
      <c r="E131" s="36" t="n">
        <v>6</v>
      </c>
      <c r="F131" s="36" t="s">
        <v>128</v>
      </c>
      <c r="G131" s="36"/>
      <c r="H131" s="34" t="n">
        <v>8123</v>
      </c>
      <c r="I131" s="55" t="s">
        <v>129</v>
      </c>
      <c r="J131" s="36"/>
      <c r="K131" s="36" t="s">
        <v>50</v>
      </c>
      <c r="L131" s="36" t="s">
        <v>104</v>
      </c>
      <c r="M131" s="36" t="n">
        <v>1994</v>
      </c>
      <c r="N131" s="36" t="s">
        <v>51</v>
      </c>
      <c r="O131" s="36" t="n">
        <v>10</v>
      </c>
      <c r="P131" s="36" t="n">
        <v>0</v>
      </c>
      <c r="Q131" s="36" t="n">
        <v>4</v>
      </c>
      <c r="R131" s="36" t="n">
        <v>160</v>
      </c>
      <c r="S131" s="57" t="n">
        <v>9107</v>
      </c>
      <c r="T131" s="57" t="n">
        <v>9107</v>
      </c>
      <c r="U131" s="65" t="n">
        <v>9005</v>
      </c>
      <c r="V131" s="65" t="n">
        <v>102</v>
      </c>
      <c r="W131" s="42" t="s">
        <v>52</v>
      </c>
      <c r="X131" s="42" t="s">
        <v>52</v>
      </c>
      <c r="Y131" s="42" t="s">
        <v>52</v>
      </c>
      <c r="Z131" s="42" t="s">
        <v>52</v>
      </c>
      <c r="AA131" s="42" t="s">
        <v>52</v>
      </c>
      <c r="AB131" s="56" t="s">
        <v>52</v>
      </c>
      <c r="AC131" s="42" t="s">
        <v>53</v>
      </c>
      <c r="AD131" s="56" t="s">
        <v>52</v>
      </c>
      <c r="AE131" s="56" t="s">
        <v>53</v>
      </c>
      <c r="AF131" s="56" t="n">
        <v>4</v>
      </c>
      <c r="AG131" s="56" t="n">
        <v>2</v>
      </c>
      <c r="AH131" s="56" t="n">
        <v>2</v>
      </c>
      <c r="AI131" s="56" t="n">
        <v>2</v>
      </c>
      <c r="AJ131" s="56" t="n">
        <v>2</v>
      </c>
      <c r="AK131" s="36" t="n">
        <v>0</v>
      </c>
      <c r="AL131" s="36"/>
    </row>
    <row collapsed="false" customFormat="false" customHeight="true" hidden="false" ht="32.25" outlineLevel="0" r="132">
      <c r="A132" s="36" t="n">
        <v>125</v>
      </c>
      <c r="B132" s="36" t="s">
        <v>46</v>
      </c>
      <c r="C132" s="36" t="s">
        <v>126</v>
      </c>
      <c r="D132" s="64" t="s">
        <v>127</v>
      </c>
      <c r="E132" s="36" t="n">
        <v>11</v>
      </c>
      <c r="F132" s="36"/>
      <c r="G132" s="36"/>
      <c r="H132" s="34" t="n">
        <v>8124</v>
      </c>
      <c r="I132" s="55" t="s">
        <v>129</v>
      </c>
      <c r="J132" s="36"/>
      <c r="K132" s="36" t="s">
        <v>130</v>
      </c>
      <c r="L132" s="36" t="s">
        <v>131</v>
      </c>
      <c r="M132" s="36" t="n">
        <v>1969</v>
      </c>
      <c r="N132" s="36" t="s">
        <v>51</v>
      </c>
      <c r="O132" s="36" t="n">
        <v>5</v>
      </c>
      <c r="P132" s="36" t="n">
        <v>0</v>
      </c>
      <c r="Q132" s="36" t="n">
        <v>6</v>
      </c>
      <c r="R132" s="36" t="n">
        <v>110</v>
      </c>
      <c r="S132" s="57" t="n">
        <v>5406</v>
      </c>
      <c r="T132" s="57" t="n">
        <v>5406</v>
      </c>
      <c r="U132" s="65" t="n">
        <v>5042</v>
      </c>
      <c r="V132" s="65" t="n">
        <v>364</v>
      </c>
      <c r="W132" s="42" t="s">
        <v>52</v>
      </c>
      <c r="X132" s="42" t="s">
        <v>52</v>
      </c>
      <c r="Y132" s="42" t="s">
        <v>52</v>
      </c>
      <c r="Z132" s="42" t="s">
        <v>52</v>
      </c>
      <c r="AA132" s="42" t="s">
        <v>52</v>
      </c>
      <c r="AB132" s="56" t="s">
        <v>52</v>
      </c>
      <c r="AC132" s="42" t="s">
        <v>53</v>
      </c>
      <c r="AD132" s="56" t="s">
        <v>52</v>
      </c>
      <c r="AE132" s="56" t="s">
        <v>53</v>
      </c>
      <c r="AF132" s="56" t="n">
        <v>0</v>
      </c>
      <c r="AG132" s="42" t="n">
        <v>1</v>
      </c>
      <c r="AH132" s="42" t="n">
        <v>1</v>
      </c>
      <c r="AI132" s="56" t="n">
        <v>1</v>
      </c>
      <c r="AJ132" s="42" t="n">
        <v>1</v>
      </c>
      <c r="AK132" s="36" t="n">
        <v>0</v>
      </c>
      <c r="AL132" s="66"/>
    </row>
    <row collapsed="false" customFormat="false" customHeight="true" hidden="false" ht="32.25" outlineLevel="0" r="133">
      <c r="A133" s="36" t="n">
        <v>126</v>
      </c>
      <c r="B133" s="36" t="s">
        <v>46</v>
      </c>
      <c r="C133" s="36" t="s">
        <v>126</v>
      </c>
      <c r="D133" s="64" t="s">
        <v>132</v>
      </c>
      <c r="E133" s="36" t="n">
        <v>6</v>
      </c>
      <c r="F133" s="36" t="s">
        <v>133</v>
      </c>
      <c r="G133" s="36"/>
      <c r="H133" s="34" t="n">
        <v>8125</v>
      </c>
      <c r="I133" s="55" t="s">
        <v>129</v>
      </c>
      <c r="J133" s="36"/>
      <c r="K133" s="55" t="s">
        <v>103</v>
      </c>
      <c r="L133" s="36" t="s">
        <v>134</v>
      </c>
      <c r="M133" s="36" t="n">
        <v>1972</v>
      </c>
      <c r="N133" s="36" t="s">
        <v>69</v>
      </c>
      <c r="O133" s="36" t="n">
        <v>9</v>
      </c>
      <c r="P133" s="36" t="n">
        <v>0</v>
      </c>
      <c r="Q133" s="36" t="n">
        <v>7</v>
      </c>
      <c r="R133" s="36" t="n">
        <v>353</v>
      </c>
      <c r="S133" s="57" t="n">
        <v>18442</v>
      </c>
      <c r="T133" s="57" t="n">
        <v>18442</v>
      </c>
      <c r="U133" s="65" t="n">
        <v>18133</v>
      </c>
      <c r="V133" s="65" t="n">
        <v>309</v>
      </c>
      <c r="W133" s="42" t="s">
        <v>52</v>
      </c>
      <c r="X133" s="42" t="s">
        <v>52</v>
      </c>
      <c r="Y133" s="42" t="s">
        <v>52</v>
      </c>
      <c r="Z133" s="42" t="s">
        <v>52</v>
      </c>
      <c r="AA133" s="42" t="s">
        <v>52</v>
      </c>
      <c r="AB133" s="56" t="s">
        <v>52</v>
      </c>
      <c r="AC133" s="42" t="s">
        <v>53</v>
      </c>
      <c r="AD133" s="56" t="s">
        <v>52</v>
      </c>
      <c r="AE133" s="56" t="s">
        <v>53</v>
      </c>
      <c r="AF133" s="56" t="n">
        <v>7</v>
      </c>
      <c r="AG133" s="56" t="n">
        <v>2</v>
      </c>
      <c r="AH133" s="56" t="n">
        <v>2</v>
      </c>
      <c r="AI133" s="56" t="n">
        <v>3</v>
      </c>
      <c r="AJ133" s="56" t="n">
        <v>3</v>
      </c>
      <c r="AK133" s="36" t="n">
        <v>0</v>
      </c>
      <c r="AL133" s="44"/>
    </row>
    <row collapsed="false" customFormat="false" customHeight="true" hidden="false" ht="32.25" outlineLevel="0" r="134">
      <c r="A134" s="36" t="n">
        <v>127</v>
      </c>
      <c r="B134" s="36" t="s">
        <v>46</v>
      </c>
      <c r="C134" s="36" t="s">
        <v>126</v>
      </c>
      <c r="D134" s="67" t="s">
        <v>132</v>
      </c>
      <c r="E134" s="12" t="n">
        <v>37</v>
      </c>
      <c r="F134" s="68" t="s">
        <v>135</v>
      </c>
      <c r="G134" s="12" t="n">
        <v>0.9</v>
      </c>
      <c r="H134" s="34" t="s">
        <v>136</v>
      </c>
      <c r="I134" s="55" t="s">
        <v>129</v>
      </c>
      <c r="J134" s="36"/>
      <c r="K134" s="55" t="s">
        <v>103</v>
      </c>
      <c r="L134" s="36" t="s">
        <v>104</v>
      </c>
      <c r="M134" s="36" t="n">
        <v>1972</v>
      </c>
      <c r="N134" s="36" t="s">
        <v>69</v>
      </c>
      <c r="O134" s="36" t="n">
        <v>9</v>
      </c>
      <c r="P134" s="36" t="n">
        <v>0</v>
      </c>
      <c r="Q134" s="36" t="n">
        <v>3</v>
      </c>
      <c r="R134" s="36" t="n">
        <v>62</v>
      </c>
      <c r="S134" s="57" t="n">
        <v>9831</v>
      </c>
      <c r="T134" s="57" t="n">
        <v>9831</v>
      </c>
      <c r="U134" s="65" t="n">
        <v>8869</v>
      </c>
      <c r="V134" s="65" t="n">
        <v>962</v>
      </c>
      <c r="W134" s="42" t="s">
        <v>52</v>
      </c>
      <c r="X134" s="42" t="s">
        <v>52</v>
      </c>
      <c r="Y134" s="42" t="s">
        <v>52</v>
      </c>
      <c r="Z134" s="42" t="s">
        <v>52</v>
      </c>
      <c r="AA134" s="42" t="s">
        <v>52</v>
      </c>
      <c r="AB134" s="56" t="s">
        <v>52</v>
      </c>
      <c r="AC134" s="42" t="s">
        <v>53</v>
      </c>
      <c r="AD134" s="56" t="s">
        <v>52</v>
      </c>
      <c r="AE134" s="56" t="s">
        <v>53</v>
      </c>
      <c r="AF134" s="56" t="n">
        <v>3</v>
      </c>
      <c r="AG134" s="69" t="n">
        <v>2</v>
      </c>
      <c r="AH134" s="69" t="n">
        <v>1</v>
      </c>
      <c r="AI134" s="69" t="n">
        <v>3</v>
      </c>
      <c r="AJ134" s="69" t="n">
        <v>3</v>
      </c>
      <c r="AK134" s="70" t="n">
        <v>0</v>
      </c>
      <c r="AL134" s="44"/>
    </row>
    <row collapsed="false" customFormat="false" customHeight="true" hidden="false" ht="32.25" outlineLevel="0" r="135">
      <c r="A135" s="36" t="n">
        <v>128</v>
      </c>
      <c r="B135" s="36" t="s">
        <v>46</v>
      </c>
      <c r="C135" s="36" t="s">
        <v>126</v>
      </c>
      <c r="D135" s="64" t="s">
        <v>137</v>
      </c>
      <c r="E135" s="36" t="n">
        <v>46</v>
      </c>
      <c r="F135" s="36" t="s">
        <v>133</v>
      </c>
      <c r="G135" s="36"/>
      <c r="H135" s="34" t="n">
        <v>8127</v>
      </c>
      <c r="I135" s="55" t="s">
        <v>129</v>
      </c>
      <c r="J135" s="36"/>
      <c r="K135" s="36" t="s">
        <v>50</v>
      </c>
      <c r="L135" s="36" t="s">
        <v>138</v>
      </c>
      <c r="M135" s="36" t="n">
        <v>1970</v>
      </c>
      <c r="N135" s="36" t="s">
        <v>51</v>
      </c>
      <c r="O135" s="36" t="n">
        <v>9</v>
      </c>
      <c r="P135" s="36" t="n">
        <v>0</v>
      </c>
      <c r="Q135" s="36" t="n">
        <v>5</v>
      </c>
      <c r="R135" s="36" t="n">
        <v>179</v>
      </c>
      <c r="S135" s="57" t="n">
        <v>9549</v>
      </c>
      <c r="T135" s="57" t="n">
        <v>9549</v>
      </c>
      <c r="U135" s="65" t="n">
        <v>9226</v>
      </c>
      <c r="V135" s="65" t="n">
        <v>323</v>
      </c>
      <c r="W135" s="42" t="s">
        <v>52</v>
      </c>
      <c r="X135" s="42" t="s">
        <v>52</v>
      </c>
      <c r="Y135" s="42" t="s">
        <v>52</v>
      </c>
      <c r="Z135" s="42" t="s">
        <v>52</v>
      </c>
      <c r="AA135" s="42" t="s">
        <v>52</v>
      </c>
      <c r="AB135" s="56" t="s">
        <v>52</v>
      </c>
      <c r="AC135" s="42" t="s">
        <v>53</v>
      </c>
      <c r="AD135" s="56" t="s">
        <v>52</v>
      </c>
      <c r="AE135" s="56" t="s">
        <v>53</v>
      </c>
      <c r="AF135" s="56" t="n">
        <v>5</v>
      </c>
      <c r="AG135" s="56" t="n">
        <v>1</v>
      </c>
      <c r="AH135" s="56" t="n">
        <v>1</v>
      </c>
      <c r="AI135" s="56" t="n">
        <v>1</v>
      </c>
      <c r="AJ135" s="56" t="n">
        <v>1</v>
      </c>
      <c r="AK135" s="36" t="n">
        <v>0</v>
      </c>
      <c r="AL135" s="44"/>
    </row>
    <row collapsed="false" customFormat="false" customHeight="true" hidden="false" ht="32.25" outlineLevel="0" r="136">
      <c r="A136" s="36" t="n">
        <v>129</v>
      </c>
      <c r="B136" s="36" t="s">
        <v>46</v>
      </c>
      <c r="C136" s="36" t="s">
        <v>126</v>
      </c>
      <c r="D136" s="64" t="s">
        <v>137</v>
      </c>
      <c r="E136" s="36" t="n">
        <v>48</v>
      </c>
      <c r="F136" s="36" t="s">
        <v>133</v>
      </c>
      <c r="G136" s="36"/>
      <c r="H136" s="34" t="n">
        <v>8128</v>
      </c>
      <c r="I136" s="55" t="s">
        <v>129</v>
      </c>
      <c r="J136" s="36"/>
      <c r="K136" s="36" t="s">
        <v>130</v>
      </c>
      <c r="L136" s="36" t="s">
        <v>131</v>
      </c>
      <c r="M136" s="36" t="n">
        <v>1969</v>
      </c>
      <c r="N136" s="36" t="s">
        <v>51</v>
      </c>
      <c r="O136" s="36" t="n">
        <v>5</v>
      </c>
      <c r="P136" s="36" t="n">
        <v>0</v>
      </c>
      <c r="Q136" s="36" t="n">
        <v>4</v>
      </c>
      <c r="R136" s="36" t="n">
        <v>80</v>
      </c>
      <c r="S136" s="57" t="n">
        <v>3599</v>
      </c>
      <c r="T136" s="57" t="n">
        <v>3599</v>
      </c>
      <c r="U136" s="65" t="n">
        <v>3520</v>
      </c>
      <c r="V136" s="65" t="n">
        <v>79</v>
      </c>
      <c r="W136" s="42" t="s">
        <v>52</v>
      </c>
      <c r="X136" s="42" t="s">
        <v>52</v>
      </c>
      <c r="Y136" s="42" t="s">
        <v>52</v>
      </c>
      <c r="Z136" s="42" t="s">
        <v>52</v>
      </c>
      <c r="AA136" s="42" t="s">
        <v>52</v>
      </c>
      <c r="AB136" s="56" t="s">
        <v>52</v>
      </c>
      <c r="AC136" s="42" t="s">
        <v>53</v>
      </c>
      <c r="AD136" s="56" t="s">
        <v>52</v>
      </c>
      <c r="AE136" s="56" t="s">
        <v>53</v>
      </c>
      <c r="AF136" s="56" t="n">
        <v>0</v>
      </c>
      <c r="AG136" s="56" t="n">
        <v>1</v>
      </c>
      <c r="AH136" s="56" t="n">
        <v>1</v>
      </c>
      <c r="AI136" s="56" t="n">
        <v>1</v>
      </c>
      <c r="AJ136" s="56" t="n">
        <v>1</v>
      </c>
      <c r="AK136" s="36" t="n">
        <v>0</v>
      </c>
      <c r="AL136" s="44"/>
    </row>
    <row collapsed="false" customFormat="false" customHeight="true" hidden="false" ht="32.25" outlineLevel="0" r="137">
      <c r="A137" s="36" t="n">
        <v>130</v>
      </c>
      <c r="B137" s="36" t="s">
        <v>46</v>
      </c>
      <c r="C137" s="36" t="s">
        <v>126</v>
      </c>
      <c r="D137" s="64" t="s">
        <v>137</v>
      </c>
      <c r="E137" s="36" t="n">
        <v>50</v>
      </c>
      <c r="F137" s="36" t="s">
        <v>133</v>
      </c>
      <c r="G137" s="36"/>
      <c r="H137" s="34" t="n">
        <v>8129</v>
      </c>
      <c r="I137" s="55" t="s">
        <v>129</v>
      </c>
      <c r="J137" s="36"/>
      <c r="K137" s="36" t="s">
        <v>50</v>
      </c>
      <c r="L137" s="36" t="s">
        <v>138</v>
      </c>
      <c r="M137" s="36" t="n">
        <v>1979</v>
      </c>
      <c r="N137" s="36" t="s">
        <v>51</v>
      </c>
      <c r="O137" s="36" t="n">
        <v>12</v>
      </c>
      <c r="P137" s="36" t="n">
        <v>0</v>
      </c>
      <c r="Q137" s="36" t="n">
        <v>2</v>
      </c>
      <c r="R137" s="36" t="n">
        <v>95</v>
      </c>
      <c r="S137" s="57" t="n">
        <v>4601</v>
      </c>
      <c r="T137" s="57" t="n">
        <v>4601</v>
      </c>
      <c r="U137" s="65" t="n">
        <v>4579</v>
      </c>
      <c r="V137" s="65" t="n">
        <v>22</v>
      </c>
      <c r="W137" s="42" t="s">
        <v>52</v>
      </c>
      <c r="X137" s="42" t="s">
        <v>52</v>
      </c>
      <c r="Y137" s="42" t="s">
        <v>52</v>
      </c>
      <c r="Z137" s="42" t="s">
        <v>52</v>
      </c>
      <c r="AA137" s="42" t="s">
        <v>52</v>
      </c>
      <c r="AB137" s="56" t="s">
        <v>52</v>
      </c>
      <c r="AC137" s="42" t="s">
        <v>53</v>
      </c>
      <c r="AD137" s="56" t="s">
        <v>52</v>
      </c>
      <c r="AE137" s="56" t="s">
        <v>53</v>
      </c>
      <c r="AF137" s="56" t="n">
        <v>4</v>
      </c>
      <c r="AG137" s="56" t="n">
        <v>2</v>
      </c>
      <c r="AH137" s="56" t="n">
        <v>2</v>
      </c>
      <c r="AI137" s="56" t="n">
        <v>1</v>
      </c>
      <c r="AJ137" s="56" t="n">
        <v>1</v>
      </c>
      <c r="AK137" s="36" t="n">
        <v>0</v>
      </c>
      <c r="AL137" s="44"/>
    </row>
    <row collapsed="false" customFormat="true" customHeight="true" hidden="false" ht="32.25" outlineLevel="0" r="138" s="51">
      <c r="A138" s="34" t="n">
        <v>131</v>
      </c>
      <c r="B138" s="34" t="s">
        <v>46</v>
      </c>
      <c r="C138" s="34" t="s">
        <v>139</v>
      </c>
      <c r="D138" s="54" t="s">
        <v>140</v>
      </c>
      <c r="E138" s="34" t="s">
        <v>141</v>
      </c>
      <c r="F138" s="34"/>
      <c r="G138" s="34"/>
      <c r="H138" s="34" t="n">
        <v>8130</v>
      </c>
      <c r="I138" s="71" t="s">
        <v>129</v>
      </c>
      <c r="J138" s="34"/>
      <c r="K138" s="71" t="s">
        <v>103</v>
      </c>
      <c r="L138" s="34" t="s">
        <v>104</v>
      </c>
      <c r="M138" s="34" t="n">
        <v>1983</v>
      </c>
      <c r="N138" s="34" t="s">
        <v>69</v>
      </c>
      <c r="O138" s="34" t="n">
        <v>12</v>
      </c>
      <c r="P138" s="34" t="n">
        <v>0</v>
      </c>
      <c r="Q138" s="34" t="n">
        <v>1</v>
      </c>
      <c r="R138" s="34" t="n">
        <v>66</v>
      </c>
      <c r="S138" s="72" t="n">
        <v>3833</v>
      </c>
      <c r="T138" s="72" t="n">
        <v>3833</v>
      </c>
      <c r="U138" s="73" t="n">
        <v>3389</v>
      </c>
      <c r="V138" s="73" t="n">
        <v>444</v>
      </c>
      <c r="W138" s="48" t="s">
        <v>52</v>
      </c>
      <c r="X138" s="48" t="s">
        <v>52</v>
      </c>
      <c r="Y138" s="48" t="s">
        <v>52</v>
      </c>
      <c r="Z138" s="48" t="s">
        <v>52</v>
      </c>
      <c r="AA138" s="48" t="s">
        <v>52</v>
      </c>
      <c r="AB138" s="74" t="s">
        <v>52</v>
      </c>
      <c r="AC138" s="48" t="s">
        <v>53</v>
      </c>
      <c r="AD138" s="74" t="s">
        <v>53</v>
      </c>
      <c r="AE138" s="74" t="s">
        <v>52</v>
      </c>
      <c r="AF138" s="74" t="n">
        <v>2</v>
      </c>
      <c r="AG138" s="74" t="n">
        <v>2</v>
      </c>
      <c r="AH138" s="74" t="n">
        <v>2</v>
      </c>
      <c r="AI138" s="74" t="n">
        <v>1</v>
      </c>
      <c r="AJ138" s="74" t="n">
        <v>1</v>
      </c>
      <c r="AK138" s="34" t="n">
        <v>0</v>
      </c>
      <c r="AL138" s="50"/>
    </row>
    <row collapsed="false" customFormat="false" customHeight="true" hidden="false" ht="32.25" outlineLevel="0" r="139">
      <c r="A139" s="36" t="n">
        <v>132</v>
      </c>
      <c r="B139" s="36" t="s">
        <v>46</v>
      </c>
      <c r="C139" s="36" t="s">
        <v>139</v>
      </c>
      <c r="D139" s="64" t="s">
        <v>140</v>
      </c>
      <c r="E139" s="36" t="n">
        <v>148</v>
      </c>
      <c r="F139" s="36" t="s">
        <v>142</v>
      </c>
      <c r="G139" s="36"/>
      <c r="H139" s="34" t="n">
        <v>8131</v>
      </c>
      <c r="I139" s="55" t="s">
        <v>129</v>
      </c>
      <c r="J139" s="36"/>
      <c r="K139" s="55" t="s">
        <v>103</v>
      </c>
      <c r="L139" s="36" t="s">
        <v>143</v>
      </c>
      <c r="M139" s="36" t="n">
        <v>1969</v>
      </c>
      <c r="N139" s="36" t="s">
        <v>69</v>
      </c>
      <c r="O139" s="36" t="n">
        <v>9</v>
      </c>
      <c r="P139" s="36" t="n">
        <v>0</v>
      </c>
      <c r="Q139" s="36" t="n">
        <v>4</v>
      </c>
      <c r="R139" s="36" t="n">
        <v>231</v>
      </c>
      <c r="S139" s="57" t="n">
        <v>11358</v>
      </c>
      <c r="T139" s="57" t="n">
        <v>11358</v>
      </c>
      <c r="U139" s="65" t="n">
        <v>11093</v>
      </c>
      <c r="V139" s="65" t="n">
        <v>265</v>
      </c>
      <c r="W139" s="42" t="s">
        <v>52</v>
      </c>
      <c r="X139" s="42" t="s">
        <v>52</v>
      </c>
      <c r="Y139" s="42" t="s">
        <v>52</v>
      </c>
      <c r="Z139" s="42" t="s">
        <v>52</v>
      </c>
      <c r="AA139" s="42" t="s">
        <v>52</v>
      </c>
      <c r="AB139" s="56" t="s">
        <v>52</v>
      </c>
      <c r="AC139" s="42" t="s">
        <v>53</v>
      </c>
      <c r="AD139" s="56" t="s">
        <v>52</v>
      </c>
      <c r="AE139" s="56" t="s">
        <v>53</v>
      </c>
      <c r="AF139" s="56" t="n">
        <v>4</v>
      </c>
      <c r="AG139" s="56" t="n">
        <v>2</v>
      </c>
      <c r="AH139" s="56" t="n">
        <v>1</v>
      </c>
      <c r="AI139" s="56" t="n">
        <v>2</v>
      </c>
      <c r="AJ139" s="56" t="n">
        <v>2</v>
      </c>
      <c r="AK139" s="36" t="n">
        <v>0</v>
      </c>
      <c r="AL139" s="44"/>
    </row>
    <row collapsed="false" customFormat="false" customHeight="true" hidden="false" ht="32.25" outlineLevel="0" r="140">
      <c r="A140" s="36" t="n">
        <v>133</v>
      </c>
      <c r="B140" s="36" t="s">
        <v>46</v>
      </c>
      <c r="C140" s="36" t="s">
        <v>139</v>
      </c>
      <c r="D140" s="64" t="s">
        <v>140</v>
      </c>
      <c r="E140" s="36" t="n">
        <v>150</v>
      </c>
      <c r="F140" s="36" t="s">
        <v>133</v>
      </c>
      <c r="G140" s="36"/>
      <c r="H140" s="34" t="n">
        <v>8132</v>
      </c>
      <c r="I140" s="55" t="s">
        <v>129</v>
      </c>
      <c r="J140" s="36"/>
      <c r="K140" s="55" t="s">
        <v>103</v>
      </c>
      <c r="L140" s="36" t="s">
        <v>144</v>
      </c>
      <c r="M140" s="36" t="n">
        <v>1974</v>
      </c>
      <c r="N140" s="36" t="s">
        <v>69</v>
      </c>
      <c r="O140" s="36" t="n">
        <v>12</v>
      </c>
      <c r="P140" s="36" t="n">
        <v>0</v>
      </c>
      <c r="Q140" s="36" t="n">
        <v>2</v>
      </c>
      <c r="R140" s="36" t="n">
        <v>84</v>
      </c>
      <c r="S140" s="57" t="n">
        <v>4485</v>
      </c>
      <c r="T140" s="57" t="n">
        <v>4485</v>
      </c>
      <c r="U140" s="65" t="n">
        <v>4138</v>
      </c>
      <c r="V140" s="65" t="n">
        <v>347</v>
      </c>
      <c r="W140" s="42" t="s">
        <v>52</v>
      </c>
      <c r="X140" s="42" t="s">
        <v>52</v>
      </c>
      <c r="Y140" s="42" t="s">
        <v>52</v>
      </c>
      <c r="Z140" s="42" t="s">
        <v>52</v>
      </c>
      <c r="AA140" s="42" t="s">
        <v>52</v>
      </c>
      <c r="AB140" s="56" t="s">
        <v>52</v>
      </c>
      <c r="AC140" s="42" t="s">
        <v>53</v>
      </c>
      <c r="AD140" s="56" t="s">
        <v>52</v>
      </c>
      <c r="AE140" s="56" t="s">
        <v>53</v>
      </c>
      <c r="AF140" s="56" t="n">
        <v>2</v>
      </c>
      <c r="AG140" s="56" t="n">
        <v>2</v>
      </c>
      <c r="AH140" s="56" t="n">
        <v>1</v>
      </c>
      <c r="AI140" s="56" t="n">
        <v>1</v>
      </c>
      <c r="AJ140" s="56" t="n">
        <v>1</v>
      </c>
      <c r="AK140" s="36" t="n">
        <v>0</v>
      </c>
      <c r="AL140" s="44"/>
    </row>
    <row collapsed="false" customFormat="false" customHeight="true" hidden="false" ht="32.25" outlineLevel="0" r="141">
      <c r="A141" s="36" t="n">
        <v>134</v>
      </c>
      <c r="B141" s="36" t="s">
        <v>46</v>
      </c>
      <c r="C141" s="36" t="s">
        <v>139</v>
      </c>
      <c r="D141" s="64" t="s">
        <v>140</v>
      </c>
      <c r="E141" s="36" t="n">
        <v>152</v>
      </c>
      <c r="F141" s="36" t="s">
        <v>145</v>
      </c>
      <c r="G141" s="36"/>
      <c r="H141" s="34" t="n">
        <v>8133</v>
      </c>
      <c r="I141" s="55" t="s">
        <v>129</v>
      </c>
      <c r="J141" s="36"/>
      <c r="K141" s="36" t="s">
        <v>130</v>
      </c>
      <c r="L141" s="36" t="s">
        <v>146</v>
      </c>
      <c r="M141" s="36" t="n">
        <v>1965</v>
      </c>
      <c r="N141" s="36" t="s">
        <v>51</v>
      </c>
      <c r="O141" s="36" t="n">
        <v>5</v>
      </c>
      <c r="P141" s="36" t="n">
        <v>0</v>
      </c>
      <c r="Q141" s="36" t="n">
        <v>6</v>
      </c>
      <c r="R141" s="36" t="n">
        <v>120</v>
      </c>
      <c r="S141" s="57" t="n">
        <v>5354</v>
      </c>
      <c r="T141" s="57" t="n">
        <v>5354</v>
      </c>
      <c r="U141" s="65" t="n">
        <v>5354</v>
      </c>
      <c r="V141" s="65" t="n">
        <v>0</v>
      </c>
      <c r="W141" s="42" t="s">
        <v>52</v>
      </c>
      <c r="X141" s="42" t="s">
        <v>52</v>
      </c>
      <c r="Y141" s="42" t="s">
        <v>52</v>
      </c>
      <c r="Z141" s="42" t="s">
        <v>52</v>
      </c>
      <c r="AA141" s="42" t="s">
        <v>52</v>
      </c>
      <c r="AB141" s="56" t="s">
        <v>52</v>
      </c>
      <c r="AC141" s="42" t="s">
        <v>53</v>
      </c>
      <c r="AD141" s="56" t="s">
        <v>52</v>
      </c>
      <c r="AE141" s="56" t="s">
        <v>53</v>
      </c>
      <c r="AF141" s="56" t="n">
        <v>0</v>
      </c>
      <c r="AG141" s="56" t="n">
        <v>1</v>
      </c>
      <c r="AH141" s="56" t="n">
        <v>1</v>
      </c>
      <c r="AI141" s="56" t="n">
        <v>1</v>
      </c>
      <c r="AJ141" s="56" t="n">
        <v>1</v>
      </c>
      <c r="AK141" s="36" t="n">
        <v>0</v>
      </c>
      <c r="AL141" s="44"/>
    </row>
    <row collapsed="false" customFormat="false" customHeight="true" hidden="false" ht="32.25" outlineLevel="0" r="142">
      <c r="A142" s="36" t="n">
        <v>135</v>
      </c>
      <c r="B142" s="36" t="s">
        <v>46</v>
      </c>
      <c r="C142" s="36" t="s">
        <v>139</v>
      </c>
      <c r="D142" s="64" t="s">
        <v>140</v>
      </c>
      <c r="E142" s="36" t="n">
        <v>154</v>
      </c>
      <c r="F142" s="36" t="s">
        <v>133</v>
      </c>
      <c r="G142" s="36"/>
      <c r="H142" s="34" t="n">
        <v>8134</v>
      </c>
      <c r="I142" s="55" t="s">
        <v>129</v>
      </c>
      <c r="J142" s="36"/>
      <c r="K142" s="55" t="s">
        <v>103</v>
      </c>
      <c r="L142" s="36" t="s">
        <v>147</v>
      </c>
      <c r="M142" s="36" t="n">
        <v>1972</v>
      </c>
      <c r="N142" s="36" t="s">
        <v>69</v>
      </c>
      <c r="O142" s="36" t="n">
        <v>12</v>
      </c>
      <c r="P142" s="36" t="n">
        <v>0</v>
      </c>
      <c r="Q142" s="36" t="n">
        <v>2</v>
      </c>
      <c r="R142" s="36" t="n">
        <v>84</v>
      </c>
      <c r="S142" s="57" t="n">
        <v>4487</v>
      </c>
      <c r="T142" s="57" t="n">
        <v>4487</v>
      </c>
      <c r="U142" s="65" t="n">
        <v>4143</v>
      </c>
      <c r="V142" s="65" t="n">
        <v>344</v>
      </c>
      <c r="W142" s="42" t="s">
        <v>52</v>
      </c>
      <c r="X142" s="42" t="s">
        <v>52</v>
      </c>
      <c r="Y142" s="42" t="s">
        <v>52</v>
      </c>
      <c r="Z142" s="42" t="s">
        <v>52</v>
      </c>
      <c r="AA142" s="42" t="s">
        <v>52</v>
      </c>
      <c r="AB142" s="56" t="s">
        <v>52</v>
      </c>
      <c r="AC142" s="42" t="s">
        <v>53</v>
      </c>
      <c r="AD142" s="56" t="s">
        <v>52</v>
      </c>
      <c r="AE142" s="56" t="s">
        <v>53</v>
      </c>
      <c r="AF142" s="56" t="n">
        <v>2</v>
      </c>
      <c r="AG142" s="56" t="n">
        <v>2</v>
      </c>
      <c r="AH142" s="56" t="n">
        <v>1</v>
      </c>
      <c r="AI142" s="56" t="n">
        <v>1</v>
      </c>
      <c r="AJ142" s="56" t="n">
        <v>1</v>
      </c>
      <c r="AK142" s="36" t="n">
        <v>0</v>
      </c>
      <c r="AL142" s="44"/>
    </row>
    <row collapsed="false" customFormat="false" customHeight="true" hidden="false" ht="32.25" outlineLevel="0" r="143">
      <c r="A143" s="36" t="n">
        <v>136</v>
      </c>
      <c r="B143" s="36" t="s">
        <v>46</v>
      </c>
      <c r="C143" s="36" t="s">
        <v>139</v>
      </c>
      <c r="D143" s="64" t="s">
        <v>140</v>
      </c>
      <c r="E143" s="36" t="n">
        <v>158</v>
      </c>
      <c r="F143" s="36" t="s">
        <v>133</v>
      </c>
      <c r="G143" s="36"/>
      <c r="H143" s="34" t="n">
        <v>8135</v>
      </c>
      <c r="I143" s="55" t="s">
        <v>129</v>
      </c>
      <c r="J143" s="36"/>
      <c r="K143" s="55" t="s">
        <v>103</v>
      </c>
      <c r="L143" s="36" t="s">
        <v>143</v>
      </c>
      <c r="M143" s="36" t="n">
        <v>1966</v>
      </c>
      <c r="N143" s="36" t="s">
        <v>69</v>
      </c>
      <c r="O143" s="36" t="n">
        <v>9</v>
      </c>
      <c r="P143" s="36" t="n">
        <v>0</v>
      </c>
      <c r="Q143" s="36" t="n">
        <v>4</v>
      </c>
      <c r="R143" s="36" t="n">
        <v>231</v>
      </c>
      <c r="S143" s="57" t="n">
        <v>11028</v>
      </c>
      <c r="T143" s="57" t="n">
        <v>11028</v>
      </c>
      <c r="U143" s="65" t="n">
        <v>11009</v>
      </c>
      <c r="V143" s="65" t="n">
        <v>19</v>
      </c>
      <c r="W143" s="42" t="s">
        <v>52</v>
      </c>
      <c r="X143" s="42" t="s">
        <v>52</v>
      </c>
      <c r="Y143" s="42" t="s">
        <v>52</v>
      </c>
      <c r="Z143" s="42" t="s">
        <v>52</v>
      </c>
      <c r="AA143" s="42" t="s">
        <v>52</v>
      </c>
      <c r="AB143" s="56" t="s">
        <v>52</v>
      </c>
      <c r="AC143" s="42" t="s">
        <v>53</v>
      </c>
      <c r="AD143" s="56" t="s">
        <v>52</v>
      </c>
      <c r="AE143" s="56" t="s">
        <v>53</v>
      </c>
      <c r="AF143" s="56" t="n">
        <v>4</v>
      </c>
      <c r="AG143" s="56" t="n">
        <v>1</v>
      </c>
      <c r="AH143" s="56" t="n">
        <v>1</v>
      </c>
      <c r="AI143" s="56" t="n">
        <v>2</v>
      </c>
      <c r="AJ143" s="56" t="n">
        <v>2</v>
      </c>
      <c r="AK143" s="36" t="n">
        <v>0</v>
      </c>
      <c r="AL143" s="44"/>
    </row>
    <row collapsed="false" customFormat="false" customHeight="true" hidden="false" ht="32.25" outlineLevel="0" r="144">
      <c r="A144" s="36" t="n">
        <v>137</v>
      </c>
      <c r="B144" s="36" t="s">
        <v>46</v>
      </c>
      <c r="C144" s="36" t="s">
        <v>139</v>
      </c>
      <c r="D144" s="64" t="s">
        <v>148</v>
      </c>
      <c r="E144" s="36" t="n">
        <v>33</v>
      </c>
      <c r="F144" s="36" t="s">
        <v>142</v>
      </c>
      <c r="G144" s="36"/>
      <c r="H144" s="34" t="n">
        <v>8136</v>
      </c>
      <c r="I144" s="55" t="s">
        <v>129</v>
      </c>
      <c r="J144" s="36"/>
      <c r="K144" s="36" t="s">
        <v>50</v>
      </c>
      <c r="L144" s="36" t="s">
        <v>149</v>
      </c>
      <c r="M144" s="36" t="n">
        <v>1970</v>
      </c>
      <c r="N144" s="36" t="s">
        <v>51</v>
      </c>
      <c r="O144" s="36" t="n">
        <v>9</v>
      </c>
      <c r="P144" s="36" t="n">
        <v>0</v>
      </c>
      <c r="Q144" s="36" t="n">
        <v>7</v>
      </c>
      <c r="R144" s="36" t="n">
        <v>251</v>
      </c>
      <c r="S144" s="57" t="n">
        <v>13318</v>
      </c>
      <c r="T144" s="57" t="n">
        <v>13318</v>
      </c>
      <c r="U144" s="65" t="n">
        <v>13304</v>
      </c>
      <c r="V144" s="65" t="n">
        <v>14</v>
      </c>
      <c r="W144" s="42" t="s">
        <v>52</v>
      </c>
      <c r="X144" s="42" t="s">
        <v>52</v>
      </c>
      <c r="Y144" s="42" t="s">
        <v>52</v>
      </c>
      <c r="Z144" s="42" t="s">
        <v>52</v>
      </c>
      <c r="AA144" s="42" t="s">
        <v>52</v>
      </c>
      <c r="AB144" s="56" t="s">
        <v>52</v>
      </c>
      <c r="AC144" s="42" t="s">
        <v>53</v>
      </c>
      <c r="AD144" s="56" t="s">
        <v>52</v>
      </c>
      <c r="AE144" s="56" t="s">
        <v>53</v>
      </c>
      <c r="AF144" s="56" t="n">
        <v>7</v>
      </c>
      <c r="AG144" s="56" t="n">
        <v>2</v>
      </c>
      <c r="AH144" s="56" t="n">
        <v>2</v>
      </c>
      <c r="AI144" s="56" t="n">
        <v>2</v>
      </c>
      <c r="AJ144" s="56" t="n">
        <v>2</v>
      </c>
      <c r="AK144" s="36" t="n">
        <v>0</v>
      </c>
      <c r="AL144" s="44"/>
    </row>
    <row collapsed="false" customFormat="false" customHeight="true" hidden="false" ht="32.25" outlineLevel="0" r="145">
      <c r="A145" s="36" t="n">
        <v>138</v>
      </c>
      <c r="B145" s="36" t="s">
        <v>46</v>
      </c>
      <c r="C145" s="36" t="s">
        <v>139</v>
      </c>
      <c r="D145" s="64" t="s">
        <v>150</v>
      </c>
      <c r="E145" s="36" t="n">
        <v>53</v>
      </c>
      <c r="F145" s="36" t="s">
        <v>133</v>
      </c>
      <c r="G145" s="36"/>
      <c r="H145" s="34" t="n">
        <v>8137</v>
      </c>
      <c r="I145" s="55" t="s">
        <v>129</v>
      </c>
      <c r="J145" s="36"/>
      <c r="K145" s="36" t="s">
        <v>130</v>
      </c>
      <c r="L145" s="36" t="s">
        <v>146</v>
      </c>
      <c r="M145" s="36" t="n">
        <v>1967</v>
      </c>
      <c r="N145" s="36" t="s">
        <v>51</v>
      </c>
      <c r="O145" s="36" t="n">
        <v>5</v>
      </c>
      <c r="P145" s="36" t="n">
        <v>0</v>
      </c>
      <c r="Q145" s="36" t="n">
        <v>7</v>
      </c>
      <c r="R145" s="36" t="n">
        <v>70</v>
      </c>
      <c r="S145" s="57" t="n">
        <v>3185</v>
      </c>
      <c r="T145" s="57" t="n">
        <v>3185</v>
      </c>
      <c r="U145" s="65" t="n">
        <v>3185</v>
      </c>
      <c r="V145" s="65" t="n">
        <v>0</v>
      </c>
      <c r="W145" s="42" t="s">
        <v>52</v>
      </c>
      <c r="X145" s="42" t="s">
        <v>52</v>
      </c>
      <c r="Y145" s="42" t="s">
        <v>52</v>
      </c>
      <c r="Z145" s="42" t="s">
        <v>52</v>
      </c>
      <c r="AA145" s="42" t="s">
        <v>52</v>
      </c>
      <c r="AB145" s="56" t="s">
        <v>52</v>
      </c>
      <c r="AC145" s="42" t="s">
        <v>53</v>
      </c>
      <c r="AD145" s="56" t="s">
        <v>52</v>
      </c>
      <c r="AE145" s="56" t="s">
        <v>53</v>
      </c>
      <c r="AF145" s="56" t="n">
        <v>0</v>
      </c>
      <c r="AG145" s="56" t="n">
        <v>1</v>
      </c>
      <c r="AH145" s="56" t="n">
        <v>1</v>
      </c>
      <c r="AI145" s="56" t="n">
        <v>1</v>
      </c>
      <c r="AJ145" s="56" t="n">
        <v>1</v>
      </c>
      <c r="AK145" s="36" t="n">
        <v>0</v>
      </c>
      <c r="AL145" s="44"/>
    </row>
    <row collapsed="false" customFormat="false" customHeight="true" hidden="false" ht="32.25" outlineLevel="0" r="146">
      <c r="A146" s="36" t="n">
        <v>139</v>
      </c>
      <c r="B146" s="36" t="s">
        <v>46</v>
      </c>
      <c r="C146" s="36" t="s">
        <v>139</v>
      </c>
      <c r="D146" s="37" t="s">
        <v>151</v>
      </c>
      <c r="E146" s="36" t="n">
        <v>34</v>
      </c>
      <c r="F146" s="36" t="s">
        <v>142</v>
      </c>
      <c r="G146" s="36"/>
      <c r="H146" s="34" t="n">
        <v>8138</v>
      </c>
      <c r="I146" s="55" t="s">
        <v>129</v>
      </c>
      <c r="J146" s="36"/>
      <c r="K146" s="55" t="s">
        <v>103</v>
      </c>
      <c r="L146" s="36" t="s">
        <v>143</v>
      </c>
      <c r="M146" s="36" t="n">
        <v>1967</v>
      </c>
      <c r="N146" s="36" t="s">
        <v>69</v>
      </c>
      <c r="O146" s="36" t="n">
        <v>9</v>
      </c>
      <c r="P146" s="36" t="n">
        <v>0</v>
      </c>
      <c r="Q146" s="36" t="n">
        <v>5</v>
      </c>
      <c r="R146" s="56" t="n">
        <v>248</v>
      </c>
      <c r="S146" s="57" t="n">
        <v>13570</v>
      </c>
      <c r="T146" s="57" t="n">
        <v>13570</v>
      </c>
      <c r="U146" s="65" t="n">
        <v>11403</v>
      </c>
      <c r="V146" s="65" t="n">
        <v>2167</v>
      </c>
      <c r="W146" s="42" t="s">
        <v>52</v>
      </c>
      <c r="X146" s="42" t="s">
        <v>52</v>
      </c>
      <c r="Y146" s="42" t="s">
        <v>52</v>
      </c>
      <c r="Z146" s="42" t="s">
        <v>52</v>
      </c>
      <c r="AA146" s="42" t="s">
        <v>52</v>
      </c>
      <c r="AB146" s="56" t="s">
        <v>52</v>
      </c>
      <c r="AC146" s="42" t="s">
        <v>53</v>
      </c>
      <c r="AD146" s="56" t="s">
        <v>52</v>
      </c>
      <c r="AE146" s="56" t="s">
        <v>53</v>
      </c>
      <c r="AF146" s="56" t="n">
        <v>5</v>
      </c>
      <c r="AG146" s="56" t="n">
        <v>1</v>
      </c>
      <c r="AH146" s="56" t="n">
        <v>1</v>
      </c>
      <c r="AI146" s="56" t="n">
        <v>2</v>
      </c>
      <c r="AJ146" s="56" t="n">
        <v>2</v>
      </c>
      <c r="AK146" s="36" t="n">
        <v>0</v>
      </c>
      <c r="AL146" s="44"/>
    </row>
    <row collapsed="false" customFormat="false" customHeight="true" hidden="false" ht="32.25" outlineLevel="0" r="147">
      <c r="A147" s="36" t="n">
        <v>140</v>
      </c>
      <c r="B147" s="36" t="s">
        <v>46</v>
      </c>
      <c r="C147" s="36" t="s">
        <v>139</v>
      </c>
      <c r="D147" s="37" t="s">
        <v>151</v>
      </c>
      <c r="E147" s="36" t="n">
        <v>40</v>
      </c>
      <c r="F147" s="36" t="s">
        <v>142</v>
      </c>
      <c r="G147" s="36"/>
      <c r="H147" s="34" t="n">
        <v>8139</v>
      </c>
      <c r="I147" s="55" t="s">
        <v>129</v>
      </c>
      <c r="J147" s="36"/>
      <c r="K147" s="55" t="s">
        <v>103</v>
      </c>
      <c r="L147" s="36" t="s">
        <v>152</v>
      </c>
      <c r="M147" s="36" t="n">
        <v>1966</v>
      </c>
      <c r="N147" s="36" t="s">
        <v>69</v>
      </c>
      <c r="O147" s="36" t="n">
        <v>9</v>
      </c>
      <c r="P147" s="36" t="n">
        <v>0</v>
      </c>
      <c r="Q147" s="36" t="n">
        <v>1</v>
      </c>
      <c r="R147" s="56" t="n">
        <v>45</v>
      </c>
      <c r="S147" s="57" t="n">
        <v>2057</v>
      </c>
      <c r="T147" s="57" t="n">
        <v>2057</v>
      </c>
      <c r="U147" s="65" t="n">
        <v>1957</v>
      </c>
      <c r="V147" s="65" t="n">
        <v>100</v>
      </c>
      <c r="W147" s="42" t="s">
        <v>52</v>
      </c>
      <c r="X147" s="42" t="s">
        <v>52</v>
      </c>
      <c r="Y147" s="42" t="s">
        <v>52</v>
      </c>
      <c r="Z147" s="42" t="s">
        <v>52</v>
      </c>
      <c r="AA147" s="42" t="s">
        <v>52</v>
      </c>
      <c r="AB147" s="56" t="s">
        <v>52</v>
      </c>
      <c r="AC147" s="42" t="s">
        <v>53</v>
      </c>
      <c r="AD147" s="56" t="s">
        <v>52</v>
      </c>
      <c r="AE147" s="56" t="s">
        <v>53</v>
      </c>
      <c r="AF147" s="56" t="n">
        <v>1</v>
      </c>
      <c r="AG147" s="56" t="n">
        <v>2</v>
      </c>
      <c r="AH147" s="36" t="n">
        <v>1</v>
      </c>
      <c r="AI147" s="36" t="n">
        <v>1</v>
      </c>
      <c r="AJ147" s="36" t="n">
        <v>1</v>
      </c>
      <c r="AK147" s="36" t="n">
        <v>0</v>
      </c>
      <c r="AL147" s="44"/>
    </row>
    <row collapsed="false" customFormat="false" customHeight="true" hidden="false" ht="32.25" outlineLevel="0" r="148">
      <c r="A148" s="36" t="n">
        <v>141</v>
      </c>
      <c r="B148" s="36" t="s">
        <v>46</v>
      </c>
      <c r="C148" s="36" t="s">
        <v>139</v>
      </c>
      <c r="D148" s="37" t="s">
        <v>151</v>
      </c>
      <c r="E148" s="36" t="n">
        <v>42</v>
      </c>
      <c r="F148" s="36" t="s">
        <v>142</v>
      </c>
      <c r="G148" s="36"/>
      <c r="H148" s="34" t="n">
        <v>8140</v>
      </c>
      <c r="I148" s="55" t="s">
        <v>129</v>
      </c>
      <c r="J148" s="36"/>
      <c r="K148" s="55" t="s">
        <v>103</v>
      </c>
      <c r="L148" s="36" t="s">
        <v>152</v>
      </c>
      <c r="M148" s="36" t="n">
        <v>1967</v>
      </c>
      <c r="N148" s="36" t="s">
        <v>69</v>
      </c>
      <c r="O148" s="36" t="n">
        <v>9</v>
      </c>
      <c r="P148" s="36" t="n">
        <v>0</v>
      </c>
      <c r="Q148" s="36" t="n">
        <v>1</v>
      </c>
      <c r="R148" s="56" t="n">
        <v>45</v>
      </c>
      <c r="S148" s="57" t="n">
        <v>2074</v>
      </c>
      <c r="T148" s="57" t="n">
        <v>2074</v>
      </c>
      <c r="U148" s="65" t="n">
        <v>1969</v>
      </c>
      <c r="V148" s="65" t="n">
        <v>105</v>
      </c>
      <c r="W148" s="42" t="s">
        <v>52</v>
      </c>
      <c r="X148" s="42" t="s">
        <v>52</v>
      </c>
      <c r="Y148" s="42" t="s">
        <v>52</v>
      </c>
      <c r="Z148" s="42" t="s">
        <v>52</v>
      </c>
      <c r="AA148" s="42" t="s">
        <v>52</v>
      </c>
      <c r="AB148" s="56" t="s">
        <v>52</v>
      </c>
      <c r="AC148" s="42" t="s">
        <v>53</v>
      </c>
      <c r="AD148" s="56" t="s">
        <v>52</v>
      </c>
      <c r="AE148" s="56" t="s">
        <v>53</v>
      </c>
      <c r="AF148" s="56" t="n">
        <v>1</v>
      </c>
      <c r="AG148" s="56" t="n">
        <v>2</v>
      </c>
      <c r="AH148" s="36" t="n">
        <v>1</v>
      </c>
      <c r="AI148" s="36" t="n">
        <v>1</v>
      </c>
      <c r="AJ148" s="36" t="n">
        <v>1</v>
      </c>
      <c r="AK148" s="36" t="n">
        <v>0</v>
      </c>
      <c r="AL148" s="44"/>
    </row>
    <row collapsed="false" customFormat="false" customHeight="true" hidden="false" ht="32.25" outlineLevel="0" r="149">
      <c r="A149" s="36" t="n">
        <v>142</v>
      </c>
      <c r="B149" s="36" t="s">
        <v>46</v>
      </c>
      <c r="C149" s="36" t="s">
        <v>139</v>
      </c>
      <c r="D149" s="37" t="s">
        <v>151</v>
      </c>
      <c r="E149" s="36" t="n">
        <v>48</v>
      </c>
      <c r="F149" s="36" t="s">
        <v>142</v>
      </c>
      <c r="G149" s="36"/>
      <c r="H149" s="34" t="n">
        <v>8141</v>
      </c>
      <c r="I149" s="55" t="s">
        <v>129</v>
      </c>
      <c r="J149" s="36"/>
      <c r="K149" s="36" t="s">
        <v>130</v>
      </c>
      <c r="L149" s="36" t="s">
        <v>146</v>
      </c>
      <c r="M149" s="36" t="n">
        <v>1967</v>
      </c>
      <c r="N149" s="36" t="s">
        <v>51</v>
      </c>
      <c r="O149" s="36" t="n">
        <v>5</v>
      </c>
      <c r="P149" s="36" t="n">
        <v>0</v>
      </c>
      <c r="Q149" s="36" t="n">
        <v>7</v>
      </c>
      <c r="R149" s="56" t="n">
        <v>70</v>
      </c>
      <c r="S149" s="57" t="n">
        <v>3210</v>
      </c>
      <c r="T149" s="57" t="n">
        <v>3210</v>
      </c>
      <c r="U149" s="65" t="n">
        <v>3169</v>
      </c>
      <c r="V149" s="65" t="n">
        <v>41</v>
      </c>
      <c r="W149" s="42" t="s">
        <v>52</v>
      </c>
      <c r="X149" s="42" t="s">
        <v>52</v>
      </c>
      <c r="Y149" s="42" t="s">
        <v>52</v>
      </c>
      <c r="Z149" s="42" t="s">
        <v>52</v>
      </c>
      <c r="AA149" s="42" t="s">
        <v>52</v>
      </c>
      <c r="AB149" s="56" t="s">
        <v>52</v>
      </c>
      <c r="AC149" s="42" t="s">
        <v>53</v>
      </c>
      <c r="AD149" s="56" t="s">
        <v>52</v>
      </c>
      <c r="AE149" s="56" t="s">
        <v>53</v>
      </c>
      <c r="AF149" s="56" t="n">
        <v>0</v>
      </c>
      <c r="AG149" s="56" t="n">
        <v>1</v>
      </c>
      <c r="AH149" s="36" t="n">
        <v>1</v>
      </c>
      <c r="AI149" s="36" t="n">
        <v>1</v>
      </c>
      <c r="AJ149" s="36" t="n">
        <v>1</v>
      </c>
      <c r="AK149" s="36" t="n">
        <v>0</v>
      </c>
      <c r="AL149" s="44"/>
    </row>
    <row collapsed="false" customFormat="false" customHeight="true" hidden="false" ht="32.25" outlineLevel="0" r="150">
      <c r="A150" s="36" t="n">
        <v>143</v>
      </c>
      <c r="B150" s="36" t="s">
        <v>46</v>
      </c>
      <c r="C150" s="36" t="s">
        <v>139</v>
      </c>
      <c r="D150" s="37" t="s">
        <v>151</v>
      </c>
      <c r="E150" s="36" t="n">
        <v>48</v>
      </c>
      <c r="F150" s="36" t="s">
        <v>128</v>
      </c>
      <c r="G150" s="36"/>
      <c r="H150" s="34" t="n">
        <v>8142</v>
      </c>
      <c r="I150" s="55" t="s">
        <v>129</v>
      </c>
      <c r="J150" s="36"/>
      <c r="K150" s="36" t="s">
        <v>130</v>
      </c>
      <c r="L150" s="36" t="s">
        <v>153</v>
      </c>
      <c r="M150" s="36" t="n">
        <v>1967</v>
      </c>
      <c r="N150" s="36" t="s">
        <v>51</v>
      </c>
      <c r="O150" s="36" t="n">
        <v>5</v>
      </c>
      <c r="P150" s="36" t="n">
        <v>5</v>
      </c>
      <c r="Q150" s="36" t="n">
        <v>5</v>
      </c>
      <c r="R150" s="56" t="n">
        <v>50</v>
      </c>
      <c r="S150" s="57" t="n">
        <v>2523</v>
      </c>
      <c r="T150" s="57" t="n">
        <v>2523</v>
      </c>
      <c r="U150" s="65" t="n">
        <v>2437</v>
      </c>
      <c r="V150" s="65" t="n">
        <v>86</v>
      </c>
      <c r="W150" s="42" t="s">
        <v>52</v>
      </c>
      <c r="X150" s="42" t="s">
        <v>52</v>
      </c>
      <c r="Y150" s="42" t="s">
        <v>52</v>
      </c>
      <c r="Z150" s="42" t="s">
        <v>52</v>
      </c>
      <c r="AA150" s="42" t="s">
        <v>52</v>
      </c>
      <c r="AB150" s="56" t="s">
        <v>52</v>
      </c>
      <c r="AC150" s="42" t="s">
        <v>53</v>
      </c>
      <c r="AD150" s="56" t="s">
        <v>52</v>
      </c>
      <c r="AE150" s="56" t="s">
        <v>53</v>
      </c>
      <c r="AF150" s="56" t="n">
        <v>0</v>
      </c>
      <c r="AG150" s="56" t="n">
        <v>1</v>
      </c>
      <c r="AH150" s="36" t="n">
        <v>1</v>
      </c>
      <c r="AI150" s="36" t="n">
        <v>1</v>
      </c>
      <c r="AJ150" s="36" t="n">
        <v>1</v>
      </c>
      <c r="AK150" s="36" t="n">
        <v>0</v>
      </c>
      <c r="AL150" s="44"/>
    </row>
    <row collapsed="false" customFormat="false" customHeight="true" hidden="false" ht="32.25" outlineLevel="0" r="151">
      <c r="A151" s="36" t="n">
        <v>144</v>
      </c>
      <c r="B151" s="36" t="s">
        <v>46</v>
      </c>
      <c r="C151" s="36" t="s">
        <v>139</v>
      </c>
      <c r="D151" s="64" t="s">
        <v>154</v>
      </c>
      <c r="E151" s="36" t="n">
        <v>229</v>
      </c>
      <c r="F151" s="36" t="s">
        <v>142</v>
      </c>
      <c r="G151" s="36"/>
      <c r="H151" s="34" t="n">
        <v>8143</v>
      </c>
      <c r="I151" s="55" t="s">
        <v>129</v>
      </c>
      <c r="J151" s="36"/>
      <c r="K151" s="36" t="s">
        <v>130</v>
      </c>
      <c r="L151" s="36" t="s">
        <v>155</v>
      </c>
      <c r="M151" s="36" t="n">
        <v>1970</v>
      </c>
      <c r="N151" s="36" t="s">
        <v>51</v>
      </c>
      <c r="O151" s="36" t="n">
        <v>5</v>
      </c>
      <c r="P151" s="36" t="n">
        <v>0</v>
      </c>
      <c r="Q151" s="36" t="n">
        <v>6</v>
      </c>
      <c r="R151" s="56" t="n">
        <v>118</v>
      </c>
      <c r="S151" s="57" t="n">
        <v>5436</v>
      </c>
      <c r="T151" s="57" t="n">
        <v>5436</v>
      </c>
      <c r="U151" s="65" t="n">
        <v>5389</v>
      </c>
      <c r="V151" s="65" t="n">
        <v>47</v>
      </c>
      <c r="W151" s="42" t="s">
        <v>52</v>
      </c>
      <c r="X151" s="42" t="s">
        <v>52</v>
      </c>
      <c r="Y151" s="42" t="s">
        <v>52</v>
      </c>
      <c r="Z151" s="42" t="s">
        <v>52</v>
      </c>
      <c r="AA151" s="42" t="s">
        <v>52</v>
      </c>
      <c r="AB151" s="56" t="s">
        <v>52</v>
      </c>
      <c r="AC151" s="42" t="s">
        <v>53</v>
      </c>
      <c r="AD151" s="56" t="s">
        <v>52</v>
      </c>
      <c r="AE151" s="56" t="s">
        <v>53</v>
      </c>
      <c r="AF151" s="56" t="n">
        <v>0</v>
      </c>
      <c r="AG151" s="56" t="n">
        <v>1</v>
      </c>
      <c r="AH151" s="36" t="n">
        <v>1</v>
      </c>
      <c r="AI151" s="36" t="n">
        <v>1</v>
      </c>
      <c r="AJ151" s="36" t="n">
        <v>1</v>
      </c>
      <c r="AK151" s="36" t="n">
        <v>0</v>
      </c>
      <c r="AL151" s="44"/>
    </row>
    <row collapsed="false" customFormat="false" customHeight="true" hidden="false" ht="32.25" outlineLevel="0" r="152">
      <c r="A152" s="36" t="n">
        <v>145</v>
      </c>
      <c r="B152" s="36" t="s">
        <v>46</v>
      </c>
      <c r="C152" s="36" t="s">
        <v>139</v>
      </c>
      <c r="D152" s="64" t="s">
        <v>154</v>
      </c>
      <c r="E152" s="36" t="n">
        <v>241</v>
      </c>
      <c r="F152" s="36" t="s">
        <v>142</v>
      </c>
      <c r="G152" s="36"/>
      <c r="H152" s="34" t="n">
        <v>8144</v>
      </c>
      <c r="I152" s="55" t="s">
        <v>129</v>
      </c>
      <c r="J152" s="36"/>
      <c r="K152" s="55" t="s">
        <v>103</v>
      </c>
      <c r="L152" s="36" t="s">
        <v>156</v>
      </c>
      <c r="M152" s="36" t="n">
        <v>1968</v>
      </c>
      <c r="N152" s="36" t="s">
        <v>69</v>
      </c>
      <c r="O152" s="36" t="n">
        <v>9</v>
      </c>
      <c r="P152" s="36" t="n">
        <v>0</v>
      </c>
      <c r="Q152" s="36" t="n">
        <v>4</v>
      </c>
      <c r="R152" s="56" t="n">
        <v>231</v>
      </c>
      <c r="S152" s="57" t="n">
        <v>11326</v>
      </c>
      <c r="T152" s="57" t="n">
        <v>11326</v>
      </c>
      <c r="U152" s="65" t="n">
        <v>11291</v>
      </c>
      <c r="V152" s="65" t="n">
        <v>35</v>
      </c>
      <c r="W152" s="42" t="s">
        <v>52</v>
      </c>
      <c r="X152" s="42" t="s">
        <v>52</v>
      </c>
      <c r="Y152" s="42" t="s">
        <v>52</v>
      </c>
      <c r="Z152" s="42" t="s">
        <v>52</v>
      </c>
      <c r="AA152" s="42" t="s">
        <v>52</v>
      </c>
      <c r="AB152" s="56" t="s">
        <v>52</v>
      </c>
      <c r="AC152" s="42" t="s">
        <v>53</v>
      </c>
      <c r="AD152" s="56" t="s">
        <v>52</v>
      </c>
      <c r="AE152" s="56" t="s">
        <v>53</v>
      </c>
      <c r="AF152" s="56" t="n">
        <v>4</v>
      </c>
      <c r="AG152" s="56" t="n">
        <v>1</v>
      </c>
      <c r="AH152" s="36" t="n">
        <v>1</v>
      </c>
      <c r="AI152" s="36" t="n">
        <v>2</v>
      </c>
      <c r="AJ152" s="36" t="n">
        <v>2</v>
      </c>
      <c r="AK152" s="36" t="n">
        <v>0</v>
      </c>
      <c r="AL152" s="44"/>
    </row>
    <row collapsed="false" customFormat="false" customHeight="true" hidden="false" ht="32.25" outlineLevel="0" r="153">
      <c r="A153" s="36" t="n">
        <v>146</v>
      </c>
      <c r="B153" s="36" t="s">
        <v>46</v>
      </c>
      <c r="C153" s="36" t="s">
        <v>139</v>
      </c>
      <c r="D153" s="64" t="s">
        <v>154</v>
      </c>
      <c r="E153" s="36" t="n">
        <v>245</v>
      </c>
      <c r="F153" s="36" t="s">
        <v>133</v>
      </c>
      <c r="G153" s="36"/>
      <c r="H153" s="34" t="n">
        <v>8145</v>
      </c>
      <c r="I153" s="55" t="s">
        <v>129</v>
      </c>
      <c r="J153" s="36"/>
      <c r="K153" s="55" t="s">
        <v>103</v>
      </c>
      <c r="L153" s="36" t="s">
        <v>157</v>
      </c>
      <c r="M153" s="36" t="n">
        <v>1967</v>
      </c>
      <c r="N153" s="36" t="s">
        <v>69</v>
      </c>
      <c r="O153" s="36" t="n">
        <v>9</v>
      </c>
      <c r="P153" s="36" t="n">
        <v>0</v>
      </c>
      <c r="Q153" s="36" t="n">
        <v>1</v>
      </c>
      <c r="R153" s="56" t="n">
        <v>45</v>
      </c>
      <c r="S153" s="57" t="n">
        <v>2061</v>
      </c>
      <c r="T153" s="57" t="n">
        <v>2061</v>
      </c>
      <c r="U153" s="65" t="n">
        <v>1956</v>
      </c>
      <c r="V153" s="65" t="n">
        <v>105</v>
      </c>
      <c r="W153" s="42" t="s">
        <v>52</v>
      </c>
      <c r="X153" s="42" t="s">
        <v>52</v>
      </c>
      <c r="Y153" s="42" t="s">
        <v>52</v>
      </c>
      <c r="Z153" s="42" t="s">
        <v>52</v>
      </c>
      <c r="AA153" s="42" t="s">
        <v>52</v>
      </c>
      <c r="AB153" s="56" t="s">
        <v>52</v>
      </c>
      <c r="AC153" s="42" t="s">
        <v>53</v>
      </c>
      <c r="AD153" s="56" t="s">
        <v>52</v>
      </c>
      <c r="AE153" s="56" t="s">
        <v>53</v>
      </c>
      <c r="AF153" s="56" t="n">
        <v>1</v>
      </c>
      <c r="AG153" s="56" t="n">
        <v>2</v>
      </c>
      <c r="AH153" s="36" t="n">
        <v>1</v>
      </c>
      <c r="AI153" s="36" t="n">
        <v>1</v>
      </c>
      <c r="AJ153" s="36" t="n">
        <v>1</v>
      </c>
      <c r="AK153" s="36" t="n">
        <v>0</v>
      </c>
      <c r="AL153" s="44"/>
    </row>
    <row collapsed="false" customFormat="false" customHeight="true" hidden="false" ht="32.25" outlineLevel="0" r="154">
      <c r="A154" s="36" t="n">
        <v>147</v>
      </c>
      <c r="B154" s="36" t="s">
        <v>46</v>
      </c>
      <c r="C154" s="36" t="s">
        <v>139</v>
      </c>
      <c r="D154" s="64" t="s">
        <v>158</v>
      </c>
      <c r="E154" s="36" t="n">
        <v>31</v>
      </c>
      <c r="F154" s="36" t="s">
        <v>142</v>
      </c>
      <c r="G154" s="36"/>
      <c r="H154" s="34" t="n">
        <v>8146</v>
      </c>
      <c r="I154" s="55" t="s">
        <v>129</v>
      </c>
      <c r="J154" s="36"/>
      <c r="K154" s="55" t="s">
        <v>103</v>
      </c>
      <c r="L154" s="36" t="s">
        <v>159</v>
      </c>
      <c r="M154" s="36" t="n">
        <v>1968</v>
      </c>
      <c r="N154" s="36" t="s">
        <v>69</v>
      </c>
      <c r="O154" s="36" t="n">
        <v>9</v>
      </c>
      <c r="P154" s="36" t="n">
        <v>0</v>
      </c>
      <c r="Q154" s="36" t="n">
        <v>1</v>
      </c>
      <c r="R154" s="56" t="n">
        <v>45</v>
      </c>
      <c r="S154" s="57" t="n">
        <v>2107</v>
      </c>
      <c r="T154" s="57" t="n">
        <v>2107</v>
      </c>
      <c r="U154" s="65" t="n">
        <v>2005</v>
      </c>
      <c r="V154" s="65" t="n">
        <v>102</v>
      </c>
      <c r="W154" s="42" t="s">
        <v>52</v>
      </c>
      <c r="X154" s="42" t="s">
        <v>52</v>
      </c>
      <c r="Y154" s="42" t="s">
        <v>52</v>
      </c>
      <c r="Z154" s="42" t="s">
        <v>52</v>
      </c>
      <c r="AA154" s="42" t="s">
        <v>52</v>
      </c>
      <c r="AB154" s="56" t="s">
        <v>52</v>
      </c>
      <c r="AC154" s="42" t="s">
        <v>53</v>
      </c>
      <c r="AD154" s="56" t="s">
        <v>52</v>
      </c>
      <c r="AE154" s="56" t="s">
        <v>53</v>
      </c>
      <c r="AF154" s="56" t="n">
        <v>1</v>
      </c>
      <c r="AG154" s="56" t="n">
        <v>2</v>
      </c>
      <c r="AH154" s="36" t="n">
        <v>1</v>
      </c>
      <c r="AI154" s="36" t="n">
        <v>1</v>
      </c>
      <c r="AJ154" s="36" t="n">
        <v>1</v>
      </c>
      <c r="AK154" s="36" t="n">
        <v>0</v>
      </c>
      <c r="AL154" s="44"/>
    </row>
    <row collapsed="false" customFormat="false" customHeight="true" hidden="false" ht="32.25" outlineLevel="0" r="155">
      <c r="A155" s="36" t="n">
        <v>148</v>
      </c>
      <c r="B155" s="36" t="s">
        <v>46</v>
      </c>
      <c r="C155" s="36" t="s">
        <v>139</v>
      </c>
      <c r="D155" s="64" t="s">
        <v>158</v>
      </c>
      <c r="E155" s="36" t="n">
        <v>36</v>
      </c>
      <c r="F155" s="36" t="s">
        <v>142</v>
      </c>
      <c r="G155" s="36"/>
      <c r="H155" s="34" t="n">
        <v>8147</v>
      </c>
      <c r="I155" s="55" t="s">
        <v>129</v>
      </c>
      <c r="J155" s="36"/>
      <c r="K155" s="71" t="s">
        <v>103</v>
      </c>
      <c r="L155" s="36" t="s">
        <v>160</v>
      </c>
      <c r="M155" s="36" t="n">
        <v>1970</v>
      </c>
      <c r="N155" s="36" t="s">
        <v>69</v>
      </c>
      <c r="O155" s="36" t="n">
        <v>9</v>
      </c>
      <c r="P155" s="36" t="n">
        <v>0</v>
      </c>
      <c r="Q155" s="36" t="n">
        <v>4</v>
      </c>
      <c r="R155" s="56" t="n">
        <v>231</v>
      </c>
      <c r="S155" s="57" t="n">
        <v>11543</v>
      </c>
      <c r="T155" s="57" t="n">
        <v>11543</v>
      </c>
      <c r="U155" s="65" t="n">
        <v>11288</v>
      </c>
      <c r="V155" s="65" t="n">
        <v>255</v>
      </c>
      <c r="W155" s="42" t="s">
        <v>52</v>
      </c>
      <c r="X155" s="42" t="s">
        <v>52</v>
      </c>
      <c r="Y155" s="42" t="s">
        <v>52</v>
      </c>
      <c r="Z155" s="42" t="s">
        <v>52</v>
      </c>
      <c r="AA155" s="42" t="s">
        <v>52</v>
      </c>
      <c r="AB155" s="56" t="s">
        <v>52</v>
      </c>
      <c r="AC155" s="42" t="s">
        <v>53</v>
      </c>
      <c r="AD155" s="56" t="s">
        <v>52</v>
      </c>
      <c r="AE155" s="56" t="s">
        <v>53</v>
      </c>
      <c r="AF155" s="56" t="n">
        <v>4</v>
      </c>
      <c r="AG155" s="56" t="n">
        <v>2</v>
      </c>
      <c r="AH155" s="36" t="n">
        <v>1</v>
      </c>
      <c r="AI155" s="36" t="n">
        <v>2</v>
      </c>
      <c r="AJ155" s="36" t="n">
        <v>2</v>
      </c>
      <c r="AK155" s="36" t="n">
        <v>0</v>
      </c>
      <c r="AL155" s="44"/>
    </row>
    <row collapsed="false" customFormat="false" customHeight="false" hidden="false" ht="15.9" outlineLevel="0" r="156">
      <c r="A156" s="36" t="n">
        <v>149</v>
      </c>
      <c r="B156" s="36" t="s">
        <v>46</v>
      </c>
      <c r="C156" s="55" t="s">
        <v>161</v>
      </c>
      <c r="D156" s="75" t="s">
        <v>162</v>
      </c>
      <c r="E156" s="34" t="n">
        <v>14</v>
      </c>
      <c r="F156" s="34"/>
      <c r="G156" s="34"/>
      <c r="H156" s="34" t="n">
        <v>8148</v>
      </c>
      <c r="I156" s="71" t="s">
        <v>163</v>
      </c>
      <c r="J156" s="34"/>
      <c r="K156" s="38" t="s">
        <v>164</v>
      </c>
      <c r="L156" s="38" t="s">
        <v>164</v>
      </c>
      <c r="M156" s="76" t="n">
        <v>1950</v>
      </c>
      <c r="N156" s="36" t="s">
        <v>165</v>
      </c>
      <c r="O156" s="76" t="n">
        <v>1</v>
      </c>
      <c r="P156" s="34"/>
      <c r="Q156" s="76" t="n">
        <v>1</v>
      </c>
      <c r="R156" s="34" t="n">
        <v>4</v>
      </c>
      <c r="S156" s="77" t="n">
        <v>162</v>
      </c>
      <c r="T156" s="78" t="n">
        <v>162.5</v>
      </c>
      <c r="U156" s="78" t="n">
        <v>162</v>
      </c>
      <c r="V156" s="79" t="n">
        <v>0</v>
      </c>
      <c r="W156" s="36" t="s">
        <v>52</v>
      </c>
      <c r="X156" s="36" t="s">
        <v>52</v>
      </c>
      <c r="Y156" s="36" t="s">
        <v>53</v>
      </c>
      <c r="Z156" s="56" t="s">
        <v>52</v>
      </c>
      <c r="AA156" s="56" t="s">
        <v>52</v>
      </c>
      <c r="AB156" s="56"/>
      <c r="AC156" s="56" t="s">
        <v>52</v>
      </c>
      <c r="AD156" s="56" t="s">
        <v>52</v>
      </c>
      <c r="AE156" s="56" t="s">
        <v>53</v>
      </c>
      <c r="AF156" s="56" t="s">
        <v>53</v>
      </c>
      <c r="AG156" s="56"/>
      <c r="AH156" s="36"/>
      <c r="AI156" s="36"/>
      <c r="AJ156" s="36"/>
      <c r="AK156" s="36"/>
      <c r="AL156" s="36"/>
    </row>
    <row collapsed="false" customFormat="false" customHeight="false" hidden="false" ht="15.9" outlineLevel="0" r="157">
      <c r="A157" s="36" t="n">
        <v>150</v>
      </c>
      <c r="B157" s="36" t="s">
        <v>46</v>
      </c>
      <c r="C157" s="55" t="s">
        <v>161</v>
      </c>
      <c r="D157" s="75" t="s">
        <v>166</v>
      </c>
      <c r="E157" s="34" t="n">
        <v>2</v>
      </c>
      <c r="F157" s="34"/>
      <c r="G157" s="34"/>
      <c r="H157" s="34" t="n">
        <v>8149</v>
      </c>
      <c r="I157" s="71" t="s">
        <v>163</v>
      </c>
      <c r="J157" s="34"/>
      <c r="K157" s="34" t="s">
        <v>167</v>
      </c>
      <c r="L157" s="38" t="s">
        <v>168</v>
      </c>
      <c r="M157" s="76" t="n">
        <v>1963</v>
      </c>
      <c r="N157" s="36" t="s">
        <v>69</v>
      </c>
      <c r="O157" s="76" t="n">
        <v>3</v>
      </c>
      <c r="P157" s="34"/>
      <c r="Q157" s="76" t="n">
        <v>2</v>
      </c>
      <c r="R157" s="34" t="n">
        <v>24</v>
      </c>
      <c r="S157" s="77" t="n">
        <v>953</v>
      </c>
      <c r="T157" s="78" t="n">
        <v>953</v>
      </c>
      <c r="U157" s="78" t="n">
        <v>953</v>
      </c>
      <c r="V157" s="79" t="n">
        <v>0</v>
      </c>
      <c r="W157" s="36" t="s">
        <v>52</v>
      </c>
      <c r="X157" s="36" t="s">
        <v>52</v>
      </c>
      <c r="Y157" s="36" t="s">
        <v>53</v>
      </c>
      <c r="Z157" s="56" t="s">
        <v>52</v>
      </c>
      <c r="AA157" s="56" t="s">
        <v>52</v>
      </c>
      <c r="AB157" s="56"/>
      <c r="AC157" s="56" t="s">
        <v>52</v>
      </c>
      <c r="AD157" s="56" t="s">
        <v>52</v>
      </c>
      <c r="AE157" s="56" t="s">
        <v>53</v>
      </c>
      <c r="AF157" s="56" t="s">
        <v>53</v>
      </c>
      <c r="AG157" s="56" t="n">
        <v>1</v>
      </c>
      <c r="AH157" s="36" t="n">
        <v>1</v>
      </c>
      <c r="AI157" s="36"/>
      <c r="AJ157" s="36"/>
      <c r="AK157" s="36"/>
      <c r="AL157" s="36"/>
    </row>
    <row collapsed="false" customFormat="false" customHeight="false" hidden="false" ht="15.9" outlineLevel="0" r="158">
      <c r="A158" s="36" t="n">
        <v>151</v>
      </c>
      <c r="B158" s="36" t="s">
        <v>46</v>
      </c>
      <c r="C158" s="55" t="s">
        <v>161</v>
      </c>
      <c r="D158" s="75" t="s">
        <v>169</v>
      </c>
      <c r="E158" s="34" t="n">
        <v>17</v>
      </c>
      <c r="F158" s="34"/>
      <c r="G158" s="34"/>
      <c r="H158" s="34" t="n">
        <v>8150</v>
      </c>
      <c r="I158" s="71" t="s">
        <v>163</v>
      </c>
      <c r="J158" s="34"/>
      <c r="K158" s="34" t="s">
        <v>170</v>
      </c>
      <c r="L158" s="38" t="s">
        <v>171</v>
      </c>
      <c r="M158" s="76" t="n">
        <v>1970</v>
      </c>
      <c r="N158" s="36" t="s">
        <v>51</v>
      </c>
      <c r="O158" s="76" t="n">
        <v>5</v>
      </c>
      <c r="P158" s="34"/>
      <c r="Q158" s="76" t="n">
        <v>4</v>
      </c>
      <c r="R158" s="34" t="n">
        <v>60</v>
      </c>
      <c r="S158" s="77" t="n">
        <v>2762</v>
      </c>
      <c r="T158" s="78" t="n">
        <v>2707.5</v>
      </c>
      <c r="U158" s="78" t="n">
        <v>2646</v>
      </c>
      <c r="V158" s="79" t="n">
        <v>116</v>
      </c>
      <c r="W158" s="36" t="s">
        <v>52</v>
      </c>
      <c r="X158" s="36" t="s">
        <v>52</v>
      </c>
      <c r="Y158" s="36" t="s">
        <v>53</v>
      </c>
      <c r="Z158" s="56" t="s">
        <v>52</v>
      </c>
      <c r="AA158" s="56" t="s">
        <v>52</v>
      </c>
      <c r="AB158" s="56"/>
      <c r="AC158" s="56" t="s">
        <v>52</v>
      </c>
      <c r="AD158" s="56" t="s">
        <v>52</v>
      </c>
      <c r="AE158" s="56" t="s">
        <v>53</v>
      </c>
      <c r="AF158" s="56" t="s">
        <v>53</v>
      </c>
      <c r="AG158" s="56" t="n">
        <v>1</v>
      </c>
      <c r="AH158" s="36"/>
      <c r="AI158" s="36"/>
      <c r="AJ158" s="36" t="n">
        <v>1</v>
      </c>
      <c r="AK158" s="36"/>
      <c r="AL158" s="36"/>
    </row>
    <row collapsed="false" customFormat="false" customHeight="false" hidden="false" ht="15.9" outlineLevel="0" r="159">
      <c r="A159" s="36" t="n">
        <v>152</v>
      </c>
      <c r="B159" s="36" t="s">
        <v>46</v>
      </c>
      <c r="C159" s="55" t="s">
        <v>161</v>
      </c>
      <c r="D159" s="75" t="s">
        <v>172</v>
      </c>
      <c r="E159" s="34" t="n">
        <v>89</v>
      </c>
      <c r="F159" s="34"/>
      <c r="G159" s="34"/>
      <c r="H159" s="34" t="n">
        <v>8151</v>
      </c>
      <c r="I159" s="71" t="s">
        <v>163</v>
      </c>
      <c r="J159" s="34"/>
      <c r="K159" s="34" t="s">
        <v>167</v>
      </c>
      <c r="L159" s="38" t="s">
        <v>168</v>
      </c>
      <c r="M159" s="76" t="n">
        <v>1964</v>
      </c>
      <c r="N159" s="36" t="s">
        <v>69</v>
      </c>
      <c r="O159" s="76" t="n">
        <v>4</v>
      </c>
      <c r="P159" s="34"/>
      <c r="Q159" s="76" t="n">
        <v>4</v>
      </c>
      <c r="R159" s="34" t="n">
        <v>64</v>
      </c>
      <c r="S159" s="77" t="n">
        <v>2740</v>
      </c>
      <c r="T159" s="78" t="n">
        <v>2657.46</v>
      </c>
      <c r="U159" s="78" t="n">
        <v>2657</v>
      </c>
      <c r="V159" s="79" t="n">
        <v>83</v>
      </c>
      <c r="W159" s="36" t="s">
        <v>52</v>
      </c>
      <c r="X159" s="36" t="s">
        <v>52</v>
      </c>
      <c r="Y159" s="36" t="s">
        <v>53</v>
      </c>
      <c r="Z159" s="56" t="s">
        <v>52</v>
      </c>
      <c r="AA159" s="56" t="s">
        <v>52</v>
      </c>
      <c r="AB159" s="56"/>
      <c r="AC159" s="56" t="s">
        <v>52</v>
      </c>
      <c r="AD159" s="56" t="s">
        <v>52</v>
      </c>
      <c r="AE159" s="56" t="s">
        <v>53</v>
      </c>
      <c r="AF159" s="56" t="s">
        <v>53</v>
      </c>
      <c r="AG159" s="56" t="n">
        <v>1</v>
      </c>
      <c r="AH159" s="36"/>
      <c r="AI159" s="36"/>
      <c r="AJ159" s="36"/>
      <c r="AK159" s="36"/>
      <c r="AL159" s="36"/>
    </row>
    <row collapsed="false" customFormat="false" customHeight="false" hidden="false" ht="15.9" outlineLevel="0" r="160">
      <c r="A160" s="36" t="n">
        <v>153</v>
      </c>
      <c r="B160" s="36" t="s">
        <v>46</v>
      </c>
      <c r="C160" s="55" t="s">
        <v>161</v>
      </c>
      <c r="D160" s="75" t="s">
        <v>172</v>
      </c>
      <c r="E160" s="34" t="n">
        <v>91</v>
      </c>
      <c r="F160" s="34"/>
      <c r="G160" s="34"/>
      <c r="H160" s="34" t="n">
        <v>8152</v>
      </c>
      <c r="I160" s="71" t="s">
        <v>163</v>
      </c>
      <c r="J160" s="34"/>
      <c r="K160" s="34" t="s">
        <v>167</v>
      </c>
      <c r="L160" s="38" t="s">
        <v>173</v>
      </c>
      <c r="M160" s="76" t="n">
        <v>1964</v>
      </c>
      <c r="N160" s="36" t="s">
        <v>69</v>
      </c>
      <c r="O160" s="76" t="n">
        <v>3</v>
      </c>
      <c r="P160" s="34"/>
      <c r="Q160" s="76" t="n">
        <v>3</v>
      </c>
      <c r="R160" s="34" t="n">
        <v>36</v>
      </c>
      <c r="S160" s="77" t="n">
        <v>1654.1</v>
      </c>
      <c r="T160" s="78" t="n">
        <v>1547.91</v>
      </c>
      <c r="U160" s="78" t="n">
        <v>1474.8</v>
      </c>
      <c r="V160" s="79" t="n">
        <v>179.3</v>
      </c>
      <c r="W160" s="36" t="s">
        <v>52</v>
      </c>
      <c r="X160" s="36" t="s">
        <v>52</v>
      </c>
      <c r="Y160" s="36" t="s">
        <v>53</v>
      </c>
      <c r="Z160" s="56" t="s">
        <v>52</v>
      </c>
      <c r="AA160" s="56" t="s">
        <v>52</v>
      </c>
      <c r="AB160" s="56"/>
      <c r="AC160" s="56" t="s">
        <v>52</v>
      </c>
      <c r="AD160" s="56" t="s">
        <v>52</v>
      </c>
      <c r="AE160" s="56" t="s">
        <v>53</v>
      </c>
      <c r="AF160" s="56" t="s">
        <v>53</v>
      </c>
      <c r="AG160" s="56" t="n">
        <v>1</v>
      </c>
      <c r="AH160" s="36" t="n">
        <v>1</v>
      </c>
      <c r="AI160" s="36"/>
      <c r="AJ160" s="36"/>
      <c r="AK160" s="36"/>
      <c r="AL160" s="36"/>
    </row>
    <row collapsed="false" customFormat="false" customHeight="false" hidden="false" ht="15.9" outlineLevel="0" r="161">
      <c r="A161" s="36" t="n">
        <v>154</v>
      </c>
      <c r="B161" s="36" t="s">
        <v>46</v>
      </c>
      <c r="C161" s="55" t="s">
        <v>161</v>
      </c>
      <c r="D161" s="75" t="s">
        <v>174</v>
      </c>
      <c r="E161" s="34" t="n">
        <v>64</v>
      </c>
      <c r="F161" s="34"/>
      <c r="G161" s="34"/>
      <c r="H161" s="34" t="n">
        <v>8153</v>
      </c>
      <c r="I161" s="71" t="s">
        <v>163</v>
      </c>
      <c r="J161" s="34"/>
      <c r="K161" s="34"/>
      <c r="L161" s="38" t="s">
        <v>164</v>
      </c>
      <c r="M161" s="76" t="n">
        <v>1959</v>
      </c>
      <c r="N161" s="36" t="s">
        <v>69</v>
      </c>
      <c r="O161" s="76" t="n">
        <v>2</v>
      </c>
      <c r="P161" s="34"/>
      <c r="Q161" s="76" t="n">
        <v>2</v>
      </c>
      <c r="R161" s="34" t="n">
        <v>8</v>
      </c>
      <c r="S161" s="77" t="n">
        <v>452</v>
      </c>
      <c r="T161" s="78" t="n">
        <v>451.7</v>
      </c>
      <c r="U161" s="78" t="n">
        <v>452</v>
      </c>
      <c r="V161" s="79" t="n">
        <v>0</v>
      </c>
      <c r="W161" s="36" t="s">
        <v>52</v>
      </c>
      <c r="X161" s="36" t="s">
        <v>52</v>
      </c>
      <c r="Y161" s="36" t="s">
        <v>53</v>
      </c>
      <c r="Z161" s="56" t="s">
        <v>52</v>
      </c>
      <c r="AA161" s="56" t="s">
        <v>52</v>
      </c>
      <c r="AB161" s="56"/>
      <c r="AC161" s="56" t="s">
        <v>52</v>
      </c>
      <c r="AD161" s="56" t="s">
        <v>52</v>
      </c>
      <c r="AE161" s="56" t="s">
        <v>53</v>
      </c>
      <c r="AF161" s="56" t="s">
        <v>53</v>
      </c>
      <c r="AG161" s="56"/>
      <c r="AH161" s="36"/>
      <c r="AI161" s="36"/>
      <c r="AJ161" s="36"/>
      <c r="AK161" s="36"/>
      <c r="AL161" s="36"/>
    </row>
    <row collapsed="false" customFormat="false" customHeight="false" hidden="false" ht="15.9" outlineLevel="0" r="162">
      <c r="A162" s="36" t="n">
        <v>155</v>
      </c>
      <c r="B162" s="36" t="s">
        <v>46</v>
      </c>
      <c r="C162" s="55" t="s">
        <v>161</v>
      </c>
      <c r="D162" s="75" t="s">
        <v>174</v>
      </c>
      <c r="E162" s="34" t="n">
        <v>66</v>
      </c>
      <c r="F162" s="34" t="n">
        <v>1</v>
      </c>
      <c r="G162" s="34"/>
      <c r="H162" s="34" t="n">
        <v>8154</v>
      </c>
      <c r="I162" s="71" t="s">
        <v>163</v>
      </c>
      <c r="J162" s="34"/>
      <c r="K162" s="34"/>
      <c r="L162" s="38" t="s">
        <v>164</v>
      </c>
      <c r="M162" s="76" t="n">
        <v>1958</v>
      </c>
      <c r="N162" s="36" t="s">
        <v>69</v>
      </c>
      <c r="O162" s="76" t="n">
        <v>2</v>
      </c>
      <c r="P162" s="34"/>
      <c r="Q162" s="76" t="n">
        <v>2</v>
      </c>
      <c r="R162" s="34" t="n">
        <v>6</v>
      </c>
      <c r="S162" s="77" t="n">
        <v>458</v>
      </c>
      <c r="T162" s="78" t="n">
        <v>458.7</v>
      </c>
      <c r="U162" s="78" t="n">
        <v>458</v>
      </c>
      <c r="V162" s="79" t="n">
        <v>0</v>
      </c>
      <c r="W162" s="36" t="s">
        <v>52</v>
      </c>
      <c r="X162" s="36" t="s">
        <v>52</v>
      </c>
      <c r="Y162" s="36" t="s">
        <v>53</v>
      </c>
      <c r="Z162" s="56" t="s">
        <v>52</v>
      </c>
      <c r="AA162" s="56" t="s">
        <v>52</v>
      </c>
      <c r="AB162" s="56"/>
      <c r="AC162" s="56" t="s">
        <v>52</v>
      </c>
      <c r="AD162" s="56" t="s">
        <v>52</v>
      </c>
      <c r="AE162" s="56" t="s">
        <v>53</v>
      </c>
      <c r="AF162" s="56" t="s">
        <v>53</v>
      </c>
      <c r="AG162" s="56"/>
      <c r="AH162" s="36"/>
      <c r="AI162" s="36"/>
      <c r="AJ162" s="36"/>
      <c r="AK162" s="36"/>
      <c r="AL162" s="36"/>
    </row>
    <row collapsed="false" customFormat="false" customHeight="false" hidden="false" ht="15.9" outlineLevel="0" r="163">
      <c r="A163" s="36" t="n">
        <v>156</v>
      </c>
      <c r="B163" s="36" t="s">
        <v>46</v>
      </c>
      <c r="C163" s="55" t="s">
        <v>161</v>
      </c>
      <c r="D163" s="75" t="s">
        <v>175</v>
      </c>
      <c r="E163" s="34" t="n">
        <v>16</v>
      </c>
      <c r="F163" s="34"/>
      <c r="G163" s="34"/>
      <c r="H163" s="34" t="n">
        <v>8155</v>
      </c>
      <c r="I163" s="71" t="s">
        <v>163</v>
      </c>
      <c r="J163" s="34"/>
      <c r="K163" s="34"/>
      <c r="L163" s="38" t="s">
        <v>164</v>
      </c>
      <c r="M163" s="76" t="n">
        <v>1961</v>
      </c>
      <c r="N163" s="34" t="s">
        <v>69</v>
      </c>
      <c r="O163" s="76" t="n">
        <v>2</v>
      </c>
      <c r="P163" s="34"/>
      <c r="Q163" s="76" t="n">
        <v>2</v>
      </c>
      <c r="R163" s="34" t="n">
        <v>16</v>
      </c>
      <c r="S163" s="77" t="n">
        <v>639.8</v>
      </c>
      <c r="T163" s="78" t="n">
        <v>633.93</v>
      </c>
      <c r="U163" s="78" t="n">
        <v>633.93</v>
      </c>
      <c r="V163" s="79" t="n">
        <v>0</v>
      </c>
      <c r="W163" s="36" t="s">
        <v>52</v>
      </c>
      <c r="X163" s="36" t="s">
        <v>52</v>
      </c>
      <c r="Y163" s="36" t="s">
        <v>53</v>
      </c>
      <c r="Z163" s="56" t="s">
        <v>52</v>
      </c>
      <c r="AA163" s="56" t="s">
        <v>52</v>
      </c>
      <c r="AB163" s="56"/>
      <c r="AC163" s="56" t="s">
        <v>52</v>
      </c>
      <c r="AD163" s="56" t="s">
        <v>52</v>
      </c>
      <c r="AE163" s="56" t="s">
        <v>53</v>
      </c>
      <c r="AF163" s="56" t="s">
        <v>53</v>
      </c>
      <c r="AG163" s="56" t="n">
        <v>1</v>
      </c>
      <c r="AH163" s="36" t="n">
        <v>1</v>
      </c>
      <c r="AI163" s="36"/>
      <c r="AJ163" s="36"/>
      <c r="AK163" s="36"/>
      <c r="AL163" s="36"/>
    </row>
    <row collapsed="false" customFormat="false" customHeight="false" hidden="false" ht="15.9" outlineLevel="0" r="164">
      <c r="A164" s="36" t="n">
        <v>157</v>
      </c>
      <c r="B164" s="36" t="s">
        <v>46</v>
      </c>
      <c r="C164" s="55" t="s">
        <v>161</v>
      </c>
      <c r="D164" s="75" t="s">
        <v>175</v>
      </c>
      <c r="E164" s="34" t="n">
        <v>23</v>
      </c>
      <c r="F164" s="34"/>
      <c r="G164" s="34"/>
      <c r="H164" s="34" t="n">
        <v>8156</v>
      </c>
      <c r="I164" s="71" t="s">
        <v>163</v>
      </c>
      <c r="J164" s="34"/>
      <c r="K164" s="34" t="s">
        <v>167</v>
      </c>
      <c r="L164" s="38" t="s">
        <v>176</v>
      </c>
      <c r="M164" s="76" t="n">
        <v>1976</v>
      </c>
      <c r="N164" s="34" t="s">
        <v>69</v>
      </c>
      <c r="O164" s="76" t="n">
        <v>9</v>
      </c>
      <c r="P164" s="34"/>
      <c r="Q164" s="76" t="n">
        <v>6</v>
      </c>
      <c r="R164" s="34" t="n">
        <v>216</v>
      </c>
      <c r="S164" s="77" t="n">
        <v>11110.6</v>
      </c>
      <c r="T164" s="78" t="n">
        <v>10947.6</v>
      </c>
      <c r="U164" s="78" t="n">
        <v>10899.6</v>
      </c>
      <c r="V164" s="79" t="n">
        <v>211</v>
      </c>
      <c r="W164" s="36" t="s">
        <v>52</v>
      </c>
      <c r="X164" s="36" t="s">
        <v>52</v>
      </c>
      <c r="Y164" s="36" t="s">
        <v>52</v>
      </c>
      <c r="Z164" s="56" t="s">
        <v>52</v>
      </c>
      <c r="AA164" s="56" t="s">
        <v>52</v>
      </c>
      <c r="AB164" s="56"/>
      <c r="AC164" s="56" t="s">
        <v>53</v>
      </c>
      <c r="AD164" s="56" t="s">
        <v>52</v>
      </c>
      <c r="AE164" s="56" t="s">
        <v>53</v>
      </c>
      <c r="AF164" s="69" t="n">
        <v>6</v>
      </c>
      <c r="AG164" s="56" t="n">
        <v>1</v>
      </c>
      <c r="AH164" s="36" t="n">
        <v>1</v>
      </c>
      <c r="AI164" s="36" t="n">
        <v>1</v>
      </c>
      <c r="AJ164" s="36" t="n">
        <v>3</v>
      </c>
      <c r="AK164" s="36"/>
      <c r="AL164" s="36"/>
    </row>
    <row collapsed="false" customFormat="false" customHeight="false" hidden="false" ht="15.9" outlineLevel="0" r="165">
      <c r="A165" s="36" t="n">
        <v>158</v>
      </c>
      <c r="B165" s="36" t="s">
        <v>46</v>
      </c>
      <c r="C165" s="55" t="s">
        <v>161</v>
      </c>
      <c r="D165" s="75" t="s">
        <v>175</v>
      </c>
      <c r="E165" s="34" t="n">
        <v>24</v>
      </c>
      <c r="F165" s="34"/>
      <c r="G165" s="34"/>
      <c r="H165" s="34" t="n">
        <v>8157</v>
      </c>
      <c r="I165" s="71" t="s">
        <v>163</v>
      </c>
      <c r="J165" s="34"/>
      <c r="K165" s="34"/>
      <c r="L165" s="38" t="s">
        <v>164</v>
      </c>
      <c r="M165" s="76" t="n">
        <v>1960</v>
      </c>
      <c r="N165" s="34" t="s">
        <v>69</v>
      </c>
      <c r="O165" s="76" t="n">
        <v>2</v>
      </c>
      <c r="P165" s="34"/>
      <c r="Q165" s="76" t="n">
        <v>1</v>
      </c>
      <c r="R165" s="34" t="n">
        <v>8</v>
      </c>
      <c r="S165" s="77" t="n">
        <v>288</v>
      </c>
      <c r="T165" s="78" t="n">
        <v>288</v>
      </c>
      <c r="U165" s="78" t="n">
        <v>288</v>
      </c>
      <c r="V165" s="79" t="n">
        <v>0</v>
      </c>
      <c r="W165" s="36" t="s">
        <v>52</v>
      </c>
      <c r="X165" s="36" t="s">
        <v>52</v>
      </c>
      <c r="Y165" s="36" t="s">
        <v>53</v>
      </c>
      <c r="Z165" s="56" t="s">
        <v>52</v>
      </c>
      <c r="AA165" s="56" t="s">
        <v>52</v>
      </c>
      <c r="AB165" s="56"/>
      <c r="AC165" s="56" t="s">
        <v>53</v>
      </c>
      <c r="AD165" s="56" t="s">
        <v>53</v>
      </c>
      <c r="AE165" s="56" t="s">
        <v>52</v>
      </c>
      <c r="AF165" s="56" t="s">
        <v>53</v>
      </c>
      <c r="AG165" s="56" t="n">
        <v>1</v>
      </c>
      <c r="AH165" s="36" t="n">
        <v>1</v>
      </c>
      <c r="AI165" s="36"/>
      <c r="AJ165" s="36"/>
      <c r="AK165" s="36"/>
      <c r="AL165" s="36"/>
    </row>
    <row collapsed="false" customFormat="false" customHeight="true" hidden="false" ht="15.75" outlineLevel="0" r="166">
      <c r="A166" s="36" t="n">
        <v>159</v>
      </c>
      <c r="B166" s="36" t="s">
        <v>46</v>
      </c>
      <c r="C166" s="55" t="s">
        <v>161</v>
      </c>
      <c r="D166" s="75" t="s">
        <v>177</v>
      </c>
      <c r="E166" s="34" t="n">
        <v>14</v>
      </c>
      <c r="F166" s="34"/>
      <c r="G166" s="34"/>
      <c r="H166" s="34" t="n">
        <v>8158</v>
      </c>
      <c r="I166" s="71" t="s">
        <v>163</v>
      </c>
      <c r="J166" s="34"/>
      <c r="K166" s="34" t="s">
        <v>170</v>
      </c>
      <c r="L166" s="38" t="s">
        <v>171</v>
      </c>
      <c r="M166" s="76" t="n">
        <v>1968</v>
      </c>
      <c r="N166" s="36" t="s">
        <v>51</v>
      </c>
      <c r="O166" s="76" t="n">
        <v>5</v>
      </c>
      <c r="P166" s="34"/>
      <c r="Q166" s="76" t="n">
        <v>4</v>
      </c>
      <c r="R166" s="34" t="n">
        <v>80</v>
      </c>
      <c r="S166" s="77" t="n">
        <v>3569</v>
      </c>
      <c r="T166" s="78" t="n">
        <v>3568.9</v>
      </c>
      <c r="U166" s="78" t="n">
        <v>3568.9</v>
      </c>
      <c r="V166" s="79" t="n">
        <v>0</v>
      </c>
      <c r="W166" s="36" t="s">
        <v>52</v>
      </c>
      <c r="X166" s="36" t="s">
        <v>52</v>
      </c>
      <c r="Y166" s="36" t="s">
        <v>53</v>
      </c>
      <c r="Z166" s="56" t="s">
        <v>52</v>
      </c>
      <c r="AA166" s="56" t="s">
        <v>52</v>
      </c>
      <c r="AB166" s="56"/>
      <c r="AC166" s="56" t="s">
        <v>52</v>
      </c>
      <c r="AD166" s="56" t="s">
        <v>52</v>
      </c>
      <c r="AE166" s="56" t="s">
        <v>53</v>
      </c>
      <c r="AF166" s="56" t="s">
        <v>53</v>
      </c>
      <c r="AG166" s="56" t="n">
        <v>1</v>
      </c>
      <c r="AH166" s="36"/>
      <c r="AI166" s="36"/>
      <c r="AJ166" s="36" t="n">
        <v>1</v>
      </c>
      <c r="AK166" s="36"/>
      <c r="AL166" s="36"/>
    </row>
    <row collapsed="false" customFormat="false" customHeight="true" hidden="false" ht="15.75" outlineLevel="0" r="167">
      <c r="A167" s="36" t="n">
        <v>160</v>
      </c>
      <c r="B167" s="36" t="s">
        <v>46</v>
      </c>
      <c r="C167" s="55" t="s">
        <v>161</v>
      </c>
      <c r="D167" s="75" t="s">
        <v>177</v>
      </c>
      <c r="E167" s="34" t="n">
        <v>15</v>
      </c>
      <c r="F167" s="34"/>
      <c r="G167" s="34"/>
      <c r="H167" s="34" t="n">
        <v>8159</v>
      </c>
      <c r="I167" s="71" t="s">
        <v>163</v>
      </c>
      <c r="J167" s="34"/>
      <c r="K167" s="34" t="s">
        <v>167</v>
      </c>
      <c r="L167" s="38" t="s">
        <v>168</v>
      </c>
      <c r="M167" s="76" t="n">
        <v>1973</v>
      </c>
      <c r="N167" s="34" t="s">
        <v>69</v>
      </c>
      <c r="O167" s="76" t="n">
        <v>9</v>
      </c>
      <c r="P167" s="34"/>
      <c r="Q167" s="76" t="n">
        <v>6</v>
      </c>
      <c r="R167" s="34" t="n">
        <v>216</v>
      </c>
      <c r="S167" s="77" t="n">
        <v>10145.9</v>
      </c>
      <c r="T167" s="78" t="n">
        <v>11029.9</v>
      </c>
      <c r="U167" s="78" t="n">
        <v>10029.9</v>
      </c>
      <c r="V167" s="79" t="n">
        <v>116</v>
      </c>
      <c r="W167" s="36" t="s">
        <v>52</v>
      </c>
      <c r="X167" s="36" t="s">
        <v>52</v>
      </c>
      <c r="Y167" s="36" t="s">
        <v>52</v>
      </c>
      <c r="Z167" s="56" t="s">
        <v>52</v>
      </c>
      <c r="AA167" s="56" t="s">
        <v>52</v>
      </c>
      <c r="AB167" s="56"/>
      <c r="AC167" s="56" t="s">
        <v>53</v>
      </c>
      <c r="AD167" s="56" t="s">
        <v>52</v>
      </c>
      <c r="AE167" s="56" t="s">
        <v>53</v>
      </c>
      <c r="AF167" s="56" t="n">
        <v>6</v>
      </c>
      <c r="AG167" s="56" t="n">
        <v>2</v>
      </c>
      <c r="AH167" s="36" t="n">
        <v>1</v>
      </c>
      <c r="AI167" s="36" t="n">
        <v>1</v>
      </c>
      <c r="AJ167" s="36" t="n">
        <v>3</v>
      </c>
      <c r="AK167" s="36"/>
      <c r="AL167" s="36"/>
    </row>
    <row collapsed="false" customFormat="false" customHeight="true" hidden="false" ht="15.75" outlineLevel="0" r="168">
      <c r="A168" s="36" t="n">
        <v>161</v>
      </c>
      <c r="B168" s="36" t="s">
        <v>46</v>
      </c>
      <c r="C168" s="55" t="s">
        <v>161</v>
      </c>
      <c r="D168" s="75" t="s">
        <v>177</v>
      </c>
      <c r="E168" s="34" t="n">
        <v>16</v>
      </c>
      <c r="F168" s="34"/>
      <c r="G168" s="34"/>
      <c r="H168" s="34" t="n">
        <v>8160</v>
      </c>
      <c r="I168" s="71" t="s">
        <v>163</v>
      </c>
      <c r="J168" s="34"/>
      <c r="K168" s="34" t="s">
        <v>170</v>
      </c>
      <c r="L168" s="38" t="s">
        <v>171</v>
      </c>
      <c r="M168" s="76" t="n">
        <v>1968</v>
      </c>
      <c r="N168" s="36" t="s">
        <v>51</v>
      </c>
      <c r="O168" s="76" t="n">
        <v>5</v>
      </c>
      <c r="P168" s="34"/>
      <c r="Q168" s="76" t="n">
        <v>4</v>
      </c>
      <c r="R168" s="34" t="n">
        <v>80</v>
      </c>
      <c r="S168" s="77" t="n">
        <v>3568.5</v>
      </c>
      <c r="T168" s="78" t="n">
        <v>3567.5</v>
      </c>
      <c r="U168" s="78" t="n">
        <v>3568.5</v>
      </c>
      <c r="V168" s="79" t="n">
        <v>0</v>
      </c>
      <c r="W168" s="36" t="s">
        <v>52</v>
      </c>
      <c r="X168" s="36" t="s">
        <v>52</v>
      </c>
      <c r="Y168" s="36" t="s">
        <v>53</v>
      </c>
      <c r="Z168" s="56" t="s">
        <v>52</v>
      </c>
      <c r="AA168" s="56" t="s">
        <v>52</v>
      </c>
      <c r="AB168" s="56"/>
      <c r="AC168" s="56" t="s">
        <v>52</v>
      </c>
      <c r="AD168" s="56" t="s">
        <v>52</v>
      </c>
      <c r="AE168" s="56" t="s">
        <v>53</v>
      </c>
      <c r="AF168" s="56" t="s">
        <v>53</v>
      </c>
      <c r="AG168" s="56" t="n">
        <v>1</v>
      </c>
      <c r="AH168" s="36"/>
      <c r="AI168" s="36"/>
      <c r="AJ168" s="36"/>
      <c r="AK168" s="36"/>
      <c r="AL168" s="36"/>
    </row>
    <row collapsed="false" customFormat="false" customHeight="true" hidden="false" ht="15.75" outlineLevel="0" r="169">
      <c r="A169" s="36" t="n">
        <v>162</v>
      </c>
      <c r="B169" s="36" t="s">
        <v>46</v>
      </c>
      <c r="C169" s="55" t="s">
        <v>161</v>
      </c>
      <c r="D169" s="75" t="s">
        <v>177</v>
      </c>
      <c r="E169" s="34" t="n">
        <v>18</v>
      </c>
      <c r="F169" s="34"/>
      <c r="G169" s="34"/>
      <c r="H169" s="34" t="n">
        <v>8161</v>
      </c>
      <c r="I169" s="71" t="s">
        <v>163</v>
      </c>
      <c r="J169" s="34"/>
      <c r="K169" s="34" t="s">
        <v>170</v>
      </c>
      <c r="L169" s="38" t="s">
        <v>171</v>
      </c>
      <c r="M169" s="76" t="n">
        <v>1969</v>
      </c>
      <c r="N169" s="36" t="s">
        <v>51</v>
      </c>
      <c r="O169" s="76" t="n">
        <v>5</v>
      </c>
      <c r="P169" s="34"/>
      <c r="Q169" s="76" t="n">
        <v>4</v>
      </c>
      <c r="R169" s="34" t="n">
        <v>80</v>
      </c>
      <c r="S169" s="77" t="n">
        <v>3505</v>
      </c>
      <c r="T169" s="78" t="n">
        <v>3504.8</v>
      </c>
      <c r="U169" s="78" t="n">
        <v>3505</v>
      </c>
      <c r="V169" s="79" t="n">
        <v>0</v>
      </c>
      <c r="W169" s="36" t="s">
        <v>52</v>
      </c>
      <c r="X169" s="36" t="s">
        <v>52</v>
      </c>
      <c r="Y169" s="36" t="s">
        <v>53</v>
      </c>
      <c r="Z169" s="56" t="s">
        <v>52</v>
      </c>
      <c r="AA169" s="56" t="s">
        <v>52</v>
      </c>
      <c r="AB169" s="56"/>
      <c r="AC169" s="56" t="s">
        <v>52</v>
      </c>
      <c r="AD169" s="56" t="s">
        <v>52</v>
      </c>
      <c r="AE169" s="56" t="s">
        <v>53</v>
      </c>
      <c r="AF169" s="56" t="s">
        <v>53</v>
      </c>
      <c r="AG169" s="56" t="n">
        <v>1</v>
      </c>
      <c r="AH169" s="36"/>
      <c r="AI169" s="36"/>
      <c r="AJ169" s="36" t="n">
        <v>1</v>
      </c>
      <c r="AK169" s="36"/>
      <c r="AL169" s="36"/>
    </row>
    <row collapsed="false" customFormat="false" customHeight="true" hidden="false" ht="15.75" outlineLevel="0" r="170">
      <c r="A170" s="36" t="n">
        <v>163</v>
      </c>
      <c r="B170" s="36" t="s">
        <v>46</v>
      </c>
      <c r="C170" s="55" t="s">
        <v>161</v>
      </c>
      <c r="D170" s="75" t="s">
        <v>177</v>
      </c>
      <c r="E170" s="34" t="n">
        <v>18</v>
      </c>
      <c r="F170" s="34" t="n">
        <v>2</v>
      </c>
      <c r="G170" s="34"/>
      <c r="H170" s="34" t="n">
        <v>8162</v>
      </c>
      <c r="I170" s="71" t="s">
        <v>163</v>
      </c>
      <c r="J170" s="34"/>
      <c r="K170" s="34" t="s">
        <v>167</v>
      </c>
      <c r="L170" s="38" t="s">
        <v>168</v>
      </c>
      <c r="M170" s="76" t="n">
        <v>1978</v>
      </c>
      <c r="N170" s="34" t="s">
        <v>69</v>
      </c>
      <c r="O170" s="76" t="n">
        <v>5</v>
      </c>
      <c r="P170" s="34"/>
      <c r="Q170" s="76" t="n">
        <v>8</v>
      </c>
      <c r="R170" s="34" t="n">
        <v>129</v>
      </c>
      <c r="S170" s="77" t="n">
        <v>6130</v>
      </c>
      <c r="T170" s="78" t="n">
        <v>6130</v>
      </c>
      <c r="U170" s="78" t="n">
        <v>6130</v>
      </c>
      <c r="V170" s="79" t="n">
        <v>0</v>
      </c>
      <c r="W170" s="36" t="s">
        <v>52</v>
      </c>
      <c r="X170" s="36" t="s">
        <v>52</v>
      </c>
      <c r="Y170" s="36" t="s">
        <v>53</v>
      </c>
      <c r="Z170" s="56" t="s">
        <v>52</v>
      </c>
      <c r="AA170" s="56" t="s">
        <v>52</v>
      </c>
      <c r="AB170" s="56"/>
      <c r="AC170" s="56" t="s">
        <v>52</v>
      </c>
      <c r="AD170" s="56" t="s">
        <v>52</v>
      </c>
      <c r="AE170" s="56" t="s">
        <v>53</v>
      </c>
      <c r="AF170" s="56" t="s">
        <v>53</v>
      </c>
      <c r="AG170" s="56" t="n">
        <v>1</v>
      </c>
      <c r="AH170" s="36"/>
      <c r="AI170" s="36"/>
      <c r="AJ170" s="36" t="n">
        <v>1</v>
      </c>
      <c r="AK170" s="36"/>
      <c r="AL170" s="36"/>
    </row>
    <row collapsed="false" customFormat="false" customHeight="true" hidden="false" ht="15.75" outlineLevel="0" r="171">
      <c r="A171" s="36" t="n">
        <v>164</v>
      </c>
      <c r="B171" s="36" t="s">
        <v>46</v>
      </c>
      <c r="C171" s="55" t="s">
        <v>161</v>
      </c>
      <c r="D171" s="75" t="s">
        <v>177</v>
      </c>
      <c r="E171" s="34" t="n">
        <v>18</v>
      </c>
      <c r="F171" s="34" t="n">
        <v>3</v>
      </c>
      <c r="G171" s="34"/>
      <c r="H171" s="34" t="n">
        <v>8163</v>
      </c>
      <c r="I171" s="71" t="s">
        <v>163</v>
      </c>
      <c r="J171" s="34"/>
      <c r="K171" s="34" t="s">
        <v>170</v>
      </c>
      <c r="L171" s="38" t="s">
        <v>155</v>
      </c>
      <c r="M171" s="76" t="n">
        <v>1995</v>
      </c>
      <c r="N171" s="36" t="s">
        <v>51</v>
      </c>
      <c r="O171" s="76" t="n">
        <v>5</v>
      </c>
      <c r="P171" s="34"/>
      <c r="Q171" s="76" t="n">
        <v>4</v>
      </c>
      <c r="R171" s="34" t="n">
        <v>80</v>
      </c>
      <c r="S171" s="77" t="n">
        <v>4996</v>
      </c>
      <c r="T171" s="78" t="n">
        <v>4945.8</v>
      </c>
      <c r="U171" s="78" t="n">
        <v>4945.8</v>
      </c>
      <c r="V171" s="79" t="n">
        <v>50</v>
      </c>
      <c r="W171" s="36" t="s">
        <v>52</v>
      </c>
      <c r="X171" s="36" t="s">
        <v>52</v>
      </c>
      <c r="Y171" s="36" t="s">
        <v>52</v>
      </c>
      <c r="Z171" s="56" t="s">
        <v>52</v>
      </c>
      <c r="AA171" s="56" t="s">
        <v>52</v>
      </c>
      <c r="AB171" s="56" t="s">
        <v>53</v>
      </c>
      <c r="AC171" s="56" t="s">
        <v>53</v>
      </c>
      <c r="AD171" s="56" t="s">
        <v>53</v>
      </c>
      <c r="AE171" s="56" t="s">
        <v>52</v>
      </c>
      <c r="AF171" s="56" t="s">
        <v>53</v>
      </c>
      <c r="AG171" s="56" t="n">
        <v>1</v>
      </c>
      <c r="AH171" s="36"/>
      <c r="AI171" s="36"/>
      <c r="AJ171" s="36" t="n">
        <v>1</v>
      </c>
      <c r="AK171" s="36"/>
      <c r="AL171" s="36"/>
    </row>
    <row collapsed="false" customFormat="false" customHeight="true" hidden="false" ht="15.75" outlineLevel="0" r="172">
      <c r="A172" s="36" t="n">
        <v>165</v>
      </c>
      <c r="B172" s="36" t="s">
        <v>46</v>
      </c>
      <c r="C172" s="55" t="s">
        <v>161</v>
      </c>
      <c r="D172" s="75" t="s">
        <v>177</v>
      </c>
      <c r="E172" s="34" t="n">
        <v>18</v>
      </c>
      <c r="F172" s="34" t="n">
        <v>4</v>
      </c>
      <c r="G172" s="34"/>
      <c r="H172" s="34" t="n">
        <v>8164</v>
      </c>
      <c r="I172" s="71" t="s">
        <v>163</v>
      </c>
      <c r="J172" s="34"/>
      <c r="K172" s="34" t="s">
        <v>170</v>
      </c>
      <c r="L172" s="38" t="s">
        <v>155</v>
      </c>
      <c r="M172" s="76" t="n">
        <v>1995</v>
      </c>
      <c r="N172" s="36" t="s">
        <v>51</v>
      </c>
      <c r="O172" s="76" t="n">
        <v>5</v>
      </c>
      <c r="P172" s="34"/>
      <c r="Q172" s="76" t="n">
        <v>2</v>
      </c>
      <c r="R172" s="34" t="n">
        <v>40</v>
      </c>
      <c r="S172" s="77" t="n">
        <v>2497.3</v>
      </c>
      <c r="T172" s="78" t="n">
        <v>2473.3</v>
      </c>
      <c r="U172" s="78" t="n">
        <v>2472.3</v>
      </c>
      <c r="V172" s="79" t="n">
        <v>25</v>
      </c>
      <c r="W172" s="36" t="s">
        <v>52</v>
      </c>
      <c r="X172" s="36" t="s">
        <v>52</v>
      </c>
      <c r="Y172" s="36" t="s">
        <v>52</v>
      </c>
      <c r="Z172" s="56" t="s">
        <v>52</v>
      </c>
      <c r="AA172" s="56" t="s">
        <v>52</v>
      </c>
      <c r="AB172" s="56" t="s">
        <v>53</v>
      </c>
      <c r="AC172" s="56" t="s">
        <v>53</v>
      </c>
      <c r="AD172" s="56" t="s">
        <v>53</v>
      </c>
      <c r="AE172" s="56" t="s">
        <v>52</v>
      </c>
      <c r="AF172" s="56" t="s">
        <v>53</v>
      </c>
      <c r="AG172" s="56"/>
      <c r="AH172" s="36"/>
      <c r="AI172" s="36"/>
      <c r="AJ172" s="36"/>
      <c r="AK172" s="36"/>
      <c r="AL172" s="36"/>
    </row>
    <row collapsed="false" customFormat="false" customHeight="false" hidden="false" ht="15.9" outlineLevel="0" r="173">
      <c r="A173" s="36" t="n">
        <v>166</v>
      </c>
      <c r="B173" s="36" t="s">
        <v>46</v>
      </c>
      <c r="C173" s="55" t="s">
        <v>161</v>
      </c>
      <c r="D173" s="75" t="s">
        <v>178</v>
      </c>
      <c r="E173" s="36" t="n">
        <v>6</v>
      </c>
      <c r="F173" s="36" t="n">
        <v>1</v>
      </c>
      <c r="G173" s="36"/>
      <c r="H173" s="34" t="n">
        <v>8165</v>
      </c>
      <c r="I173" s="55" t="s">
        <v>163</v>
      </c>
      <c r="J173" s="36"/>
      <c r="K173" s="36" t="s">
        <v>167</v>
      </c>
      <c r="L173" s="38" t="s">
        <v>168</v>
      </c>
      <c r="M173" s="76" t="n">
        <v>1961</v>
      </c>
      <c r="N173" s="36" t="s">
        <v>69</v>
      </c>
      <c r="O173" s="76" t="n">
        <v>4</v>
      </c>
      <c r="P173" s="34"/>
      <c r="Q173" s="76" t="n">
        <v>2</v>
      </c>
      <c r="R173" s="34" t="n">
        <v>32</v>
      </c>
      <c r="S173" s="77" t="n">
        <v>1285</v>
      </c>
      <c r="T173" s="78" t="n">
        <v>1278.3</v>
      </c>
      <c r="U173" s="78" t="n">
        <v>1278.3</v>
      </c>
      <c r="V173" s="79" t="n">
        <v>0</v>
      </c>
      <c r="W173" s="36" t="s">
        <v>52</v>
      </c>
      <c r="X173" s="36" t="s">
        <v>52</v>
      </c>
      <c r="Y173" s="36" t="s">
        <v>53</v>
      </c>
      <c r="Z173" s="66" t="s">
        <v>52</v>
      </c>
      <c r="AA173" s="36" t="s">
        <v>52</v>
      </c>
      <c r="AB173" s="36"/>
      <c r="AC173" s="36" t="s">
        <v>52</v>
      </c>
      <c r="AD173" s="36" t="s">
        <v>52</v>
      </c>
      <c r="AE173" s="36" t="s">
        <v>53</v>
      </c>
      <c r="AF173" s="36" t="s">
        <v>53</v>
      </c>
      <c r="AG173" s="36" t="n">
        <v>1</v>
      </c>
      <c r="AH173" s="36" t="n">
        <v>1</v>
      </c>
      <c r="AI173" s="36"/>
      <c r="AJ173" s="36"/>
      <c r="AK173" s="36"/>
      <c r="AL173" s="36"/>
    </row>
    <row collapsed="false" customFormat="false" customHeight="false" hidden="false" ht="15.9" outlineLevel="0" r="174">
      <c r="A174" s="36" t="n">
        <v>167</v>
      </c>
      <c r="B174" s="36" t="s">
        <v>46</v>
      </c>
      <c r="C174" s="55" t="s">
        <v>161</v>
      </c>
      <c r="D174" s="75" t="s">
        <v>178</v>
      </c>
      <c r="E174" s="36" t="n">
        <v>6</v>
      </c>
      <c r="F174" s="36" t="n">
        <v>2</v>
      </c>
      <c r="G174" s="36"/>
      <c r="H174" s="34" t="n">
        <v>8166</v>
      </c>
      <c r="I174" s="55" t="s">
        <v>163</v>
      </c>
      <c r="J174" s="36"/>
      <c r="K174" s="36" t="s">
        <v>167</v>
      </c>
      <c r="L174" s="38" t="s">
        <v>168</v>
      </c>
      <c r="M174" s="76" t="n">
        <v>1964</v>
      </c>
      <c r="N174" s="36" t="s">
        <v>69</v>
      </c>
      <c r="O174" s="76" t="n">
        <v>4</v>
      </c>
      <c r="P174" s="34"/>
      <c r="Q174" s="76" t="n">
        <v>2</v>
      </c>
      <c r="R174" s="34" t="n">
        <v>32</v>
      </c>
      <c r="S174" s="77" t="n">
        <v>1310.1</v>
      </c>
      <c r="T174" s="78" t="n">
        <v>1390.3</v>
      </c>
      <c r="U174" s="78" t="n">
        <v>1290.3</v>
      </c>
      <c r="V174" s="79" t="n">
        <v>19.8</v>
      </c>
      <c r="W174" s="36" t="s">
        <v>52</v>
      </c>
      <c r="X174" s="36" t="s">
        <v>52</v>
      </c>
      <c r="Y174" s="36" t="s">
        <v>53</v>
      </c>
      <c r="Z174" s="66" t="s">
        <v>52</v>
      </c>
      <c r="AA174" s="36" t="s">
        <v>52</v>
      </c>
      <c r="AB174" s="36"/>
      <c r="AC174" s="36" t="s">
        <v>52</v>
      </c>
      <c r="AD174" s="36" t="s">
        <v>52</v>
      </c>
      <c r="AE174" s="36" t="s">
        <v>53</v>
      </c>
      <c r="AF174" s="36" t="s">
        <v>53</v>
      </c>
      <c r="AG174" s="36"/>
      <c r="AH174" s="36"/>
      <c r="AI174" s="36"/>
      <c r="AJ174" s="36" t="n">
        <v>1</v>
      </c>
      <c r="AK174" s="36"/>
      <c r="AL174" s="36"/>
    </row>
    <row collapsed="false" customFormat="false" customHeight="false" hidden="false" ht="15.9" outlineLevel="0" r="175">
      <c r="A175" s="36" t="n">
        <v>168</v>
      </c>
      <c r="B175" s="36" t="s">
        <v>46</v>
      </c>
      <c r="C175" s="55" t="s">
        <v>161</v>
      </c>
      <c r="D175" s="75" t="s">
        <v>178</v>
      </c>
      <c r="E175" s="36" t="n">
        <v>8</v>
      </c>
      <c r="F175" s="36" t="n">
        <v>1</v>
      </c>
      <c r="G175" s="36"/>
      <c r="H175" s="34" t="n">
        <v>8167</v>
      </c>
      <c r="I175" s="55" t="s">
        <v>163</v>
      </c>
      <c r="J175" s="36"/>
      <c r="K175" s="36" t="s">
        <v>167</v>
      </c>
      <c r="L175" s="38" t="s">
        <v>168</v>
      </c>
      <c r="M175" s="76" t="n">
        <v>1963</v>
      </c>
      <c r="N175" s="36" t="s">
        <v>69</v>
      </c>
      <c r="O175" s="76" t="n">
        <v>4</v>
      </c>
      <c r="P175" s="34"/>
      <c r="Q175" s="76" t="n">
        <v>2</v>
      </c>
      <c r="R175" s="34" t="n">
        <v>32</v>
      </c>
      <c r="S175" s="77" t="n">
        <v>1354.8</v>
      </c>
      <c r="T175" s="78" t="n">
        <v>1265.7</v>
      </c>
      <c r="U175" s="78" t="n">
        <v>1265.7</v>
      </c>
      <c r="V175" s="79" t="n">
        <v>89.1</v>
      </c>
      <c r="W175" s="36" t="s">
        <v>52</v>
      </c>
      <c r="X175" s="36" t="s">
        <v>52</v>
      </c>
      <c r="Y175" s="36" t="s">
        <v>53</v>
      </c>
      <c r="Z175" s="66" t="s">
        <v>52</v>
      </c>
      <c r="AA175" s="36" t="s">
        <v>52</v>
      </c>
      <c r="AB175" s="36"/>
      <c r="AC175" s="36" t="s">
        <v>52</v>
      </c>
      <c r="AD175" s="36" t="s">
        <v>52</v>
      </c>
      <c r="AE175" s="36" t="s">
        <v>53</v>
      </c>
      <c r="AF175" s="36" t="s">
        <v>53</v>
      </c>
      <c r="AG175" s="36" t="n">
        <v>1</v>
      </c>
      <c r="AH175" s="36"/>
      <c r="AI175" s="36"/>
      <c r="AJ175" s="36" t="n">
        <v>1</v>
      </c>
      <c r="AK175" s="36"/>
      <c r="AL175" s="36"/>
    </row>
    <row collapsed="false" customFormat="false" customHeight="false" hidden="false" ht="15.9" outlineLevel="0" r="176">
      <c r="A176" s="36" t="n">
        <v>169</v>
      </c>
      <c r="B176" s="36" t="s">
        <v>46</v>
      </c>
      <c r="C176" s="55" t="s">
        <v>161</v>
      </c>
      <c r="D176" s="75" t="s">
        <v>178</v>
      </c>
      <c r="E176" s="36" t="n">
        <v>8</v>
      </c>
      <c r="F176" s="36" t="n">
        <v>2</v>
      </c>
      <c r="G176" s="36"/>
      <c r="H176" s="34" t="n">
        <v>8168</v>
      </c>
      <c r="I176" s="55" t="s">
        <v>163</v>
      </c>
      <c r="J176" s="36"/>
      <c r="K176" s="36" t="s">
        <v>167</v>
      </c>
      <c r="L176" s="38" t="s">
        <v>168</v>
      </c>
      <c r="M176" s="76" t="n">
        <v>1964</v>
      </c>
      <c r="N176" s="36" t="s">
        <v>69</v>
      </c>
      <c r="O176" s="76" t="n">
        <v>4</v>
      </c>
      <c r="P176" s="34"/>
      <c r="Q176" s="76" t="n">
        <v>4</v>
      </c>
      <c r="R176" s="34" t="n">
        <v>64</v>
      </c>
      <c r="S176" s="77" t="n">
        <v>2743.8</v>
      </c>
      <c r="T176" s="78" t="n">
        <v>2728.4</v>
      </c>
      <c r="U176" s="78" t="n">
        <v>2728.4</v>
      </c>
      <c r="V176" s="79" t="n">
        <v>15.4</v>
      </c>
      <c r="W176" s="36" t="s">
        <v>52</v>
      </c>
      <c r="X176" s="36" t="s">
        <v>52</v>
      </c>
      <c r="Y176" s="36" t="s">
        <v>53</v>
      </c>
      <c r="Z176" s="66" t="s">
        <v>52</v>
      </c>
      <c r="AA176" s="36" t="s">
        <v>52</v>
      </c>
      <c r="AB176" s="36"/>
      <c r="AC176" s="36" t="s">
        <v>52</v>
      </c>
      <c r="AD176" s="36" t="s">
        <v>52</v>
      </c>
      <c r="AE176" s="36" t="s">
        <v>53</v>
      </c>
      <c r="AF176" s="36" t="s">
        <v>53</v>
      </c>
      <c r="AG176" s="36" t="n">
        <v>1</v>
      </c>
      <c r="AH176" s="36"/>
      <c r="AI176" s="36"/>
      <c r="AJ176" s="36" t="n">
        <v>1</v>
      </c>
      <c r="AK176" s="36"/>
      <c r="AL176" s="36"/>
    </row>
    <row collapsed="false" customFormat="false" customHeight="false" hidden="false" ht="15.9" outlineLevel="0" r="177">
      <c r="A177" s="36" t="n">
        <v>170</v>
      </c>
      <c r="B177" s="36" t="s">
        <v>46</v>
      </c>
      <c r="C177" s="55" t="s">
        <v>161</v>
      </c>
      <c r="D177" s="75" t="s">
        <v>178</v>
      </c>
      <c r="E177" s="36" t="n">
        <v>10</v>
      </c>
      <c r="F177" s="36"/>
      <c r="G177" s="36"/>
      <c r="H177" s="34" t="n">
        <v>8169</v>
      </c>
      <c r="I177" s="55" t="s">
        <v>163</v>
      </c>
      <c r="J177" s="36"/>
      <c r="K177" s="36" t="s">
        <v>167</v>
      </c>
      <c r="L177" s="38" t="s">
        <v>168</v>
      </c>
      <c r="M177" s="76" t="n">
        <v>1958</v>
      </c>
      <c r="N177" s="36" t="s">
        <v>69</v>
      </c>
      <c r="O177" s="76" t="n">
        <v>3</v>
      </c>
      <c r="P177" s="34"/>
      <c r="Q177" s="76" t="n">
        <v>2</v>
      </c>
      <c r="R177" s="34" t="n">
        <v>18</v>
      </c>
      <c r="S177" s="77" t="n">
        <v>964.5</v>
      </c>
      <c r="T177" s="78" t="n">
        <v>941.4</v>
      </c>
      <c r="U177" s="78" t="n">
        <v>941.4</v>
      </c>
      <c r="V177" s="79" t="n">
        <v>23.1</v>
      </c>
      <c r="W177" s="36" t="s">
        <v>52</v>
      </c>
      <c r="X177" s="36" t="s">
        <v>52</v>
      </c>
      <c r="Y177" s="36" t="s">
        <v>53</v>
      </c>
      <c r="Z177" s="66" t="s">
        <v>52</v>
      </c>
      <c r="AA177" s="36" t="s">
        <v>52</v>
      </c>
      <c r="AB177" s="36"/>
      <c r="AC177" s="36" t="s">
        <v>52</v>
      </c>
      <c r="AD177" s="36" t="s">
        <v>52</v>
      </c>
      <c r="AE177" s="36" t="s">
        <v>53</v>
      </c>
      <c r="AF177" s="36" t="s">
        <v>53</v>
      </c>
      <c r="AG177" s="36" t="n">
        <v>1</v>
      </c>
      <c r="AH177" s="36"/>
      <c r="AI177" s="36"/>
      <c r="AJ177" s="36"/>
      <c r="AK177" s="36"/>
      <c r="AL177" s="36"/>
    </row>
    <row collapsed="false" customFormat="false" customHeight="false" hidden="false" ht="15.9" outlineLevel="0" r="178">
      <c r="A178" s="36" t="n">
        <v>171</v>
      </c>
      <c r="B178" s="36" t="s">
        <v>46</v>
      </c>
      <c r="C178" s="55" t="s">
        <v>161</v>
      </c>
      <c r="D178" s="75" t="s">
        <v>178</v>
      </c>
      <c r="E178" s="36" t="n">
        <v>12</v>
      </c>
      <c r="F178" s="36"/>
      <c r="G178" s="36"/>
      <c r="H178" s="34" t="n">
        <v>8170</v>
      </c>
      <c r="I178" s="55" t="s">
        <v>163</v>
      </c>
      <c r="J178" s="36"/>
      <c r="K178" s="36" t="s">
        <v>167</v>
      </c>
      <c r="L178" s="38" t="s">
        <v>168</v>
      </c>
      <c r="M178" s="76" t="n">
        <v>1959</v>
      </c>
      <c r="N178" s="36" t="s">
        <v>69</v>
      </c>
      <c r="O178" s="76" t="n">
        <v>3</v>
      </c>
      <c r="P178" s="34"/>
      <c r="Q178" s="76" t="n">
        <v>2</v>
      </c>
      <c r="R178" s="34" t="n">
        <v>27</v>
      </c>
      <c r="S178" s="77" t="n">
        <v>1361</v>
      </c>
      <c r="T178" s="78" t="n">
        <v>1360.6</v>
      </c>
      <c r="U178" s="78" t="n">
        <v>1360.6</v>
      </c>
      <c r="V178" s="79" t="n">
        <v>0</v>
      </c>
      <c r="W178" s="36" t="s">
        <v>52</v>
      </c>
      <c r="X178" s="36" t="s">
        <v>52</v>
      </c>
      <c r="Y178" s="36" t="s">
        <v>53</v>
      </c>
      <c r="Z178" s="66" t="s">
        <v>52</v>
      </c>
      <c r="AA178" s="36" t="s">
        <v>52</v>
      </c>
      <c r="AB178" s="36"/>
      <c r="AC178" s="36" t="s">
        <v>52</v>
      </c>
      <c r="AD178" s="36" t="s">
        <v>52</v>
      </c>
      <c r="AE178" s="36" t="s">
        <v>53</v>
      </c>
      <c r="AF178" s="36" t="s">
        <v>53</v>
      </c>
      <c r="AG178" s="36" t="n">
        <v>1</v>
      </c>
      <c r="AH178" s="36"/>
      <c r="AI178" s="36"/>
      <c r="AJ178" s="36"/>
      <c r="AK178" s="36"/>
      <c r="AL178" s="36"/>
    </row>
    <row collapsed="false" customFormat="false" customHeight="false" hidden="false" ht="15.9" outlineLevel="0" r="179">
      <c r="A179" s="36" t="n">
        <v>172</v>
      </c>
      <c r="B179" s="36" t="s">
        <v>46</v>
      </c>
      <c r="C179" s="55" t="s">
        <v>161</v>
      </c>
      <c r="D179" s="75" t="s">
        <v>178</v>
      </c>
      <c r="E179" s="36" t="n">
        <v>18</v>
      </c>
      <c r="F179" s="36" t="n">
        <v>1</v>
      </c>
      <c r="G179" s="36"/>
      <c r="H179" s="34" t="n">
        <v>8171</v>
      </c>
      <c r="I179" s="55" t="s">
        <v>163</v>
      </c>
      <c r="J179" s="36"/>
      <c r="K179" s="36" t="s">
        <v>167</v>
      </c>
      <c r="L179" s="38" t="s">
        <v>168</v>
      </c>
      <c r="M179" s="76" t="n">
        <v>1976</v>
      </c>
      <c r="N179" s="36" t="s">
        <v>69</v>
      </c>
      <c r="O179" s="76" t="n">
        <v>5</v>
      </c>
      <c r="P179" s="34"/>
      <c r="Q179" s="76" t="n">
        <v>6</v>
      </c>
      <c r="R179" s="34" t="n">
        <v>99</v>
      </c>
      <c r="S179" s="77" t="n">
        <v>4623.5</v>
      </c>
      <c r="T179" s="78" t="n">
        <v>4624.9</v>
      </c>
      <c r="U179" s="78" t="n">
        <v>4623.5</v>
      </c>
      <c r="V179" s="79" t="n">
        <v>0</v>
      </c>
      <c r="W179" s="36" t="s">
        <v>52</v>
      </c>
      <c r="X179" s="36" t="s">
        <v>52</v>
      </c>
      <c r="Y179" s="36" t="s">
        <v>53</v>
      </c>
      <c r="Z179" s="66" t="s">
        <v>52</v>
      </c>
      <c r="AA179" s="36" t="s">
        <v>52</v>
      </c>
      <c r="AB179" s="36"/>
      <c r="AC179" s="36" t="s">
        <v>52</v>
      </c>
      <c r="AD179" s="36" t="s">
        <v>52</v>
      </c>
      <c r="AE179" s="36" t="s">
        <v>53</v>
      </c>
      <c r="AF179" s="36" t="s">
        <v>53</v>
      </c>
      <c r="AG179" s="36" t="n">
        <v>1</v>
      </c>
      <c r="AH179" s="36"/>
      <c r="AI179" s="36"/>
      <c r="AJ179" s="36" t="n">
        <v>1</v>
      </c>
      <c r="AK179" s="36"/>
      <c r="AL179" s="36"/>
    </row>
    <row collapsed="false" customFormat="false" customHeight="false" hidden="false" ht="15.9" outlineLevel="0" r="180">
      <c r="A180" s="36" t="n">
        <v>173</v>
      </c>
      <c r="B180" s="36" t="s">
        <v>46</v>
      </c>
      <c r="C180" s="55" t="s">
        <v>161</v>
      </c>
      <c r="D180" s="75" t="s">
        <v>179</v>
      </c>
      <c r="E180" s="36" t="n">
        <v>45</v>
      </c>
      <c r="F180" s="36"/>
      <c r="G180" s="36"/>
      <c r="H180" s="34" t="n">
        <v>8172</v>
      </c>
      <c r="I180" s="55" t="s">
        <v>163</v>
      </c>
      <c r="J180" s="36"/>
      <c r="K180" s="36" t="s">
        <v>164</v>
      </c>
      <c r="L180" s="38" t="s">
        <v>173</v>
      </c>
      <c r="M180" s="76" t="n">
        <v>1954</v>
      </c>
      <c r="N180" s="80" t="s">
        <v>180</v>
      </c>
      <c r="O180" s="76" t="n">
        <v>3</v>
      </c>
      <c r="P180" s="34"/>
      <c r="Q180" s="76" t="n">
        <v>3</v>
      </c>
      <c r="R180" s="34" t="n">
        <v>7</v>
      </c>
      <c r="S180" s="77" t="n">
        <v>3039</v>
      </c>
      <c r="T180" s="78" t="n">
        <v>2451.7</v>
      </c>
      <c r="U180" s="78" t="n">
        <v>2282</v>
      </c>
      <c r="V180" s="79" t="n">
        <v>757</v>
      </c>
      <c r="W180" s="36" t="s">
        <v>52</v>
      </c>
      <c r="X180" s="36" t="s">
        <v>52</v>
      </c>
      <c r="Y180" s="36" t="s">
        <v>53</v>
      </c>
      <c r="Z180" s="66" t="s">
        <v>52</v>
      </c>
      <c r="AA180" s="36" t="s">
        <v>52</v>
      </c>
      <c r="AB180" s="36"/>
      <c r="AC180" s="36" t="s">
        <v>52</v>
      </c>
      <c r="AD180" s="36" t="s">
        <v>52</v>
      </c>
      <c r="AE180" s="36" t="s">
        <v>53</v>
      </c>
      <c r="AF180" s="36" t="s">
        <v>53</v>
      </c>
      <c r="AG180" s="36" t="n">
        <v>1</v>
      </c>
      <c r="AH180" s="36" t="n">
        <v>1</v>
      </c>
      <c r="AI180" s="36"/>
      <c r="AJ180" s="36" t="n">
        <v>1</v>
      </c>
      <c r="AK180" s="36"/>
      <c r="AL180" s="36"/>
    </row>
    <row collapsed="false" customFormat="false" customHeight="false" hidden="false" ht="15.9" outlineLevel="0" r="181">
      <c r="A181" s="36" t="n">
        <v>174</v>
      </c>
      <c r="B181" s="36" t="s">
        <v>46</v>
      </c>
      <c r="C181" s="55" t="s">
        <v>161</v>
      </c>
      <c r="D181" s="75" t="s">
        <v>179</v>
      </c>
      <c r="E181" s="36" t="n">
        <v>47</v>
      </c>
      <c r="F181" s="36" t="n">
        <v>1</v>
      </c>
      <c r="G181" s="36"/>
      <c r="H181" s="34" t="n">
        <v>8173</v>
      </c>
      <c r="I181" s="55" t="s">
        <v>163</v>
      </c>
      <c r="J181" s="36" t="s">
        <v>100</v>
      </c>
      <c r="K181" s="36" t="s">
        <v>164</v>
      </c>
      <c r="L181" s="38" t="s">
        <v>173</v>
      </c>
      <c r="M181" s="76" t="n">
        <v>1954</v>
      </c>
      <c r="N181" s="80" t="s">
        <v>180</v>
      </c>
      <c r="O181" s="76" t="n">
        <v>3</v>
      </c>
      <c r="P181" s="34"/>
      <c r="Q181" s="76" t="n">
        <v>2</v>
      </c>
      <c r="R181" s="34" t="n">
        <v>21</v>
      </c>
      <c r="S181" s="77" t="n">
        <v>1748</v>
      </c>
      <c r="T181" s="78" t="n">
        <v>1276.3</v>
      </c>
      <c r="U181" s="78" t="n">
        <v>1276</v>
      </c>
      <c r="V181" s="79" t="n">
        <v>472</v>
      </c>
      <c r="W181" s="36" t="s">
        <v>52</v>
      </c>
      <c r="X181" s="36" t="s">
        <v>52</v>
      </c>
      <c r="Y181" s="36" t="s">
        <v>53</v>
      </c>
      <c r="Z181" s="66" t="s">
        <v>52</v>
      </c>
      <c r="AA181" s="36" t="s">
        <v>52</v>
      </c>
      <c r="AB181" s="36"/>
      <c r="AC181" s="36" t="s">
        <v>52</v>
      </c>
      <c r="AD181" s="36" t="s">
        <v>52</v>
      </c>
      <c r="AE181" s="36" t="s">
        <v>53</v>
      </c>
      <c r="AF181" s="36" t="s">
        <v>53</v>
      </c>
      <c r="AG181" s="36" t="n">
        <v>1</v>
      </c>
      <c r="AH181" s="36" t="n">
        <v>1</v>
      </c>
      <c r="AI181" s="36"/>
      <c r="AJ181" s="36"/>
      <c r="AK181" s="36"/>
      <c r="AL181" s="36"/>
    </row>
    <row collapsed="false" customFormat="false" customHeight="false" hidden="false" ht="15.9" outlineLevel="0" r="182">
      <c r="A182" s="36" t="n">
        <v>175</v>
      </c>
      <c r="B182" s="36" t="s">
        <v>46</v>
      </c>
      <c r="C182" s="55" t="s">
        <v>161</v>
      </c>
      <c r="D182" s="75" t="s">
        <v>172</v>
      </c>
      <c r="E182" s="36" t="n">
        <v>69</v>
      </c>
      <c r="F182" s="36"/>
      <c r="G182" s="36"/>
      <c r="H182" s="34" t="n">
        <v>8174</v>
      </c>
      <c r="I182" s="55" t="s">
        <v>163</v>
      </c>
      <c r="J182" s="36" t="s">
        <v>100</v>
      </c>
      <c r="K182" s="36" t="s">
        <v>164</v>
      </c>
      <c r="L182" s="38" t="s">
        <v>173</v>
      </c>
      <c r="M182" s="76" t="n">
        <v>1953</v>
      </c>
      <c r="N182" s="80" t="s">
        <v>69</v>
      </c>
      <c r="O182" s="76" t="n">
        <v>3</v>
      </c>
      <c r="P182" s="34"/>
      <c r="Q182" s="76" t="n">
        <v>2</v>
      </c>
      <c r="R182" s="34" t="n">
        <v>16</v>
      </c>
      <c r="S182" s="77" t="n">
        <v>1109.6</v>
      </c>
      <c r="T182" s="78" t="n">
        <v>1108.3</v>
      </c>
      <c r="U182" s="78" t="n">
        <v>802.3</v>
      </c>
      <c r="V182" s="79" t="n">
        <v>307.3</v>
      </c>
      <c r="W182" s="36" t="s">
        <v>52</v>
      </c>
      <c r="X182" s="36" t="s">
        <v>52</v>
      </c>
      <c r="Y182" s="36" t="s">
        <v>53</v>
      </c>
      <c r="Z182" s="66" t="s">
        <v>52</v>
      </c>
      <c r="AA182" s="36" t="s">
        <v>52</v>
      </c>
      <c r="AB182" s="36"/>
      <c r="AC182" s="36" t="s">
        <v>52</v>
      </c>
      <c r="AD182" s="36" t="s">
        <v>52</v>
      </c>
      <c r="AE182" s="36" t="s">
        <v>53</v>
      </c>
      <c r="AF182" s="36" t="s">
        <v>53</v>
      </c>
      <c r="AG182" s="36" t="n">
        <v>1</v>
      </c>
      <c r="AH182" s="36"/>
      <c r="AI182" s="36"/>
      <c r="AJ182" s="36" t="n">
        <v>1</v>
      </c>
      <c r="AK182" s="36"/>
      <c r="AL182" s="55"/>
    </row>
    <row collapsed="false" customFormat="false" customHeight="false" hidden="false" ht="15.9" outlineLevel="0" r="183">
      <c r="A183" s="36" t="n">
        <v>176</v>
      </c>
      <c r="B183" s="36" t="s">
        <v>46</v>
      </c>
      <c r="C183" s="55" t="s">
        <v>161</v>
      </c>
      <c r="D183" s="75" t="s">
        <v>172</v>
      </c>
      <c r="E183" s="36" t="n">
        <v>73</v>
      </c>
      <c r="F183" s="36"/>
      <c r="G183" s="36"/>
      <c r="H183" s="34" t="n">
        <v>8175</v>
      </c>
      <c r="I183" s="55" t="s">
        <v>163</v>
      </c>
      <c r="J183" s="36"/>
      <c r="K183" s="36"/>
      <c r="L183" s="38" t="s">
        <v>176</v>
      </c>
      <c r="M183" s="76" t="n">
        <v>1967</v>
      </c>
      <c r="N183" s="80" t="s">
        <v>69</v>
      </c>
      <c r="O183" s="76" t="n">
        <v>9</v>
      </c>
      <c r="P183" s="34"/>
      <c r="Q183" s="76" t="n">
        <v>1</v>
      </c>
      <c r="R183" s="34" t="n">
        <v>44</v>
      </c>
      <c r="S183" s="77" t="n">
        <v>2139.4</v>
      </c>
      <c r="T183" s="78" t="n">
        <v>2060.5</v>
      </c>
      <c r="U183" s="78" t="n">
        <v>1954.9</v>
      </c>
      <c r="V183" s="79" t="n">
        <v>184.5</v>
      </c>
      <c r="W183" s="36" t="s">
        <v>52</v>
      </c>
      <c r="X183" s="36" t="s">
        <v>52</v>
      </c>
      <c r="Y183" s="36" t="s">
        <v>53</v>
      </c>
      <c r="Z183" s="66" t="s">
        <v>52</v>
      </c>
      <c r="AA183" s="36" t="s">
        <v>52</v>
      </c>
      <c r="AB183" s="36"/>
      <c r="AC183" s="36" t="s">
        <v>52</v>
      </c>
      <c r="AD183" s="36" t="s">
        <v>52</v>
      </c>
      <c r="AE183" s="36" t="s">
        <v>53</v>
      </c>
      <c r="AF183" s="36" t="n">
        <v>1</v>
      </c>
      <c r="AG183" s="36" t="n">
        <v>2</v>
      </c>
      <c r="AH183" s="36"/>
      <c r="AI183" s="36"/>
      <c r="AJ183" s="36" t="n">
        <v>1</v>
      </c>
      <c r="AK183" s="36"/>
      <c r="AL183" s="36"/>
    </row>
    <row collapsed="false" customFormat="false" customHeight="false" hidden="false" ht="15.9" outlineLevel="0" r="184">
      <c r="A184" s="36" t="n">
        <v>177</v>
      </c>
      <c r="B184" s="36" t="s">
        <v>46</v>
      </c>
      <c r="C184" s="55" t="s">
        <v>161</v>
      </c>
      <c r="D184" s="75" t="s">
        <v>172</v>
      </c>
      <c r="E184" s="36" t="n">
        <v>75</v>
      </c>
      <c r="F184" s="36"/>
      <c r="G184" s="36"/>
      <c r="H184" s="34" t="n">
        <v>8176</v>
      </c>
      <c r="I184" s="55" t="s">
        <v>163</v>
      </c>
      <c r="J184" s="36"/>
      <c r="K184" s="36" t="s">
        <v>167</v>
      </c>
      <c r="L184" s="38" t="s">
        <v>168</v>
      </c>
      <c r="M184" s="76" t="n">
        <v>1964</v>
      </c>
      <c r="N184" s="80" t="s">
        <v>69</v>
      </c>
      <c r="O184" s="76" t="n">
        <v>6</v>
      </c>
      <c r="P184" s="34"/>
      <c r="Q184" s="76" t="n">
        <v>5</v>
      </c>
      <c r="R184" s="34" t="n">
        <v>80</v>
      </c>
      <c r="S184" s="77" t="n">
        <v>4637.9</v>
      </c>
      <c r="T184" s="78" t="n">
        <v>4637.9</v>
      </c>
      <c r="U184" s="78" t="n">
        <v>3464.1</v>
      </c>
      <c r="V184" s="79" t="n">
        <v>1173.8</v>
      </c>
      <c r="W184" s="36" t="s">
        <v>52</v>
      </c>
      <c r="X184" s="36" t="s">
        <v>52</v>
      </c>
      <c r="Y184" s="36" t="s">
        <v>53</v>
      </c>
      <c r="Z184" s="66" t="s">
        <v>52</v>
      </c>
      <c r="AA184" s="36" t="s">
        <v>52</v>
      </c>
      <c r="AB184" s="36"/>
      <c r="AC184" s="36" t="s">
        <v>52</v>
      </c>
      <c r="AD184" s="36" t="s">
        <v>52</v>
      </c>
      <c r="AE184" s="36" t="s">
        <v>53</v>
      </c>
      <c r="AF184" s="36" t="s">
        <v>53</v>
      </c>
      <c r="AG184" s="36" t="n">
        <v>1</v>
      </c>
      <c r="AH184" s="36"/>
      <c r="AI184" s="36"/>
      <c r="AJ184" s="36" t="n">
        <v>1</v>
      </c>
      <c r="AK184" s="36"/>
      <c r="AL184" s="36"/>
    </row>
    <row collapsed="false" customFormat="false" customHeight="false" hidden="false" ht="15.9" outlineLevel="0" r="185">
      <c r="A185" s="36" t="n">
        <v>178</v>
      </c>
      <c r="B185" s="36" t="s">
        <v>46</v>
      </c>
      <c r="C185" s="55" t="s">
        <v>161</v>
      </c>
      <c r="D185" s="75" t="s">
        <v>172</v>
      </c>
      <c r="E185" s="36" t="s">
        <v>181</v>
      </c>
      <c r="F185" s="36"/>
      <c r="G185" s="36"/>
      <c r="H185" s="34" t="n">
        <v>8177</v>
      </c>
      <c r="I185" s="55" t="s">
        <v>163</v>
      </c>
      <c r="J185" s="36"/>
      <c r="K185" s="36" t="s">
        <v>164</v>
      </c>
      <c r="L185" s="38" t="s">
        <v>173</v>
      </c>
      <c r="M185" s="76" t="n">
        <v>1956</v>
      </c>
      <c r="N185" s="80" t="s">
        <v>69</v>
      </c>
      <c r="O185" s="76" t="n">
        <v>3</v>
      </c>
      <c r="P185" s="34"/>
      <c r="Q185" s="76" t="n">
        <v>4</v>
      </c>
      <c r="R185" s="34" t="n">
        <v>38</v>
      </c>
      <c r="S185" s="77" t="n">
        <v>2294.2</v>
      </c>
      <c r="T185" s="78" t="n">
        <v>2294.2</v>
      </c>
      <c r="U185" s="78" t="n">
        <v>2294.2</v>
      </c>
      <c r="V185" s="79" t="n">
        <v>0</v>
      </c>
      <c r="W185" s="36" t="s">
        <v>52</v>
      </c>
      <c r="X185" s="36" t="s">
        <v>52</v>
      </c>
      <c r="Y185" s="36" t="s">
        <v>53</v>
      </c>
      <c r="Z185" s="66" t="s">
        <v>52</v>
      </c>
      <c r="AA185" s="36" t="s">
        <v>52</v>
      </c>
      <c r="AB185" s="36"/>
      <c r="AC185" s="36" t="s">
        <v>52</v>
      </c>
      <c r="AD185" s="36" t="s">
        <v>52</v>
      </c>
      <c r="AE185" s="36" t="s">
        <v>53</v>
      </c>
      <c r="AF185" s="36" t="s">
        <v>53</v>
      </c>
      <c r="AG185" s="36" t="n">
        <v>1</v>
      </c>
      <c r="AH185" s="36" t="n">
        <v>1</v>
      </c>
      <c r="AI185" s="36"/>
      <c r="AJ185" s="36" t="n">
        <v>1</v>
      </c>
      <c r="AK185" s="36"/>
      <c r="AL185" s="36"/>
    </row>
    <row collapsed="false" customFormat="false" customHeight="false" hidden="false" ht="15.9" outlineLevel="0" r="186">
      <c r="A186" s="36" t="n">
        <v>179</v>
      </c>
      <c r="B186" s="36" t="s">
        <v>46</v>
      </c>
      <c r="C186" s="55" t="s">
        <v>161</v>
      </c>
      <c r="D186" s="75" t="s">
        <v>172</v>
      </c>
      <c r="E186" s="36" t="n">
        <v>102</v>
      </c>
      <c r="F186" s="36" t="n">
        <v>1</v>
      </c>
      <c r="G186" s="36"/>
      <c r="H186" s="34" t="n">
        <v>8178</v>
      </c>
      <c r="I186" s="55" t="s">
        <v>163</v>
      </c>
      <c r="J186" s="36"/>
      <c r="K186" s="36"/>
      <c r="L186" s="38" t="s">
        <v>173</v>
      </c>
      <c r="M186" s="76" t="n">
        <v>1955</v>
      </c>
      <c r="N186" s="80" t="s">
        <v>180</v>
      </c>
      <c r="O186" s="76" t="n">
        <v>3</v>
      </c>
      <c r="P186" s="34"/>
      <c r="Q186" s="76" t="n">
        <v>2</v>
      </c>
      <c r="R186" s="34" t="n">
        <v>5</v>
      </c>
      <c r="S186" s="77" t="n">
        <v>2539.3</v>
      </c>
      <c r="T186" s="78" t="n">
        <v>2302.7</v>
      </c>
      <c r="U186" s="78" t="n">
        <v>1568.3</v>
      </c>
      <c r="V186" s="79" t="n">
        <v>971</v>
      </c>
      <c r="W186" s="36" t="s">
        <v>52</v>
      </c>
      <c r="X186" s="36" t="s">
        <v>52</v>
      </c>
      <c r="Y186" s="36" t="s">
        <v>53</v>
      </c>
      <c r="Z186" s="66" t="s">
        <v>52</v>
      </c>
      <c r="AA186" s="36" t="s">
        <v>52</v>
      </c>
      <c r="AB186" s="36"/>
      <c r="AC186" s="36" t="s">
        <v>53</v>
      </c>
      <c r="AD186" s="36" t="s">
        <v>52</v>
      </c>
      <c r="AE186" s="36" t="s">
        <v>53</v>
      </c>
      <c r="AF186" s="36" t="s">
        <v>53</v>
      </c>
      <c r="AG186" s="36" t="n">
        <v>1</v>
      </c>
      <c r="AH186" s="36" t="n">
        <v>1</v>
      </c>
      <c r="AI186" s="36"/>
      <c r="AJ186" s="36" t="n">
        <v>1</v>
      </c>
      <c r="AK186" s="36"/>
      <c r="AL186" s="36"/>
    </row>
    <row collapsed="false" customFormat="false" customHeight="false" hidden="false" ht="15.9" outlineLevel="0" r="187">
      <c r="A187" s="36" t="n">
        <v>180</v>
      </c>
      <c r="B187" s="36" t="s">
        <v>46</v>
      </c>
      <c r="C187" s="55" t="s">
        <v>161</v>
      </c>
      <c r="D187" s="75" t="s">
        <v>172</v>
      </c>
      <c r="E187" s="36" t="n">
        <v>104</v>
      </c>
      <c r="F187" s="36"/>
      <c r="G187" s="36"/>
      <c r="H187" s="34" t="n">
        <v>8179</v>
      </c>
      <c r="I187" s="55" t="s">
        <v>163</v>
      </c>
      <c r="J187" s="36"/>
      <c r="K187" s="36"/>
      <c r="L187" s="38" t="s">
        <v>173</v>
      </c>
      <c r="M187" s="76" t="n">
        <v>1954</v>
      </c>
      <c r="N187" s="80" t="s">
        <v>180</v>
      </c>
      <c r="O187" s="76" t="n">
        <v>3</v>
      </c>
      <c r="P187" s="34"/>
      <c r="Q187" s="76" t="n">
        <v>2</v>
      </c>
      <c r="R187" s="34" t="n">
        <v>18</v>
      </c>
      <c r="S187" s="77" t="n">
        <v>1824</v>
      </c>
      <c r="T187" s="78" t="n">
        <v>1346.2</v>
      </c>
      <c r="U187" s="78" t="n">
        <v>1120</v>
      </c>
      <c r="V187" s="79" t="n">
        <v>704</v>
      </c>
      <c r="W187" s="36" t="s">
        <v>52</v>
      </c>
      <c r="X187" s="36" t="s">
        <v>52</v>
      </c>
      <c r="Y187" s="36" t="s">
        <v>53</v>
      </c>
      <c r="Z187" s="66" t="s">
        <v>52</v>
      </c>
      <c r="AA187" s="36" t="s">
        <v>52</v>
      </c>
      <c r="AB187" s="36"/>
      <c r="AC187" s="36" t="s">
        <v>52</v>
      </c>
      <c r="AD187" s="36" t="s">
        <v>52</v>
      </c>
      <c r="AE187" s="36" t="s">
        <v>53</v>
      </c>
      <c r="AF187" s="36" t="s">
        <v>53</v>
      </c>
      <c r="AG187" s="36"/>
      <c r="AH187" s="36" t="n">
        <v>1</v>
      </c>
      <c r="AI187" s="36"/>
      <c r="AJ187" s="36"/>
      <c r="AK187" s="36"/>
      <c r="AL187" s="36"/>
    </row>
    <row collapsed="false" customFormat="false" customHeight="false" hidden="false" ht="15.9" outlineLevel="0" r="188">
      <c r="A188" s="36" t="n">
        <v>181</v>
      </c>
      <c r="B188" s="36" t="s">
        <v>46</v>
      </c>
      <c r="C188" s="55" t="s">
        <v>161</v>
      </c>
      <c r="D188" s="75" t="s">
        <v>182</v>
      </c>
      <c r="E188" s="36" t="n">
        <v>15</v>
      </c>
      <c r="F188" s="36"/>
      <c r="G188" s="36"/>
      <c r="H188" s="34" t="n">
        <v>8180</v>
      </c>
      <c r="I188" s="55" t="s">
        <v>163</v>
      </c>
      <c r="J188" s="36"/>
      <c r="K188" s="36"/>
      <c r="L188" s="38" t="s">
        <v>183</v>
      </c>
      <c r="M188" s="76" t="n">
        <v>1961</v>
      </c>
      <c r="N188" s="80" t="s">
        <v>69</v>
      </c>
      <c r="O188" s="76" t="n">
        <v>3</v>
      </c>
      <c r="P188" s="34"/>
      <c r="Q188" s="76" t="n">
        <v>3</v>
      </c>
      <c r="R188" s="34" t="n">
        <v>24</v>
      </c>
      <c r="S188" s="77" t="n">
        <v>1940</v>
      </c>
      <c r="T188" s="78" t="n">
        <v>1431.5</v>
      </c>
      <c r="U188" s="78" t="n">
        <v>1431.5</v>
      </c>
      <c r="V188" s="79" t="n">
        <v>508</v>
      </c>
      <c r="W188" s="36" t="s">
        <v>52</v>
      </c>
      <c r="X188" s="36" t="s">
        <v>52</v>
      </c>
      <c r="Y188" s="36" t="s">
        <v>53</v>
      </c>
      <c r="Z188" s="66" t="s">
        <v>52</v>
      </c>
      <c r="AA188" s="36" t="s">
        <v>52</v>
      </c>
      <c r="AB188" s="36"/>
      <c r="AC188" s="36" t="s">
        <v>52</v>
      </c>
      <c r="AD188" s="36" t="s">
        <v>52</v>
      </c>
      <c r="AE188" s="36" t="s">
        <v>53</v>
      </c>
      <c r="AF188" s="36" t="s">
        <v>53</v>
      </c>
      <c r="AG188" s="36" t="n">
        <v>1</v>
      </c>
      <c r="AH188" s="36"/>
      <c r="AI188" s="36"/>
      <c r="AJ188" s="36"/>
      <c r="AK188" s="36"/>
      <c r="AL188" s="36"/>
    </row>
    <row collapsed="false" customFormat="false" customHeight="false" hidden="false" ht="15.9" outlineLevel="0" r="189">
      <c r="A189" s="36" t="n">
        <v>182</v>
      </c>
      <c r="B189" s="36" t="s">
        <v>46</v>
      </c>
      <c r="C189" s="55" t="s">
        <v>161</v>
      </c>
      <c r="D189" s="75" t="s">
        <v>182</v>
      </c>
      <c r="E189" s="36" t="n">
        <v>16</v>
      </c>
      <c r="F189" s="36" t="n">
        <v>1</v>
      </c>
      <c r="G189" s="36"/>
      <c r="H189" s="34" t="n">
        <v>8181</v>
      </c>
      <c r="I189" s="55" t="s">
        <v>163</v>
      </c>
      <c r="J189" s="36"/>
      <c r="K189" s="36"/>
      <c r="L189" s="38" t="s">
        <v>164</v>
      </c>
      <c r="M189" s="76" t="n">
        <v>1939</v>
      </c>
      <c r="N189" s="80" t="s">
        <v>69</v>
      </c>
      <c r="O189" s="76" t="n">
        <v>2</v>
      </c>
      <c r="P189" s="34"/>
      <c r="Q189" s="76" t="n">
        <v>1</v>
      </c>
      <c r="R189" s="34" t="n">
        <v>4</v>
      </c>
      <c r="S189" s="77" t="n">
        <v>344</v>
      </c>
      <c r="T189" s="78" t="n">
        <v>327.7</v>
      </c>
      <c r="U189" s="78" t="n">
        <v>327.7</v>
      </c>
      <c r="V189" s="79" t="n">
        <v>0</v>
      </c>
      <c r="W189" s="36" t="s">
        <v>52</v>
      </c>
      <c r="X189" s="36" t="s">
        <v>52</v>
      </c>
      <c r="Y189" s="36" t="s">
        <v>53</v>
      </c>
      <c r="Z189" s="66" t="s">
        <v>52</v>
      </c>
      <c r="AA189" s="36" t="s">
        <v>52</v>
      </c>
      <c r="AB189" s="36"/>
      <c r="AC189" s="36" t="s">
        <v>53</v>
      </c>
      <c r="AD189" s="36" t="s">
        <v>52</v>
      </c>
      <c r="AE189" s="36" t="s">
        <v>53</v>
      </c>
      <c r="AF189" s="36" t="s">
        <v>53</v>
      </c>
      <c r="AG189" s="36"/>
      <c r="AH189" s="36"/>
      <c r="AI189" s="36"/>
      <c r="AJ189" s="36" t="n">
        <v>1</v>
      </c>
      <c r="AK189" s="36"/>
      <c r="AL189" s="36"/>
    </row>
    <row collapsed="false" customFormat="false" customHeight="false" hidden="false" ht="15.9" outlineLevel="0" r="190">
      <c r="A190" s="36" t="n">
        <v>183</v>
      </c>
      <c r="B190" s="36" t="s">
        <v>46</v>
      </c>
      <c r="C190" s="55" t="s">
        <v>161</v>
      </c>
      <c r="D190" s="75" t="s">
        <v>182</v>
      </c>
      <c r="E190" s="36" t="n">
        <v>22</v>
      </c>
      <c r="F190" s="36" t="n">
        <v>2</v>
      </c>
      <c r="G190" s="36"/>
      <c r="H190" s="34" t="n">
        <v>8182</v>
      </c>
      <c r="I190" s="55" t="s">
        <v>163</v>
      </c>
      <c r="J190" s="36"/>
      <c r="K190" s="36"/>
      <c r="L190" s="38" t="s">
        <v>155</v>
      </c>
      <c r="M190" s="76" t="n">
        <v>1965</v>
      </c>
      <c r="N190" s="80" t="s">
        <v>180</v>
      </c>
      <c r="O190" s="76" t="n">
        <v>4</v>
      </c>
      <c r="P190" s="34"/>
      <c r="Q190" s="76" t="n">
        <v>3</v>
      </c>
      <c r="R190" s="34" t="n">
        <v>48</v>
      </c>
      <c r="S190" s="77" t="n">
        <v>2089.8</v>
      </c>
      <c r="T190" s="78" t="n">
        <v>1410.3</v>
      </c>
      <c r="U190" s="78" t="n">
        <v>2089.8</v>
      </c>
      <c r="V190" s="79" t="n">
        <v>0</v>
      </c>
      <c r="W190" s="36" t="s">
        <v>52</v>
      </c>
      <c r="X190" s="36" t="s">
        <v>52</v>
      </c>
      <c r="Y190" s="36" t="s">
        <v>53</v>
      </c>
      <c r="Z190" s="66" t="s">
        <v>52</v>
      </c>
      <c r="AA190" s="36" t="s">
        <v>52</v>
      </c>
      <c r="AB190" s="36"/>
      <c r="AC190" s="36" t="s">
        <v>52</v>
      </c>
      <c r="AD190" s="36" t="s">
        <v>52</v>
      </c>
      <c r="AE190" s="36" t="s">
        <v>53</v>
      </c>
      <c r="AF190" s="36" t="s">
        <v>53</v>
      </c>
      <c r="AG190" s="36" t="n">
        <v>1</v>
      </c>
      <c r="AH190" s="36"/>
      <c r="AI190" s="36"/>
      <c r="AJ190" s="36"/>
      <c r="AK190" s="36"/>
      <c r="AL190" s="36"/>
    </row>
    <row collapsed="false" customFormat="false" customHeight="false" hidden="false" ht="15.9" outlineLevel="0" r="191">
      <c r="A191" s="36" t="n">
        <v>184</v>
      </c>
      <c r="B191" s="36" t="s">
        <v>46</v>
      </c>
      <c r="C191" s="55" t="s">
        <v>161</v>
      </c>
      <c r="D191" s="75" t="s">
        <v>182</v>
      </c>
      <c r="E191" s="36" t="n">
        <v>26</v>
      </c>
      <c r="F191" s="36"/>
      <c r="G191" s="36"/>
      <c r="H191" s="34" t="n">
        <v>8183</v>
      </c>
      <c r="I191" s="55" t="s">
        <v>163</v>
      </c>
      <c r="J191" s="36"/>
      <c r="K191" s="36"/>
      <c r="L191" s="38" t="s">
        <v>173</v>
      </c>
      <c r="M191" s="76" t="n">
        <v>1961</v>
      </c>
      <c r="N191" s="80" t="s">
        <v>69</v>
      </c>
      <c r="O191" s="76" t="n">
        <v>3</v>
      </c>
      <c r="P191" s="34"/>
      <c r="Q191" s="76" t="n">
        <v>4</v>
      </c>
      <c r="R191" s="34" t="n">
        <v>44</v>
      </c>
      <c r="S191" s="77" t="n">
        <v>1889.6</v>
      </c>
      <c r="T191" s="78" t="n">
        <v>1889.7</v>
      </c>
      <c r="U191" s="78" t="n">
        <v>1723.6</v>
      </c>
      <c r="V191" s="79" t="n">
        <v>166</v>
      </c>
      <c r="W191" s="36" t="s">
        <v>52</v>
      </c>
      <c r="X191" s="36" t="s">
        <v>52</v>
      </c>
      <c r="Y191" s="36" t="s">
        <v>53</v>
      </c>
      <c r="Z191" s="66" t="s">
        <v>52</v>
      </c>
      <c r="AA191" s="36" t="s">
        <v>52</v>
      </c>
      <c r="AB191" s="36"/>
      <c r="AC191" s="36" t="s">
        <v>52</v>
      </c>
      <c r="AD191" s="36" t="s">
        <v>52</v>
      </c>
      <c r="AE191" s="36" t="s">
        <v>53</v>
      </c>
      <c r="AF191" s="36" t="s">
        <v>53</v>
      </c>
      <c r="AG191" s="36" t="n">
        <v>1</v>
      </c>
      <c r="AH191" s="36" t="n">
        <v>1</v>
      </c>
      <c r="AI191" s="36"/>
      <c r="AJ191" s="36"/>
      <c r="AK191" s="36"/>
      <c r="AL191" s="36"/>
    </row>
    <row collapsed="false" customFormat="false" customHeight="false" hidden="false" ht="15.9" outlineLevel="0" r="192">
      <c r="A192" s="36" t="n">
        <v>185</v>
      </c>
      <c r="B192" s="36" t="s">
        <v>46</v>
      </c>
      <c r="C192" s="55" t="s">
        <v>161</v>
      </c>
      <c r="D192" s="75" t="s">
        <v>184</v>
      </c>
      <c r="E192" s="36" t="n">
        <v>2</v>
      </c>
      <c r="F192" s="36"/>
      <c r="G192" s="36"/>
      <c r="H192" s="34" t="n">
        <v>8184</v>
      </c>
      <c r="I192" s="55" t="s">
        <v>163</v>
      </c>
      <c r="J192" s="36"/>
      <c r="K192" s="36"/>
      <c r="L192" s="38" t="s">
        <v>168</v>
      </c>
      <c r="M192" s="76" t="n">
        <v>1962</v>
      </c>
      <c r="N192" s="80" t="s">
        <v>69</v>
      </c>
      <c r="O192" s="76" t="n">
        <v>3</v>
      </c>
      <c r="P192" s="34"/>
      <c r="Q192" s="76" t="n">
        <v>3</v>
      </c>
      <c r="R192" s="34" t="n">
        <v>31</v>
      </c>
      <c r="S192" s="77" t="n">
        <v>1742.9</v>
      </c>
      <c r="T192" s="78" t="n">
        <v>1593.2</v>
      </c>
      <c r="U192" s="78" t="n">
        <v>1264.9</v>
      </c>
      <c r="V192" s="79" t="n">
        <v>478</v>
      </c>
      <c r="W192" s="36" t="s">
        <v>52</v>
      </c>
      <c r="X192" s="36" t="s">
        <v>52</v>
      </c>
      <c r="Y192" s="36" t="s">
        <v>53</v>
      </c>
      <c r="Z192" s="66" t="s">
        <v>52</v>
      </c>
      <c r="AA192" s="36" t="s">
        <v>52</v>
      </c>
      <c r="AB192" s="36"/>
      <c r="AC192" s="36" t="s">
        <v>52</v>
      </c>
      <c r="AD192" s="36" t="s">
        <v>52</v>
      </c>
      <c r="AE192" s="36" t="s">
        <v>53</v>
      </c>
      <c r="AF192" s="36" t="s">
        <v>53</v>
      </c>
      <c r="AG192" s="36" t="n">
        <v>1</v>
      </c>
      <c r="AH192" s="36"/>
      <c r="AI192" s="36"/>
      <c r="AJ192" s="36" t="n">
        <v>1</v>
      </c>
      <c r="AK192" s="36"/>
      <c r="AL192" s="36"/>
    </row>
    <row collapsed="false" customFormat="false" customHeight="false" hidden="false" ht="15.9" outlineLevel="0" r="193">
      <c r="A193" s="36" t="n">
        <v>186</v>
      </c>
      <c r="B193" s="36" t="s">
        <v>46</v>
      </c>
      <c r="C193" s="55" t="s">
        <v>161</v>
      </c>
      <c r="D193" s="75" t="s">
        <v>184</v>
      </c>
      <c r="E193" s="36" t="n">
        <v>9</v>
      </c>
      <c r="F193" s="36"/>
      <c r="G193" s="36"/>
      <c r="H193" s="34" t="n">
        <v>8185</v>
      </c>
      <c r="I193" s="55" t="s">
        <v>163</v>
      </c>
      <c r="J193" s="36"/>
      <c r="K193" s="36"/>
      <c r="L193" s="38" t="s">
        <v>173</v>
      </c>
      <c r="M193" s="76" t="n">
        <v>1955</v>
      </c>
      <c r="N193" s="80" t="s">
        <v>69</v>
      </c>
      <c r="O193" s="76" t="n">
        <v>3</v>
      </c>
      <c r="P193" s="34"/>
      <c r="Q193" s="76" t="n">
        <v>3</v>
      </c>
      <c r="R193" s="34" t="n">
        <v>6</v>
      </c>
      <c r="S193" s="77" t="n">
        <v>2203</v>
      </c>
      <c r="T193" s="78" t="n">
        <v>1995.5</v>
      </c>
      <c r="U193" s="78" t="n">
        <v>1663</v>
      </c>
      <c r="V193" s="79" t="n">
        <v>540</v>
      </c>
      <c r="W193" s="36" t="s">
        <v>52</v>
      </c>
      <c r="X193" s="36" t="s">
        <v>52</v>
      </c>
      <c r="Y193" s="36" t="s">
        <v>53</v>
      </c>
      <c r="Z193" s="66" t="s">
        <v>52</v>
      </c>
      <c r="AA193" s="36" t="s">
        <v>52</v>
      </c>
      <c r="AB193" s="36"/>
      <c r="AC193" s="36" t="s">
        <v>53</v>
      </c>
      <c r="AD193" s="36" t="s">
        <v>52</v>
      </c>
      <c r="AE193" s="36" t="s">
        <v>53</v>
      </c>
      <c r="AF193" s="36" t="s">
        <v>53</v>
      </c>
      <c r="AG193" s="36" t="n">
        <v>1</v>
      </c>
      <c r="AH193" s="36"/>
      <c r="AI193" s="36"/>
      <c r="AJ193" s="36" t="n">
        <v>1</v>
      </c>
      <c r="AK193" s="36"/>
      <c r="AL193" s="36"/>
    </row>
    <row collapsed="false" customFormat="false" customHeight="false" hidden="false" ht="15.9" outlineLevel="0" r="194">
      <c r="A194" s="36" t="n">
        <v>187</v>
      </c>
      <c r="B194" s="36" t="s">
        <v>46</v>
      </c>
      <c r="C194" s="55" t="s">
        <v>161</v>
      </c>
      <c r="D194" s="75" t="s">
        <v>184</v>
      </c>
      <c r="E194" s="36" t="n">
        <v>11</v>
      </c>
      <c r="F194" s="36"/>
      <c r="G194" s="36"/>
      <c r="H194" s="34" t="n">
        <v>8186</v>
      </c>
      <c r="I194" s="55" t="s">
        <v>163</v>
      </c>
      <c r="J194" s="36"/>
      <c r="K194" s="36"/>
      <c r="L194" s="38" t="s">
        <v>173</v>
      </c>
      <c r="M194" s="76" t="n">
        <v>1956</v>
      </c>
      <c r="N194" s="80" t="s">
        <v>69</v>
      </c>
      <c r="O194" s="76" t="n">
        <v>3</v>
      </c>
      <c r="P194" s="34"/>
      <c r="Q194" s="76" t="n">
        <v>2</v>
      </c>
      <c r="R194" s="34" t="n">
        <v>18</v>
      </c>
      <c r="S194" s="77" t="n">
        <v>926</v>
      </c>
      <c r="T194" s="78" t="n">
        <v>926.4</v>
      </c>
      <c r="U194" s="78" t="n">
        <v>926</v>
      </c>
      <c r="V194" s="79" t="n">
        <v>0</v>
      </c>
      <c r="W194" s="36" t="s">
        <v>52</v>
      </c>
      <c r="X194" s="36" t="s">
        <v>52</v>
      </c>
      <c r="Y194" s="36" t="s">
        <v>53</v>
      </c>
      <c r="Z194" s="66" t="s">
        <v>52</v>
      </c>
      <c r="AA194" s="36" t="s">
        <v>52</v>
      </c>
      <c r="AB194" s="36"/>
      <c r="AC194" s="36" t="s">
        <v>52</v>
      </c>
      <c r="AD194" s="36" t="s">
        <v>52</v>
      </c>
      <c r="AE194" s="36" t="s">
        <v>53</v>
      </c>
      <c r="AF194" s="36" t="s">
        <v>53</v>
      </c>
      <c r="AG194" s="36" t="n">
        <v>1</v>
      </c>
      <c r="AH194" s="36"/>
      <c r="AI194" s="36"/>
      <c r="AJ194" s="36"/>
      <c r="AK194" s="36"/>
      <c r="AL194" s="36"/>
    </row>
    <row collapsed="false" customFormat="false" customHeight="false" hidden="false" ht="15.9" outlineLevel="0" r="195">
      <c r="A195" s="36" t="n">
        <v>188</v>
      </c>
      <c r="B195" s="36" t="s">
        <v>46</v>
      </c>
      <c r="C195" s="55" t="s">
        <v>161</v>
      </c>
      <c r="D195" s="75" t="s">
        <v>184</v>
      </c>
      <c r="E195" s="36" t="n">
        <v>13</v>
      </c>
      <c r="F195" s="36"/>
      <c r="G195" s="36"/>
      <c r="H195" s="34" t="n">
        <v>8187</v>
      </c>
      <c r="I195" s="55" t="s">
        <v>163</v>
      </c>
      <c r="J195" s="36"/>
      <c r="K195" s="36"/>
      <c r="L195" s="38" t="s">
        <v>168</v>
      </c>
      <c r="M195" s="76" t="n">
        <v>1962</v>
      </c>
      <c r="N195" s="80" t="s">
        <v>69</v>
      </c>
      <c r="O195" s="76" t="n">
        <v>4</v>
      </c>
      <c r="P195" s="34"/>
      <c r="Q195" s="76" t="n">
        <v>4</v>
      </c>
      <c r="R195" s="34" t="n">
        <v>64</v>
      </c>
      <c r="S195" s="77" t="n">
        <v>2773</v>
      </c>
      <c r="T195" s="78" t="n">
        <v>2772.8</v>
      </c>
      <c r="U195" s="78" t="n">
        <v>2772.8</v>
      </c>
      <c r="V195" s="79" t="n">
        <v>0</v>
      </c>
      <c r="W195" s="36" t="s">
        <v>52</v>
      </c>
      <c r="X195" s="36" t="s">
        <v>52</v>
      </c>
      <c r="Y195" s="36" t="s">
        <v>53</v>
      </c>
      <c r="Z195" s="66" t="s">
        <v>52</v>
      </c>
      <c r="AA195" s="36" t="s">
        <v>52</v>
      </c>
      <c r="AB195" s="36"/>
      <c r="AC195" s="36" t="s">
        <v>52</v>
      </c>
      <c r="AD195" s="36" t="s">
        <v>52</v>
      </c>
      <c r="AE195" s="36" t="s">
        <v>53</v>
      </c>
      <c r="AF195" s="36" t="s">
        <v>53</v>
      </c>
      <c r="AG195" s="36" t="n">
        <v>1</v>
      </c>
      <c r="AH195" s="36"/>
      <c r="AI195" s="36"/>
      <c r="AJ195" s="36"/>
      <c r="AK195" s="36"/>
      <c r="AL195" s="36"/>
    </row>
    <row collapsed="false" customFormat="false" customHeight="true" hidden="false" ht="15.75" outlineLevel="0" r="196">
      <c r="A196" s="36" t="n">
        <v>189</v>
      </c>
      <c r="B196" s="36" t="s">
        <v>46</v>
      </c>
      <c r="C196" s="55" t="s">
        <v>161</v>
      </c>
      <c r="D196" s="75" t="s">
        <v>177</v>
      </c>
      <c r="E196" s="36" t="n">
        <v>8</v>
      </c>
      <c r="F196" s="36"/>
      <c r="G196" s="36"/>
      <c r="H196" s="34" t="n">
        <v>8188</v>
      </c>
      <c r="I196" s="55" t="s">
        <v>163</v>
      </c>
      <c r="J196" s="36"/>
      <c r="K196" s="36"/>
      <c r="L196" s="38" t="s">
        <v>185</v>
      </c>
      <c r="M196" s="76" t="n">
        <v>1961</v>
      </c>
      <c r="N196" s="80" t="s">
        <v>69</v>
      </c>
      <c r="O196" s="76" t="n">
        <v>3</v>
      </c>
      <c r="P196" s="34"/>
      <c r="Q196" s="76" t="n">
        <v>3</v>
      </c>
      <c r="R196" s="34" t="n">
        <v>26</v>
      </c>
      <c r="S196" s="77" t="n">
        <v>1916</v>
      </c>
      <c r="T196" s="78" t="n">
        <v>1410.7</v>
      </c>
      <c r="U196" s="78" t="n">
        <v>1410.7</v>
      </c>
      <c r="V196" s="79" t="n">
        <v>505</v>
      </c>
      <c r="W196" s="36" t="s">
        <v>52</v>
      </c>
      <c r="X196" s="36" t="s">
        <v>52</v>
      </c>
      <c r="Y196" s="36" t="s">
        <v>53</v>
      </c>
      <c r="Z196" s="66" t="s">
        <v>52</v>
      </c>
      <c r="AA196" s="36" t="s">
        <v>52</v>
      </c>
      <c r="AB196" s="36"/>
      <c r="AC196" s="36" t="s">
        <v>52</v>
      </c>
      <c r="AD196" s="36" t="s">
        <v>52</v>
      </c>
      <c r="AE196" s="36" t="s">
        <v>53</v>
      </c>
      <c r="AF196" s="36" t="s">
        <v>53</v>
      </c>
      <c r="AG196" s="36" t="n">
        <v>1</v>
      </c>
      <c r="AH196" s="36" t="n">
        <v>1</v>
      </c>
      <c r="AI196" s="36"/>
      <c r="AJ196" s="36" t="n">
        <v>1</v>
      </c>
      <c r="AK196" s="36"/>
      <c r="AL196" s="36"/>
    </row>
    <row collapsed="false" customFormat="false" customHeight="true" hidden="false" ht="15.75" outlineLevel="0" r="197">
      <c r="A197" s="36" t="n">
        <v>190</v>
      </c>
      <c r="B197" s="36" t="s">
        <v>46</v>
      </c>
      <c r="C197" s="55" t="s">
        <v>161</v>
      </c>
      <c r="D197" s="75" t="s">
        <v>177</v>
      </c>
      <c r="E197" s="36" t="n">
        <v>13</v>
      </c>
      <c r="F197" s="36"/>
      <c r="G197" s="36"/>
      <c r="H197" s="34" t="n">
        <v>8189</v>
      </c>
      <c r="I197" s="55" t="s">
        <v>163</v>
      </c>
      <c r="J197" s="36"/>
      <c r="K197" s="36"/>
      <c r="L197" s="38" t="s">
        <v>185</v>
      </c>
      <c r="M197" s="76" t="n">
        <v>1961</v>
      </c>
      <c r="N197" s="80" t="s">
        <v>69</v>
      </c>
      <c r="O197" s="76" t="n">
        <v>3</v>
      </c>
      <c r="P197" s="34"/>
      <c r="Q197" s="76" t="n">
        <v>3</v>
      </c>
      <c r="R197" s="34" t="n">
        <v>36</v>
      </c>
      <c r="S197" s="77" t="n">
        <v>1520</v>
      </c>
      <c r="T197" s="78" t="n">
        <v>1510.1</v>
      </c>
      <c r="U197" s="78" t="n">
        <v>1510.1</v>
      </c>
      <c r="V197" s="79" t="n">
        <v>0</v>
      </c>
      <c r="W197" s="36" t="s">
        <v>52</v>
      </c>
      <c r="X197" s="36" t="s">
        <v>52</v>
      </c>
      <c r="Y197" s="36" t="s">
        <v>53</v>
      </c>
      <c r="Z197" s="66" t="s">
        <v>52</v>
      </c>
      <c r="AA197" s="36" t="s">
        <v>52</v>
      </c>
      <c r="AB197" s="36"/>
      <c r="AC197" s="36" t="s">
        <v>52</v>
      </c>
      <c r="AD197" s="36" t="s">
        <v>52</v>
      </c>
      <c r="AE197" s="36" t="s">
        <v>53</v>
      </c>
      <c r="AF197" s="36" t="s">
        <v>53</v>
      </c>
      <c r="AG197" s="36" t="n">
        <v>1</v>
      </c>
      <c r="AH197" s="36" t="n">
        <v>1</v>
      </c>
      <c r="AI197" s="36"/>
      <c r="AJ197" s="36"/>
      <c r="AK197" s="36"/>
      <c r="AL197" s="36"/>
    </row>
    <row collapsed="false" customFormat="false" customHeight="false" hidden="false" ht="15.9" outlineLevel="0" r="198">
      <c r="A198" s="36" t="n">
        <v>191</v>
      </c>
      <c r="B198" s="36" t="s">
        <v>46</v>
      </c>
      <c r="C198" s="55" t="s">
        <v>161</v>
      </c>
      <c r="D198" s="75" t="s">
        <v>179</v>
      </c>
      <c r="E198" s="36" t="n">
        <v>43</v>
      </c>
      <c r="F198" s="36" t="n">
        <v>2</v>
      </c>
      <c r="G198" s="36"/>
      <c r="H198" s="34" t="n">
        <v>8190</v>
      </c>
      <c r="I198" s="55" t="s">
        <v>163</v>
      </c>
      <c r="J198" s="36"/>
      <c r="K198" s="36"/>
      <c r="L198" s="38" t="s">
        <v>173</v>
      </c>
      <c r="M198" s="76" t="n">
        <v>1956</v>
      </c>
      <c r="N198" s="80" t="s">
        <v>180</v>
      </c>
      <c r="O198" s="76" t="n">
        <v>3</v>
      </c>
      <c r="P198" s="34"/>
      <c r="Q198" s="76" t="n">
        <v>4</v>
      </c>
      <c r="R198" s="34" t="n">
        <v>38</v>
      </c>
      <c r="S198" s="77" t="n">
        <v>2660</v>
      </c>
      <c r="T198" s="78" t="n">
        <v>2455.2</v>
      </c>
      <c r="U198" s="78" t="n">
        <v>2455.2</v>
      </c>
      <c r="V198" s="79" t="n">
        <v>205</v>
      </c>
      <c r="W198" s="36" t="s">
        <v>52</v>
      </c>
      <c r="X198" s="36" t="s">
        <v>52</v>
      </c>
      <c r="Y198" s="36" t="s">
        <v>53</v>
      </c>
      <c r="Z198" s="66" t="s">
        <v>52</v>
      </c>
      <c r="AA198" s="36" t="s">
        <v>52</v>
      </c>
      <c r="AB198" s="36"/>
      <c r="AC198" s="36" t="s">
        <v>52</v>
      </c>
      <c r="AD198" s="36" t="s">
        <v>52</v>
      </c>
      <c r="AE198" s="36" t="s">
        <v>53</v>
      </c>
      <c r="AF198" s="36" t="s">
        <v>53</v>
      </c>
      <c r="AG198" s="36" t="n">
        <v>1</v>
      </c>
      <c r="AH198" s="36" t="n">
        <v>1</v>
      </c>
      <c r="AI198" s="36"/>
      <c r="AJ198" s="36" t="n">
        <v>1</v>
      </c>
      <c r="AK198" s="36"/>
      <c r="AL198" s="36"/>
    </row>
    <row collapsed="false" customFormat="false" customHeight="false" hidden="false" ht="15.9" outlineLevel="0" r="199">
      <c r="A199" s="36" t="n">
        <v>192</v>
      </c>
      <c r="B199" s="36" t="s">
        <v>46</v>
      </c>
      <c r="C199" s="55" t="s">
        <v>161</v>
      </c>
      <c r="D199" s="75" t="s">
        <v>182</v>
      </c>
      <c r="E199" s="36" t="n">
        <v>18</v>
      </c>
      <c r="F199" s="36"/>
      <c r="G199" s="36"/>
      <c r="H199" s="34" t="n">
        <v>8191</v>
      </c>
      <c r="I199" s="55" t="s">
        <v>163</v>
      </c>
      <c r="J199" s="36"/>
      <c r="K199" s="36"/>
      <c r="L199" s="38" t="s">
        <v>186</v>
      </c>
      <c r="M199" s="76" t="n">
        <v>1995</v>
      </c>
      <c r="N199" s="80" t="s">
        <v>180</v>
      </c>
      <c r="O199" s="76" t="n">
        <v>5</v>
      </c>
      <c r="P199" s="34"/>
      <c r="Q199" s="76" t="n">
        <v>3</v>
      </c>
      <c r="R199" s="34" t="n">
        <v>50</v>
      </c>
      <c r="S199" s="77" t="n">
        <v>2937.3</v>
      </c>
      <c r="T199" s="78" t="n">
        <v>2928.3</v>
      </c>
      <c r="U199" s="78" t="n">
        <v>2928.3</v>
      </c>
      <c r="V199" s="79" t="n">
        <v>9</v>
      </c>
      <c r="W199" s="36" t="s">
        <v>52</v>
      </c>
      <c r="X199" s="36" t="s">
        <v>52</v>
      </c>
      <c r="Y199" s="36" t="s">
        <v>52</v>
      </c>
      <c r="Z199" s="36" t="s">
        <v>52</v>
      </c>
      <c r="AA199" s="36" t="s">
        <v>52</v>
      </c>
      <c r="AB199" s="36"/>
      <c r="AC199" s="36" t="s">
        <v>53</v>
      </c>
      <c r="AD199" s="36" t="s">
        <v>52</v>
      </c>
      <c r="AE199" s="36" t="s">
        <v>53</v>
      </c>
      <c r="AF199" s="36" t="s">
        <v>53</v>
      </c>
      <c r="AG199" s="36" t="n">
        <v>1</v>
      </c>
      <c r="AH199" s="36" t="n">
        <v>1</v>
      </c>
      <c r="AI199" s="36"/>
      <c r="AJ199" s="36" t="n">
        <v>1</v>
      </c>
      <c r="AK199" s="36"/>
      <c r="AL199" s="36"/>
    </row>
    <row collapsed="false" customFormat="false" customHeight="false" hidden="false" ht="15.9" outlineLevel="0" r="200">
      <c r="A200" s="36" t="n">
        <v>193</v>
      </c>
      <c r="B200" s="36" t="s">
        <v>46</v>
      </c>
      <c r="C200" s="55" t="s">
        <v>161</v>
      </c>
      <c r="D200" s="75" t="s">
        <v>178</v>
      </c>
      <c r="E200" s="36" t="n">
        <v>3</v>
      </c>
      <c r="F200" s="36"/>
      <c r="G200" s="36"/>
      <c r="H200" s="34" t="n">
        <v>8192</v>
      </c>
      <c r="I200" s="55" t="s">
        <v>163</v>
      </c>
      <c r="J200" s="36"/>
      <c r="K200" s="36"/>
      <c r="L200" s="38" t="s">
        <v>173</v>
      </c>
      <c r="M200" s="76" t="n">
        <v>1959</v>
      </c>
      <c r="N200" s="80" t="s">
        <v>69</v>
      </c>
      <c r="O200" s="76" t="n">
        <v>3</v>
      </c>
      <c r="P200" s="34"/>
      <c r="Q200" s="76" t="n">
        <v>3</v>
      </c>
      <c r="R200" s="34" t="n">
        <v>29</v>
      </c>
      <c r="S200" s="77" t="n">
        <v>1467</v>
      </c>
      <c r="T200" s="78" t="n">
        <v>1690.7</v>
      </c>
      <c r="U200" s="78" t="n">
        <v>1467</v>
      </c>
      <c r="V200" s="79"/>
      <c r="W200" s="36" t="s">
        <v>52</v>
      </c>
      <c r="X200" s="36" t="s">
        <v>52</v>
      </c>
      <c r="Y200" s="36" t="s">
        <v>53</v>
      </c>
      <c r="Z200" s="36" t="s">
        <v>52</v>
      </c>
      <c r="AA200" s="36" t="s">
        <v>52</v>
      </c>
      <c r="AB200" s="36"/>
      <c r="AC200" s="36" t="s">
        <v>52</v>
      </c>
      <c r="AD200" s="36" t="s">
        <v>52</v>
      </c>
      <c r="AE200" s="36" t="s">
        <v>53</v>
      </c>
      <c r="AF200" s="36" t="s">
        <v>53</v>
      </c>
      <c r="AG200" s="36" t="n">
        <v>1</v>
      </c>
      <c r="AH200" s="36" t="n">
        <v>1</v>
      </c>
      <c r="AI200" s="36"/>
      <c r="AJ200" s="36" t="n">
        <v>1</v>
      </c>
      <c r="AK200" s="36"/>
      <c r="AL200" s="36"/>
    </row>
    <row collapsed="false" customFormat="false" customHeight="false" hidden="false" ht="15.9" outlineLevel="0" r="201">
      <c r="A201" s="36" t="n">
        <v>194</v>
      </c>
      <c r="B201" s="36" t="s">
        <v>46</v>
      </c>
      <c r="C201" s="55" t="s">
        <v>161</v>
      </c>
      <c r="D201" s="75" t="s">
        <v>178</v>
      </c>
      <c r="E201" s="36" t="n">
        <v>5</v>
      </c>
      <c r="F201" s="36"/>
      <c r="G201" s="36"/>
      <c r="H201" s="34" t="n">
        <v>8193</v>
      </c>
      <c r="I201" s="55" t="s">
        <v>163</v>
      </c>
      <c r="J201" s="36"/>
      <c r="K201" s="36"/>
      <c r="L201" s="38" t="s">
        <v>173</v>
      </c>
      <c r="M201" s="76" t="n">
        <v>1952</v>
      </c>
      <c r="N201" s="80" t="s">
        <v>69</v>
      </c>
      <c r="O201" s="76" t="n">
        <v>3</v>
      </c>
      <c r="P201" s="34"/>
      <c r="Q201" s="76" t="n">
        <v>3</v>
      </c>
      <c r="R201" s="34" t="n">
        <v>5</v>
      </c>
      <c r="S201" s="77" t="n">
        <v>2242</v>
      </c>
      <c r="T201" s="78" t="n">
        <v>2004.6</v>
      </c>
      <c r="U201" s="78" t="n">
        <v>1694</v>
      </c>
      <c r="V201" s="79" t="n">
        <v>548</v>
      </c>
      <c r="W201" s="36" t="s">
        <v>52</v>
      </c>
      <c r="X201" s="36" t="s">
        <v>52</v>
      </c>
      <c r="Y201" s="36" t="s">
        <v>53</v>
      </c>
      <c r="Z201" s="36" t="s">
        <v>52</v>
      </c>
      <c r="AA201" s="36" t="s">
        <v>52</v>
      </c>
      <c r="AB201" s="36"/>
      <c r="AC201" s="36" t="s">
        <v>53</v>
      </c>
      <c r="AD201" s="36" t="s">
        <v>52</v>
      </c>
      <c r="AE201" s="36" t="s">
        <v>53</v>
      </c>
      <c r="AF201" s="36" t="s">
        <v>53</v>
      </c>
      <c r="AG201" s="36" t="n">
        <v>1</v>
      </c>
      <c r="AH201" s="36" t="n">
        <v>1</v>
      </c>
      <c r="AI201" s="36"/>
      <c r="AJ201" s="36"/>
      <c r="AK201" s="36"/>
      <c r="AL201" s="36"/>
    </row>
    <row collapsed="false" customFormat="false" customHeight="false" hidden="false" ht="15.9" outlineLevel="0" r="202">
      <c r="A202" s="36" t="n">
        <v>195</v>
      </c>
      <c r="B202" s="36" t="s">
        <v>46</v>
      </c>
      <c r="C202" s="55" t="s">
        <v>161</v>
      </c>
      <c r="D202" s="75" t="s">
        <v>178</v>
      </c>
      <c r="E202" s="36" t="n">
        <v>7</v>
      </c>
      <c r="F202" s="36"/>
      <c r="G202" s="36"/>
      <c r="H202" s="34" t="n">
        <v>8194</v>
      </c>
      <c r="I202" s="55" t="s">
        <v>163</v>
      </c>
      <c r="J202" s="36"/>
      <c r="K202" s="36"/>
      <c r="L202" s="38" t="s">
        <v>171</v>
      </c>
      <c r="M202" s="76" t="n">
        <v>1967</v>
      </c>
      <c r="N202" s="80" t="s">
        <v>180</v>
      </c>
      <c r="O202" s="76" t="n">
        <v>5</v>
      </c>
      <c r="P202" s="34"/>
      <c r="Q202" s="76" t="n">
        <v>4</v>
      </c>
      <c r="R202" s="34" t="n">
        <v>80</v>
      </c>
      <c r="S202" s="77" t="n">
        <v>3822.5</v>
      </c>
      <c r="T202" s="78" t="n">
        <v>3778.5</v>
      </c>
      <c r="U202" s="78" t="n">
        <v>3778.5</v>
      </c>
      <c r="V202" s="79" t="n">
        <v>44</v>
      </c>
      <c r="W202" s="36" t="s">
        <v>52</v>
      </c>
      <c r="X202" s="36" t="s">
        <v>52</v>
      </c>
      <c r="Y202" s="36" t="s">
        <v>53</v>
      </c>
      <c r="Z202" s="36" t="s">
        <v>52</v>
      </c>
      <c r="AA202" s="36" t="s">
        <v>52</v>
      </c>
      <c r="AB202" s="36"/>
      <c r="AC202" s="36" t="s">
        <v>52</v>
      </c>
      <c r="AD202" s="36" t="s">
        <v>52</v>
      </c>
      <c r="AE202" s="36" t="s">
        <v>53</v>
      </c>
      <c r="AF202" s="36" t="s">
        <v>53</v>
      </c>
      <c r="AG202" s="36" t="n">
        <v>1</v>
      </c>
      <c r="AH202" s="36" t="n">
        <v>1</v>
      </c>
      <c r="AI202" s="36"/>
      <c r="AJ202" s="36" t="n">
        <v>1</v>
      </c>
      <c r="AK202" s="36"/>
      <c r="AL202" s="36"/>
    </row>
    <row collapsed="false" customFormat="false" customHeight="false" hidden="false" ht="15.9" outlineLevel="0" r="203">
      <c r="A203" s="36" t="n">
        <v>196</v>
      </c>
      <c r="B203" s="36" t="s">
        <v>46</v>
      </c>
      <c r="C203" s="55" t="s">
        <v>161</v>
      </c>
      <c r="D203" s="75" t="s">
        <v>178</v>
      </c>
      <c r="E203" s="36" t="n">
        <v>9</v>
      </c>
      <c r="F203" s="36"/>
      <c r="G203" s="36"/>
      <c r="H203" s="34" t="n">
        <v>8195</v>
      </c>
      <c r="I203" s="55" t="s">
        <v>163</v>
      </c>
      <c r="J203" s="36"/>
      <c r="K203" s="36"/>
      <c r="L203" s="38" t="s">
        <v>173</v>
      </c>
      <c r="M203" s="76" t="n">
        <v>1962</v>
      </c>
      <c r="N203" s="80" t="s">
        <v>69</v>
      </c>
      <c r="O203" s="76" t="n">
        <v>4</v>
      </c>
      <c r="P203" s="34"/>
      <c r="Q203" s="76" t="n">
        <v>3</v>
      </c>
      <c r="R203" s="34" t="n">
        <v>42</v>
      </c>
      <c r="S203" s="77" t="n">
        <v>2057</v>
      </c>
      <c r="T203" s="78" t="n">
        <v>2027.7</v>
      </c>
      <c r="U203" s="78" t="n">
        <v>1786.2</v>
      </c>
      <c r="V203" s="79" t="n">
        <v>270.8</v>
      </c>
      <c r="W203" s="36" t="s">
        <v>52</v>
      </c>
      <c r="X203" s="36" t="s">
        <v>52</v>
      </c>
      <c r="Y203" s="36" t="s">
        <v>53</v>
      </c>
      <c r="Z203" s="36" t="s">
        <v>52</v>
      </c>
      <c r="AA203" s="36" t="s">
        <v>52</v>
      </c>
      <c r="AB203" s="36"/>
      <c r="AC203" s="36" t="s">
        <v>52</v>
      </c>
      <c r="AD203" s="36" t="s">
        <v>52</v>
      </c>
      <c r="AE203" s="36" t="s">
        <v>53</v>
      </c>
      <c r="AF203" s="36" t="s">
        <v>53</v>
      </c>
      <c r="AG203" s="36" t="n">
        <v>1</v>
      </c>
      <c r="AH203" s="36" t="n">
        <v>1</v>
      </c>
      <c r="AI203" s="36"/>
      <c r="AJ203" s="36" t="n">
        <v>1</v>
      </c>
      <c r="AK203" s="36"/>
      <c r="AL203" s="36"/>
    </row>
    <row collapsed="false" customFormat="false" customHeight="false" hidden="false" ht="15.9" outlineLevel="0" r="204">
      <c r="A204" s="36" t="n">
        <v>197</v>
      </c>
      <c r="B204" s="36" t="s">
        <v>46</v>
      </c>
      <c r="C204" s="55" t="s">
        <v>161</v>
      </c>
      <c r="D204" s="75" t="s">
        <v>179</v>
      </c>
      <c r="E204" s="36" t="n">
        <v>37</v>
      </c>
      <c r="F204" s="36"/>
      <c r="G204" s="36"/>
      <c r="H204" s="34" t="n">
        <v>8196</v>
      </c>
      <c r="I204" s="55" t="s">
        <v>163</v>
      </c>
      <c r="J204" s="36"/>
      <c r="K204" s="36"/>
      <c r="L204" s="38" t="s">
        <v>173</v>
      </c>
      <c r="M204" s="76" t="n">
        <v>1956</v>
      </c>
      <c r="N204" s="80" t="s">
        <v>69</v>
      </c>
      <c r="O204" s="76" t="n">
        <v>3</v>
      </c>
      <c r="P204" s="34"/>
      <c r="Q204" s="76" t="n">
        <v>3</v>
      </c>
      <c r="R204" s="34" t="n">
        <v>27</v>
      </c>
      <c r="S204" s="77" t="n">
        <v>1777.6</v>
      </c>
      <c r="T204" s="78" t="n">
        <v>1778.8</v>
      </c>
      <c r="U204" s="78" t="n">
        <v>1777.6</v>
      </c>
      <c r="V204" s="79" t="n">
        <v>0</v>
      </c>
      <c r="W204" s="36" t="s">
        <v>52</v>
      </c>
      <c r="X204" s="36" t="s">
        <v>52</v>
      </c>
      <c r="Y204" s="36" t="s">
        <v>53</v>
      </c>
      <c r="Z204" s="36" t="s">
        <v>52</v>
      </c>
      <c r="AA204" s="36" t="s">
        <v>52</v>
      </c>
      <c r="AB204" s="36"/>
      <c r="AC204" s="36" t="s">
        <v>52</v>
      </c>
      <c r="AD204" s="36" t="s">
        <v>52</v>
      </c>
      <c r="AE204" s="36" t="s">
        <v>53</v>
      </c>
      <c r="AF204" s="36" t="s">
        <v>53</v>
      </c>
      <c r="AG204" s="36" t="n">
        <v>1</v>
      </c>
      <c r="AH204" s="36" t="n">
        <v>1</v>
      </c>
      <c r="AI204" s="36"/>
      <c r="AJ204" s="36"/>
      <c r="AK204" s="36"/>
      <c r="AL204" s="36"/>
    </row>
    <row collapsed="false" customFormat="false" customHeight="false" hidden="false" ht="15.9" outlineLevel="0" r="205">
      <c r="A205" s="36" t="n">
        <v>198</v>
      </c>
      <c r="B205" s="36" t="s">
        <v>46</v>
      </c>
      <c r="C205" s="55" t="s">
        <v>161</v>
      </c>
      <c r="D205" s="75" t="s">
        <v>179</v>
      </c>
      <c r="E205" s="36" t="n">
        <v>39</v>
      </c>
      <c r="F205" s="36"/>
      <c r="G205" s="36"/>
      <c r="H205" s="34" t="n">
        <v>8197</v>
      </c>
      <c r="I205" s="55" t="s">
        <v>163</v>
      </c>
      <c r="J205" s="36"/>
      <c r="K205" s="36"/>
      <c r="L205" s="38" t="s">
        <v>173</v>
      </c>
      <c r="M205" s="76" t="n">
        <v>1961</v>
      </c>
      <c r="N205" s="80" t="s">
        <v>69</v>
      </c>
      <c r="O205" s="76" t="n">
        <v>3</v>
      </c>
      <c r="P205" s="34"/>
      <c r="Q205" s="76" t="n">
        <v>2</v>
      </c>
      <c r="R205" s="34" t="n">
        <v>24</v>
      </c>
      <c r="S205" s="77" t="n">
        <v>1051.5</v>
      </c>
      <c r="T205" s="78" t="n">
        <v>953.1</v>
      </c>
      <c r="U205" s="78" t="n">
        <v>952.5</v>
      </c>
      <c r="V205" s="79" t="n">
        <v>99</v>
      </c>
      <c r="W205" s="36" t="s">
        <v>52</v>
      </c>
      <c r="X205" s="36" t="s">
        <v>52</v>
      </c>
      <c r="Y205" s="36" t="s">
        <v>53</v>
      </c>
      <c r="Z205" s="36" t="s">
        <v>52</v>
      </c>
      <c r="AA205" s="36" t="s">
        <v>52</v>
      </c>
      <c r="AB205" s="36"/>
      <c r="AC205" s="36" t="s">
        <v>52</v>
      </c>
      <c r="AD205" s="36" t="s">
        <v>52</v>
      </c>
      <c r="AE205" s="36" t="s">
        <v>53</v>
      </c>
      <c r="AF205" s="36" t="s">
        <v>53</v>
      </c>
      <c r="AG205" s="36" t="n">
        <v>1</v>
      </c>
      <c r="AH205" s="36" t="n">
        <v>1</v>
      </c>
      <c r="AI205" s="36"/>
      <c r="AJ205" s="36" t="n">
        <v>1</v>
      </c>
      <c r="AK205" s="36"/>
      <c r="AL205" s="36"/>
    </row>
    <row collapsed="false" customFormat="false" customHeight="false" hidden="false" ht="15.9" outlineLevel="0" r="206">
      <c r="A206" s="36" t="n">
        <v>199</v>
      </c>
      <c r="B206" s="36" t="s">
        <v>46</v>
      </c>
      <c r="C206" s="55" t="s">
        <v>161</v>
      </c>
      <c r="D206" s="75" t="s">
        <v>179</v>
      </c>
      <c r="E206" s="36" t="n">
        <v>41</v>
      </c>
      <c r="F206" s="36" t="n">
        <v>1</v>
      </c>
      <c r="G206" s="36"/>
      <c r="H206" s="34" t="n">
        <v>8198</v>
      </c>
      <c r="I206" s="55" t="s">
        <v>163</v>
      </c>
      <c r="J206" s="36"/>
      <c r="K206" s="36"/>
      <c r="L206" s="38" t="s">
        <v>173</v>
      </c>
      <c r="M206" s="76" t="n">
        <v>1960</v>
      </c>
      <c r="N206" s="80" t="s">
        <v>69</v>
      </c>
      <c r="O206" s="76" t="n">
        <v>3</v>
      </c>
      <c r="P206" s="34"/>
      <c r="Q206" s="76" t="n">
        <v>2</v>
      </c>
      <c r="R206" s="34" t="n">
        <v>24</v>
      </c>
      <c r="S206" s="77" t="n">
        <v>954.2</v>
      </c>
      <c r="T206" s="78" t="n">
        <v>940.2</v>
      </c>
      <c r="U206" s="78" t="n">
        <v>940.2</v>
      </c>
      <c r="V206" s="79" t="n">
        <v>13.2</v>
      </c>
      <c r="W206" s="36" t="s">
        <v>52</v>
      </c>
      <c r="X206" s="36" t="s">
        <v>52</v>
      </c>
      <c r="Y206" s="36" t="s">
        <v>53</v>
      </c>
      <c r="Z206" s="36" t="s">
        <v>52</v>
      </c>
      <c r="AA206" s="36" t="s">
        <v>52</v>
      </c>
      <c r="AB206" s="36"/>
      <c r="AC206" s="36" t="s">
        <v>52</v>
      </c>
      <c r="AD206" s="36" t="s">
        <v>52</v>
      </c>
      <c r="AE206" s="36" t="s">
        <v>53</v>
      </c>
      <c r="AF206" s="36" t="s">
        <v>53</v>
      </c>
      <c r="AG206" s="36" t="n">
        <v>1</v>
      </c>
      <c r="AH206" s="36" t="n">
        <v>1</v>
      </c>
      <c r="AI206" s="36"/>
      <c r="AJ206" s="36"/>
      <c r="AK206" s="36"/>
      <c r="AL206" s="36"/>
    </row>
    <row collapsed="false" customFormat="false" customHeight="false" hidden="false" ht="15.9" outlineLevel="0" r="207">
      <c r="A207" s="36" t="n">
        <v>200</v>
      </c>
      <c r="B207" s="36" t="s">
        <v>46</v>
      </c>
      <c r="C207" s="55" t="s">
        <v>161</v>
      </c>
      <c r="D207" s="75" t="s">
        <v>172</v>
      </c>
      <c r="E207" s="36" t="n">
        <v>61</v>
      </c>
      <c r="F207" s="36" t="n">
        <v>1</v>
      </c>
      <c r="G207" s="36"/>
      <c r="H207" s="34" t="n">
        <v>8199</v>
      </c>
      <c r="I207" s="55" t="s">
        <v>163</v>
      </c>
      <c r="J207" s="36"/>
      <c r="K207" s="36"/>
      <c r="L207" s="38" t="s">
        <v>173</v>
      </c>
      <c r="M207" s="76" t="n">
        <v>1960</v>
      </c>
      <c r="N207" s="80" t="s">
        <v>69</v>
      </c>
      <c r="O207" s="76" t="n">
        <v>3</v>
      </c>
      <c r="P207" s="34"/>
      <c r="Q207" s="76" t="n">
        <v>3</v>
      </c>
      <c r="R207" s="34" t="n">
        <v>29</v>
      </c>
      <c r="S207" s="77" t="n">
        <v>2087.4</v>
      </c>
      <c r="T207" s="78" t="n">
        <v>2087.4</v>
      </c>
      <c r="U207" s="78" t="n">
        <v>1471</v>
      </c>
      <c r="V207" s="79" t="n">
        <v>616.4</v>
      </c>
      <c r="W207" s="36" t="s">
        <v>52</v>
      </c>
      <c r="X207" s="36" t="s">
        <v>52</v>
      </c>
      <c r="Y207" s="36" t="s">
        <v>53</v>
      </c>
      <c r="Z207" s="36" t="s">
        <v>52</v>
      </c>
      <c r="AA207" s="36" t="s">
        <v>52</v>
      </c>
      <c r="AB207" s="36"/>
      <c r="AC207" s="36" t="s">
        <v>52</v>
      </c>
      <c r="AD207" s="36" t="s">
        <v>52</v>
      </c>
      <c r="AE207" s="36" t="s">
        <v>53</v>
      </c>
      <c r="AF207" s="36" t="s">
        <v>53</v>
      </c>
      <c r="AG207" s="36" t="n">
        <v>1</v>
      </c>
      <c r="AH207" s="36" t="n">
        <v>1</v>
      </c>
      <c r="AI207" s="36"/>
      <c r="AJ207" s="36"/>
      <c r="AK207" s="36"/>
      <c r="AL207" s="36"/>
    </row>
    <row collapsed="false" customFormat="false" customHeight="false" hidden="false" ht="15.9" outlineLevel="0" r="208">
      <c r="A208" s="36" t="n">
        <v>201</v>
      </c>
      <c r="B208" s="36" t="s">
        <v>46</v>
      </c>
      <c r="C208" s="55" t="s">
        <v>161</v>
      </c>
      <c r="D208" s="75" t="s">
        <v>172</v>
      </c>
      <c r="E208" s="36" t="n">
        <v>61</v>
      </c>
      <c r="F208" s="36" t="n">
        <v>2</v>
      </c>
      <c r="G208" s="36"/>
      <c r="H208" s="34" t="n">
        <v>8200</v>
      </c>
      <c r="I208" s="55" t="s">
        <v>163</v>
      </c>
      <c r="J208" s="36"/>
      <c r="K208" s="36"/>
      <c r="L208" s="38" t="s">
        <v>173</v>
      </c>
      <c r="M208" s="76" t="n">
        <v>1962</v>
      </c>
      <c r="N208" s="80" t="s">
        <v>69</v>
      </c>
      <c r="O208" s="76" t="n">
        <v>4</v>
      </c>
      <c r="P208" s="34"/>
      <c r="Q208" s="76" t="n">
        <v>3</v>
      </c>
      <c r="R208" s="34" t="n">
        <v>48</v>
      </c>
      <c r="S208" s="77" t="n">
        <v>2023</v>
      </c>
      <c r="T208" s="78" t="n">
        <v>1957.6</v>
      </c>
      <c r="U208" s="78" t="n">
        <v>1903.7</v>
      </c>
      <c r="V208" s="79" t="n">
        <v>0</v>
      </c>
      <c r="W208" s="36" t="s">
        <v>52</v>
      </c>
      <c r="X208" s="36" t="s">
        <v>52</v>
      </c>
      <c r="Y208" s="36" t="s">
        <v>53</v>
      </c>
      <c r="Z208" s="36" t="s">
        <v>52</v>
      </c>
      <c r="AA208" s="36" t="s">
        <v>52</v>
      </c>
      <c r="AB208" s="36"/>
      <c r="AC208" s="36" t="s">
        <v>52</v>
      </c>
      <c r="AD208" s="36" t="s">
        <v>52</v>
      </c>
      <c r="AE208" s="36" t="s">
        <v>53</v>
      </c>
      <c r="AF208" s="36" t="s">
        <v>53</v>
      </c>
      <c r="AG208" s="36" t="n">
        <v>1</v>
      </c>
      <c r="AH208" s="36" t="n">
        <v>1</v>
      </c>
      <c r="AI208" s="36"/>
      <c r="AJ208" s="36" t="n">
        <v>1</v>
      </c>
      <c r="AK208" s="36"/>
      <c r="AL208" s="36"/>
    </row>
    <row collapsed="false" customFormat="false" customHeight="false" hidden="false" ht="15.9" outlineLevel="0" r="209">
      <c r="A209" s="36" t="n">
        <v>202</v>
      </c>
      <c r="B209" s="36" t="s">
        <v>46</v>
      </c>
      <c r="C209" s="55" t="s">
        <v>161</v>
      </c>
      <c r="D209" s="75" t="s">
        <v>172</v>
      </c>
      <c r="E209" s="36" t="n">
        <v>61</v>
      </c>
      <c r="F209" s="36" t="n">
        <v>3</v>
      </c>
      <c r="G209" s="36"/>
      <c r="H209" s="34" t="n">
        <v>8201</v>
      </c>
      <c r="I209" s="55" t="s">
        <v>163</v>
      </c>
      <c r="J209" s="36"/>
      <c r="K209" s="36"/>
      <c r="L209" s="38" t="s">
        <v>168</v>
      </c>
      <c r="M209" s="76" t="n">
        <v>1966</v>
      </c>
      <c r="N209" s="80" t="s">
        <v>69</v>
      </c>
      <c r="O209" s="76" t="n">
        <v>4</v>
      </c>
      <c r="P209" s="34"/>
      <c r="Q209" s="76" t="n">
        <v>3</v>
      </c>
      <c r="R209" s="34" t="n">
        <v>44</v>
      </c>
      <c r="S209" s="77" t="n">
        <v>2010.4</v>
      </c>
      <c r="T209" s="78" t="n">
        <v>2010.4</v>
      </c>
      <c r="U209" s="78" t="n">
        <v>1866.2</v>
      </c>
      <c r="V209" s="79" t="n">
        <v>144.2</v>
      </c>
      <c r="W209" s="36" t="s">
        <v>52</v>
      </c>
      <c r="X209" s="36" t="s">
        <v>52</v>
      </c>
      <c r="Y209" s="36" t="s">
        <v>53</v>
      </c>
      <c r="Z209" s="36" t="s">
        <v>52</v>
      </c>
      <c r="AA209" s="36" t="s">
        <v>52</v>
      </c>
      <c r="AB209" s="36"/>
      <c r="AC209" s="36" t="s">
        <v>52</v>
      </c>
      <c r="AD209" s="36" t="s">
        <v>52</v>
      </c>
      <c r="AE209" s="36" t="s">
        <v>53</v>
      </c>
      <c r="AF209" s="36" t="s">
        <v>53</v>
      </c>
      <c r="AG209" s="36" t="n">
        <v>1</v>
      </c>
      <c r="AH209" s="36" t="n">
        <v>1</v>
      </c>
      <c r="AI209" s="36"/>
      <c r="AJ209" s="36"/>
      <c r="AK209" s="36"/>
      <c r="AL209" s="36"/>
    </row>
    <row collapsed="false" customFormat="false" customHeight="false" hidden="false" ht="15.9" outlineLevel="0" r="210">
      <c r="A210" s="36" t="n">
        <v>203</v>
      </c>
      <c r="B210" s="36" t="s">
        <v>46</v>
      </c>
      <c r="C210" s="55" t="s">
        <v>161</v>
      </c>
      <c r="D210" s="75" t="s">
        <v>172</v>
      </c>
      <c r="E210" s="36" t="n">
        <v>63</v>
      </c>
      <c r="F210" s="36" t="n">
        <v>1</v>
      </c>
      <c r="G210" s="36"/>
      <c r="H210" s="34" t="n">
        <v>8202</v>
      </c>
      <c r="I210" s="55" t="s">
        <v>163</v>
      </c>
      <c r="J210" s="36"/>
      <c r="K210" s="36"/>
      <c r="L210" s="38" t="s">
        <v>168</v>
      </c>
      <c r="M210" s="76" t="n">
        <v>1968</v>
      </c>
      <c r="N210" s="80" t="s">
        <v>69</v>
      </c>
      <c r="O210" s="76" t="n">
        <v>5</v>
      </c>
      <c r="P210" s="34"/>
      <c r="Q210" s="76" t="n">
        <v>5</v>
      </c>
      <c r="R210" s="34" t="n">
        <v>80</v>
      </c>
      <c r="S210" s="77" t="n">
        <v>4911.1</v>
      </c>
      <c r="T210" s="78" t="n">
        <v>4911.1</v>
      </c>
      <c r="U210" s="78" t="n">
        <v>3488.8</v>
      </c>
      <c r="V210" s="79" t="n">
        <v>1422.3</v>
      </c>
      <c r="W210" s="36" t="s">
        <v>52</v>
      </c>
      <c r="X210" s="36" t="s">
        <v>52</v>
      </c>
      <c r="Y210" s="36" t="s">
        <v>53</v>
      </c>
      <c r="Z210" s="36" t="s">
        <v>52</v>
      </c>
      <c r="AA210" s="36" t="s">
        <v>52</v>
      </c>
      <c r="AB210" s="36"/>
      <c r="AC210" s="36" t="s">
        <v>52</v>
      </c>
      <c r="AD210" s="36" t="s">
        <v>52</v>
      </c>
      <c r="AE210" s="36" t="s">
        <v>53</v>
      </c>
      <c r="AF210" s="36" t="s">
        <v>53</v>
      </c>
      <c r="AG210" s="36" t="n">
        <v>1</v>
      </c>
      <c r="AH210" s="36" t="n">
        <v>1</v>
      </c>
      <c r="AI210" s="36"/>
      <c r="AJ210" s="36" t="n">
        <v>1</v>
      </c>
      <c r="AK210" s="36"/>
      <c r="AL210" s="36"/>
    </row>
    <row collapsed="false" customFormat="false" customHeight="false" hidden="false" ht="15.9" outlineLevel="0" r="211">
      <c r="A211" s="36" t="n">
        <v>204</v>
      </c>
      <c r="B211" s="36" t="s">
        <v>46</v>
      </c>
      <c r="C211" s="55" t="s">
        <v>161</v>
      </c>
      <c r="D211" s="75" t="s">
        <v>172</v>
      </c>
      <c r="E211" s="36" t="n">
        <v>63</v>
      </c>
      <c r="F211" s="36" t="n">
        <v>2</v>
      </c>
      <c r="G211" s="36"/>
      <c r="H211" s="34" t="n">
        <v>8203</v>
      </c>
      <c r="I211" s="55" t="s">
        <v>163</v>
      </c>
      <c r="J211" s="36"/>
      <c r="K211" s="36"/>
      <c r="L211" s="38" t="s">
        <v>168</v>
      </c>
      <c r="M211" s="76" t="n">
        <v>1968</v>
      </c>
      <c r="N211" s="80" t="s">
        <v>69</v>
      </c>
      <c r="O211" s="76" t="n">
        <v>5</v>
      </c>
      <c r="P211" s="34"/>
      <c r="Q211" s="76" t="n">
        <v>4</v>
      </c>
      <c r="R211" s="34" t="n">
        <v>80</v>
      </c>
      <c r="S211" s="77" t="n">
        <v>3444.3</v>
      </c>
      <c r="T211" s="78" t="n">
        <v>3444.3</v>
      </c>
      <c r="U211" s="78" t="n">
        <v>3444.3</v>
      </c>
      <c r="V211" s="79" t="n">
        <v>0</v>
      </c>
      <c r="W211" s="36" t="s">
        <v>52</v>
      </c>
      <c r="X211" s="36" t="s">
        <v>52</v>
      </c>
      <c r="Y211" s="36" t="s">
        <v>53</v>
      </c>
      <c r="Z211" s="36" t="s">
        <v>52</v>
      </c>
      <c r="AA211" s="36" t="s">
        <v>52</v>
      </c>
      <c r="AB211" s="36"/>
      <c r="AC211" s="36" t="s">
        <v>52</v>
      </c>
      <c r="AD211" s="36" t="s">
        <v>52</v>
      </c>
      <c r="AE211" s="36" t="s">
        <v>53</v>
      </c>
      <c r="AF211" s="36" t="s">
        <v>53</v>
      </c>
      <c r="AG211" s="36" t="n">
        <v>1</v>
      </c>
      <c r="AH211" s="36" t="n">
        <v>1</v>
      </c>
      <c r="AI211" s="36"/>
      <c r="AJ211" s="36" t="n">
        <v>4</v>
      </c>
      <c r="AK211" s="36"/>
      <c r="AL211" s="36"/>
    </row>
    <row collapsed="false" customFormat="false" customHeight="false" hidden="false" ht="15.9" outlineLevel="0" r="212">
      <c r="A212" s="36" t="n">
        <v>205</v>
      </c>
      <c r="B212" s="36" t="s">
        <v>46</v>
      </c>
      <c r="C212" s="55" t="s">
        <v>161</v>
      </c>
      <c r="D212" s="75" t="s">
        <v>172</v>
      </c>
      <c r="E212" s="36" t="n">
        <v>67</v>
      </c>
      <c r="F212" s="36"/>
      <c r="G212" s="36"/>
      <c r="H212" s="34" t="n">
        <v>8204</v>
      </c>
      <c r="I212" s="55" t="s">
        <v>163</v>
      </c>
      <c r="J212" s="36"/>
      <c r="K212" s="36"/>
      <c r="L212" s="38" t="s">
        <v>173</v>
      </c>
      <c r="M212" s="76" t="n">
        <v>1953</v>
      </c>
      <c r="N212" s="80" t="s">
        <v>69</v>
      </c>
      <c r="O212" s="76" t="n">
        <v>3</v>
      </c>
      <c r="P212" s="34"/>
      <c r="Q212" s="76" t="n">
        <v>2</v>
      </c>
      <c r="R212" s="34" t="n">
        <v>16</v>
      </c>
      <c r="S212" s="77" t="n">
        <v>954.5</v>
      </c>
      <c r="T212" s="78" t="n">
        <v>921.1</v>
      </c>
      <c r="U212" s="78" t="n">
        <v>818.9</v>
      </c>
      <c r="V212" s="79" t="n">
        <v>135.6</v>
      </c>
      <c r="W212" s="36" t="s">
        <v>52</v>
      </c>
      <c r="X212" s="36" t="s">
        <v>52</v>
      </c>
      <c r="Y212" s="36" t="s">
        <v>53</v>
      </c>
      <c r="Z212" s="36" t="s">
        <v>52</v>
      </c>
      <c r="AA212" s="36" t="s">
        <v>52</v>
      </c>
      <c r="AB212" s="36"/>
      <c r="AC212" s="36" t="s">
        <v>53</v>
      </c>
      <c r="AD212" s="36" t="s">
        <v>52</v>
      </c>
      <c r="AE212" s="36" t="s">
        <v>53</v>
      </c>
      <c r="AF212" s="36" t="s">
        <v>53</v>
      </c>
      <c r="AG212" s="36" t="n">
        <v>1</v>
      </c>
      <c r="AH212" s="36"/>
      <c r="AI212" s="36"/>
      <c r="AJ212" s="36"/>
      <c r="AK212" s="36"/>
      <c r="AL212" s="36"/>
    </row>
    <row collapsed="false" customFormat="false" customHeight="false" hidden="false" ht="15.9" outlineLevel="0" r="213">
      <c r="A213" s="36" t="n">
        <v>206</v>
      </c>
      <c r="B213" s="36" t="s">
        <v>46</v>
      </c>
      <c r="C213" s="55" t="s">
        <v>161</v>
      </c>
      <c r="D213" s="75" t="s">
        <v>172</v>
      </c>
      <c r="E213" s="36" t="n">
        <v>92</v>
      </c>
      <c r="F213" s="36" t="n">
        <v>1</v>
      </c>
      <c r="G213" s="36"/>
      <c r="H213" s="34" t="n">
        <v>8205</v>
      </c>
      <c r="I213" s="55" t="s">
        <v>163</v>
      </c>
      <c r="J213" s="36"/>
      <c r="K213" s="36"/>
      <c r="L213" s="38" t="s">
        <v>173</v>
      </c>
      <c r="M213" s="76" t="n">
        <v>1956</v>
      </c>
      <c r="N213" s="80" t="s">
        <v>69</v>
      </c>
      <c r="O213" s="76" t="n">
        <v>3</v>
      </c>
      <c r="P213" s="34"/>
      <c r="Q213" s="76" t="n">
        <v>3</v>
      </c>
      <c r="R213" s="34" t="n">
        <v>20</v>
      </c>
      <c r="S213" s="77" t="n">
        <v>1850</v>
      </c>
      <c r="T213" s="78" t="n">
        <v>1783.5</v>
      </c>
      <c r="U213" s="78" t="n">
        <v>1342</v>
      </c>
      <c r="V213" s="79" t="n">
        <v>508</v>
      </c>
      <c r="W213" s="36" t="s">
        <v>52</v>
      </c>
      <c r="X213" s="36" t="s">
        <v>52</v>
      </c>
      <c r="Y213" s="36" t="s">
        <v>53</v>
      </c>
      <c r="Z213" s="36" t="s">
        <v>52</v>
      </c>
      <c r="AA213" s="36" t="s">
        <v>52</v>
      </c>
      <c r="AB213" s="36"/>
      <c r="AC213" s="36" t="s">
        <v>52</v>
      </c>
      <c r="AD213" s="36" t="s">
        <v>52</v>
      </c>
      <c r="AE213" s="36" t="s">
        <v>53</v>
      </c>
      <c r="AF213" s="36" t="s">
        <v>53</v>
      </c>
      <c r="AG213" s="36" t="n">
        <v>1</v>
      </c>
      <c r="AH213" s="36" t="n">
        <v>1</v>
      </c>
      <c r="AI213" s="36"/>
      <c r="AJ213" s="36" t="n">
        <v>1</v>
      </c>
      <c r="AK213" s="36"/>
      <c r="AL213" s="36"/>
    </row>
    <row collapsed="false" customFormat="false" customHeight="false" hidden="false" ht="15.9" outlineLevel="0" r="214">
      <c r="A214" s="36" t="n">
        <v>207</v>
      </c>
      <c r="B214" s="36" t="s">
        <v>46</v>
      </c>
      <c r="C214" s="55" t="s">
        <v>161</v>
      </c>
      <c r="D214" s="75" t="s">
        <v>172</v>
      </c>
      <c r="E214" s="36" t="n">
        <v>94</v>
      </c>
      <c r="F214" s="36"/>
      <c r="G214" s="36"/>
      <c r="H214" s="34" t="n">
        <v>8206</v>
      </c>
      <c r="I214" s="55" t="s">
        <v>163</v>
      </c>
      <c r="J214" s="36"/>
      <c r="K214" s="36"/>
      <c r="L214" s="38" t="s">
        <v>173</v>
      </c>
      <c r="M214" s="76" t="n">
        <v>1952</v>
      </c>
      <c r="N214" s="80" t="s">
        <v>69</v>
      </c>
      <c r="O214" s="76" t="n">
        <v>2</v>
      </c>
      <c r="P214" s="34"/>
      <c r="Q214" s="76" t="n">
        <v>2</v>
      </c>
      <c r="R214" s="34" t="n">
        <v>12</v>
      </c>
      <c r="S214" s="77" t="n">
        <v>698</v>
      </c>
      <c r="T214" s="78" t="n">
        <v>694.4</v>
      </c>
      <c r="U214" s="78" t="n">
        <v>698</v>
      </c>
      <c r="V214" s="79"/>
      <c r="W214" s="36" t="s">
        <v>52</v>
      </c>
      <c r="X214" s="36" t="s">
        <v>52</v>
      </c>
      <c r="Y214" s="36" t="s">
        <v>53</v>
      </c>
      <c r="Z214" s="36" t="s">
        <v>52</v>
      </c>
      <c r="AA214" s="36" t="s">
        <v>52</v>
      </c>
      <c r="AB214" s="36"/>
      <c r="AC214" s="36" t="s">
        <v>52</v>
      </c>
      <c r="AD214" s="36" t="s">
        <v>52</v>
      </c>
      <c r="AE214" s="36" t="s">
        <v>53</v>
      </c>
      <c r="AF214" s="36" t="s">
        <v>53</v>
      </c>
      <c r="AG214" s="36" t="n">
        <v>1</v>
      </c>
      <c r="AH214" s="36" t="n">
        <v>1</v>
      </c>
      <c r="AI214" s="36"/>
      <c r="AJ214" s="36" t="n">
        <v>1</v>
      </c>
      <c r="AK214" s="36"/>
      <c r="AL214" s="36"/>
    </row>
    <row collapsed="false" customFormat="false" customHeight="false" hidden="false" ht="15.9" outlineLevel="0" r="215">
      <c r="A215" s="36" t="n">
        <v>208</v>
      </c>
      <c r="B215" s="36" t="s">
        <v>46</v>
      </c>
      <c r="C215" s="55" t="s">
        <v>161</v>
      </c>
      <c r="D215" s="75" t="s">
        <v>172</v>
      </c>
      <c r="E215" s="36" t="n">
        <v>96</v>
      </c>
      <c r="F215" s="36"/>
      <c r="G215" s="36"/>
      <c r="H215" s="34" t="n">
        <v>8207</v>
      </c>
      <c r="I215" s="55" t="s">
        <v>163</v>
      </c>
      <c r="J215" s="36"/>
      <c r="K215" s="36"/>
      <c r="L215" s="38" t="s">
        <v>173</v>
      </c>
      <c r="M215" s="76" t="n">
        <v>1956</v>
      </c>
      <c r="N215" s="80" t="s">
        <v>69</v>
      </c>
      <c r="O215" s="76" t="n">
        <v>3</v>
      </c>
      <c r="P215" s="34"/>
      <c r="Q215" s="76" t="n">
        <v>2</v>
      </c>
      <c r="R215" s="34" t="n">
        <v>13</v>
      </c>
      <c r="S215" s="77" t="n">
        <v>1087</v>
      </c>
      <c r="T215" s="78" t="n">
        <v>1084.8</v>
      </c>
      <c r="U215" s="78" t="n">
        <v>953</v>
      </c>
      <c r="V215" s="79" t="n">
        <v>134</v>
      </c>
      <c r="W215" s="36" t="s">
        <v>52</v>
      </c>
      <c r="X215" s="36" t="s">
        <v>52</v>
      </c>
      <c r="Y215" s="36" t="s">
        <v>53</v>
      </c>
      <c r="Z215" s="36" t="s">
        <v>52</v>
      </c>
      <c r="AA215" s="36" t="s">
        <v>52</v>
      </c>
      <c r="AB215" s="36"/>
      <c r="AC215" s="36" t="s">
        <v>52</v>
      </c>
      <c r="AD215" s="36" t="s">
        <v>52</v>
      </c>
      <c r="AE215" s="36" t="s">
        <v>53</v>
      </c>
      <c r="AF215" s="36" t="s">
        <v>53</v>
      </c>
      <c r="AG215" s="36" t="n">
        <v>1</v>
      </c>
      <c r="AH215" s="36" t="n">
        <v>1</v>
      </c>
      <c r="AI215" s="36"/>
      <c r="AJ215" s="36"/>
      <c r="AK215" s="36"/>
      <c r="AL215" s="36"/>
    </row>
    <row collapsed="false" customFormat="false" customHeight="false" hidden="false" ht="15.9" outlineLevel="0" r="216">
      <c r="A216" s="36" t="n">
        <v>209</v>
      </c>
      <c r="B216" s="36" t="s">
        <v>46</v>
      </c>
      <c r="C216" s="55" t="s">
        <v>161</v>
      </c>
      <c r="D216" s="75" t="s">
        <v>187</v>
      </c>
      <c r="E216" s="36" t="n">
        <v>7</v>
      </c>
      <c r="F216" s="36"/>
      <c r="G216" s="36"/>
      <c r="H216" s="34" t="n">
        <v>8208</v>
      </c>
      <c r="I216" s="55" t="s">
        <v>163</v>
      </c>
      <c r="J216" s="36"/>
      <c r="K216" s="36"/>
      <c r="L216" s="38" t="s">
        <v>186</v>
      </c>
      <c r="M216" s="76" t="n">
        <v>1991</v>
      </c>
      <c r="N216" s="80" t="s">
        <v>180</v>
      </c>
      <c r="O216" s="76" t="n">
        <v>9</v>
      </c>
      <c r="P216" s="34"/>
      <c r="Q216" s="76" t="n">
        <v>6</v>
      </c>
      <c r="R216" s="34" t="n">
        <v>151</v>
      </c>
      <c r="S216" s="77" t="n">
        <v>9001</v>
      </c>
      <c r="T216" s="78" t="n">
        <v>9025.8</v>
      </c>
      <c r="U216" s="78" t="n">
        <v>8900</v>
      </c>
      <c r="V216" s="79" t="n">
        <v>101</v>
      </c>
      <c r="W216" s="36" t="s">
        <v>52</v>
      </c>
      <c r="X216" s="36" t="s">
        <v>52</v>
      </c>
      <c r="Y216" s="36" t="s">
        <v>52</v>
      </c>
      <c r="Z216" s="36" t="s">
        <v>52</v>
      </c>
      <c r="AA216" s="36" t="s">
        <v>52</v>
      </c>
      <c r="AB216" s="36"/>
      <c r="AC216" s="36" t="s">
        <v>53</v>
      </c>
      <c r="AD216" s="36" t="s">
        <v>52</v>
      </c>
      <c r="AE216" s="36" t="s">
        <v>53</v>
      </c>
      <c r="AF216" s="36" t="n">
        <v>6</v>
      </c>
      <c r="AG216" s="36" t="n">
        <v>2</v>
      </c>
      <c r="AH216" s="36" t="n">
        <v>1</v>
      </c>
      <c r="AI216" s="36" t="n">
        <v>1</v>
      </c>
      <c r="AJ216" s="36" t="n">
        <v>6</v>
      </c>
      <c r="AK216" s="36"/>
      <c r="AL216" s="36"/>
    </row>
    <row collapsed="false" customFormat="false" customHeight="false" hidden="false" ht="15.9" outlineLevel="0" r="217">
      <c r="A217" s="36" t="n">
        <v>210</v>
      </c>
      <c r="B217" s="36" t="s">
        <v>46</v>
      </c>
      <c r="C217" s="55" t="s">
        <v>161</v>
      </c>
      <c r="D217" s="75" t="s">
        <v>182</v>
      </c>
      <c r="E217" s="36" t="n">
        <v>9</v>
      </c>
      <c r="F217" s="36"/>
      <c r="G217" s="36"/>
      <c r="H217" s="34" t="n">
        <v>8209</v>
      </c>
      <c r="I217" s="55" t="s">
        <v>163</v>
      </c>
      <c r="J217" s="36"/>
      <c r="K217" s="36"/>
      <c r="L217" s="38" t="s">
        <v>173</v>
      </c>
      <c r="M217" s="76" t="n">
        <v>1975</v>
      </c>
      <c r="N217" s="80" t="s">
        <v>69</v>
      </c>
      <c r="O217" s="76" t="n">
        <v>9</v>
      </c>
      <c r="P217" s="34"/>
      <c r="Q217" s="76" t="n">
        <v>1</v>
      </c>
      <c r="R217" s="34" t="n">
        <v>45</v>
      </c>
      <c r="S217" s="77" t="n">
        <v>2078</v>
      </c>
      <c r="T217" s="78" t="n">
        <v>2052.9</v>
      </c>
      <c r="U217" s="78" t="n">
        <v>1972</v>
      </c>
      <c r="V217" s="79" t="n">
        <v>106</v>
      </c>
      <c r="W217" s="36" t="s">
        <v>52</v>
      </c>
      <c r="X217" s="36" t="s">
        <v>52</v>
      </c>
      <c r="Y217" s="36" t="s">
        <v>53</v>
      </c>
      <c r="Z217" s="36" t="s">
        <v>52</v>
      </c>
      <c r="AA217" s="36" t="s">
        <v>52</v>
      </c>
      <c r="AB217" s="36"/>
      <c r="AC217" s="36" t="s">
        <v>52</v>
      </c>
      <c r="AD217" s="36" t="s">
        <v>52</v>
      </c>
      <c r="AE217" s="36" t="s">
        <v>53</v>
      </c>
      <c r="AF217" s="36" t="n">
        <v>1</v>
      </c>
      <c r="AG217" s="36" t="n">
        <v>1</v>
      </c>
      <c r="AH217" s="36" t="n">
        <v>1</v>
      </c>
      <c r="AI217" s="36"/>
      <c r="AJ217" s="36" t="n">
        <v>1</v>
      </c>
      <c r="AK217" s="36"/>
      <c r="AL217" s="36"/>
    </row>
    <row collapsed="false" customFormat="false" customHeight="false" hidden="false" ht="15.9" outlineLevel="0" r="218">
      <c r="A218" s="36" t="n">
        <v>211</v>
      </c>
      <c r="B218" s="36" t="s">
        <v>46</v>
      </c>
      <c r="C218" s="55" t="s">
        <v>161</v>
      </c>
      <c r="D218" s="75" t="s">
        <v>182</v>
      </c>
      <c r="E218" s="36" t="n">
        <v>10</v>
      </c>
      <c r="F218" s="36"/>
      <c r="G218" s="36"/>
      <c r="H218" s="34" t="n">
        <v>8210</v>
      </c>
      <c r="I218" s="55" t="s">
        <v>163</v>
      </c>
      <c r="J218" s="36"/>
      <c r="K218" s="36"/>
      <c r="L218" s="38" t="s">
        <v>168</v>
      </c>
      <c r="M218" s="76" t="n">
        <v>1966</v>
      </c>
      <c r="N218" s="80" t="s">
        <v>69</v>
      </c>
      <c r="O218" s="76" t="n">
        <v>4</v>
      </c>
      <c r="P218" s="34"/>
      <c r="Q218" s="76" t="n">
        <v>4</v>
      </c>
      <c r="R218" s="34" t="n">
        <v>64</v>
      </c>
      <c r="S218" s="77" t="n">
        <v>2547</v>
      </c>
      <c r="T218" s="78" t="n">
        <v>2546.9</v>
      </c>
      <c r="U218" s="78" t="n">
        <v>2546.9</v>
      </c>
      <c r="V218" s="79" t="n">
        <v>0</v>
      </c>
      <c r="W218" s="36" t="s">
        <v>52</v>
      </c>
      <c r="X218" s="36" t="s">
        <v>52</v>
      </c>
      <c r="Y218" s="36" t="s">
        <v>53</v>
      </c>
      <c r="Z218" s="36" t="s">
        <v>52</v>
      </c>
      <c r="AA218" s="36" t="s">
        <v>52</v>
      </c>
      <c r="AB218" s="36"/>
      <c r="AC218" s="36" t="s">
        <v>52</v>
      </c>
      <c r="AD218" s="36" t="s">
        <v>52</v>
      </c>
      <c r="AE218" s="36" t="s">
        <v>53</v>
      </c>
      <c r="AF218" s="36" t="s">
        <v>53</v>
      </c>
      <c r="AG218" s="36" t="n">
        <v>1</v>
      </c>
      <c r="AH218" s="36" t="n">
        <v>1</v>
      </c>
      <c r="AI218" s="36"/>
      <c r="AJ218" s="36" t="n">
        <v>1</v>
      </c>
      <c r="AK218" s="36"/>
      <c r="AL218" s="36"/>
    </row>
    <row collapsed="false" customFormat="false" customHeight="false" hidden="false" ht="15.9" outlineLevel="0" r="219">
      <c r="A219" s="36" t="n">
        <v>212</v>
      </c>
      <c r="B219" s="36" t="s">
        <v>46</v>
      </c>
      <c r="C219" s="55" t="s">
        <v>161</v>
      </c>
      <c r="D219" s="75" t="s">
        <v>182</v>
      </c>
      <c r="E219" s="36" t="n">
        <v>11</v>
      </c>
      <c r="F219" s="36" t="n">
        <v>2</v>
      </c>
      <c r="G219" s="36"/>
      <c r="H219" s="34" t="n">
        <v>8211</v>
      </c>
      <c r="I219" s="55" t="s">
        <v>163</v>
      </c>
      <c r="J219" s="36"/>
      <c r="K219" s="36"/>
      <c r="L219" s="38" t="s">
        <v>168</v>
      </c>
      <c r="M219" s="76" t="n">
        <v>1985</v>
      </c>
      <c r="N219" s="80" t="s">
        <v>69</v>
      </c>
      <c r="O219" s="76" t="n">
        <v>5</v>
      </c>
      <c r="P219" s="34"/>
      <c r="Q219" s="76" t="n">
        <v>6</v>
      </c>
      <c r="R219" s="34" t="n">
        <v>80</v>
      </c>
      <c r="S219" s="77" t="n">
        <v>4303.2</v>
      </c>
      <c r="T219" s="78" t="n">
        <v>4169.2</v>
      </c>
      <c r="U219" s="78" t="n">
        <v>4169.2</v>
      </c>
      <c r="V219" s="79" t="n">
        <v>134</v>
      </c>
      <c r="W219" s="36" t="s">
        <v>52</v>
      </c>
      <c r="X219" s="36" t="s">
        <v>52</v>
      </c>
      <c r="Y219" s="36" t="s">
        <v>52</v>
      </c>
      <c r="Z219" s="36" t="s">
        <v>52</v>
      </c>
      <c r="AA219" s="36" t="s">
        <v>52</v>
      </c>
      <c r="AB219" s="36"/>
      <c r="AC219" s="36" t="s">
        <v>53</v>
      </c>
      <c r="AD219" s="36" t="s">
        <v>52</v>
      </c>
      <c r="AE219" s="36" t="s">
        <v>53</v>
      </c>
      <c r="AF219" s="36" t="s">
        <v>53</v>
      </c>
      <c r="AG219" s="36" t="n">
        <v>1</v>
      </c>
      <c r="AH219" s="36" t="n">
        <v>1</v>
      </c>
      <c r="AI219" s="36"/>
      <c r="AJ219" s="36" t="n">
        <v>1</v>
      </c>
      <c r="AK219" s="36"/>
      <c r="AL219" s="36"/>
    </row>
    <row collapsed="false" customFormat="false" customHeight="false" hidden="false" ht="15.9" outlineLevel="0" r="220">
      <c r="A220" s="36" t="n">
        <v>213</v>
      </c>
      <c r="B220" s="36" t="s">
        <v>46</v>
      </c>
      <c r="C220" s="55" t="s">
        <v>161</v>
      </c>
      <c r="D220" s="75" t="s">
        <v>182</v>
      </c>
      <c r="E220" s="36" t="n">
        <v>12</v>
      </c>
      <c r="F220" s="36" t="n">
        <v>3</v>
      </c>
      <c r="G220" s="36"/>
      <c r="H220" s="34" t="n">
        <v>8212</v>
      </c>
      <c r="I220" s="55" t="s">
        <v>163</v>
      </c>
      <c r="J220" s="36"/>
      <c r="K220" s="36"/>
      <c r="L220" s="38" t="s">
        <v>186</v>
      </c>
      <c r="M220" s="76" t="n">
        <v>1967</v>
      </c>
      <c r="N220" s="80" t="s">
        <v>180</v>
      </c>
      <c r="O220" s="76" t="n">
        <v>5</v>
      </c>
      <c r="P220" s="34"/>
      <c r="Q220" s="76" t="n">
        <v>4</v>
      </c>
      <c r="R220" s="34" t="n">
        <v>80</v>
      </c>
      <c r="S220" s="77" t="n">
        <v>3600</v>
      </c>
      <c r="T220" s="78" t="n">
        <v>3541.7</v>
      </c>
      <c r="U220" s="78" t="n">
        <v>3600</v>
      </c>
      <c r="V220" s="79" t="n">
        <v>0</v>
      </c>
      <c r="W220" s="36" t="s">
        <v>52</v>
      </c>
      <c r="X220" s="36" t="s">
        <v>52</v>
      </c>
      <c r="Y220" s="36" t="s">
        <v>53</v>
      </c>
      <c r="Z220" s="36" t="s">
        <v>52</v>
      </c>
      <c r="AA220" s="36" t="s">
        <v>52</v>
      </c>
      <c r="AB220" s="36"/>
      <c r="AC220" s="36" t="s">
        <v>52</v>
      </c>
      <c r="AD220" s="36" t="s">
        <v>52</v>
      </c>
      <c r="AE220" s="36" t="s">
        <v>53</v>
      </c>
      <c r="AF220" s="36" t="s">
        <v>53</v>
      </c>
      <c r="AG220" s="36" t="n">
        <v>1</v>
      </c>
      <c r="AH220" s="36" t="n">
        <v>1</v>
      </c>
      <c r="AI220" s="36"/>
      <c r="AJ220" s="36" t="n">
        <v>1</v>
      </c>
      <c r="AK220" s="36"/>
      <c r="AL220" s="36"/>
    </row>
    <row collapsed="false" customFormat="false" customHeight="false" hidden="false" ht="15.9" outlineLevel="0" r="221">
      <c r="A221" s="36" t="n">
        <v>214</v>
      </c>
      <c r="B221" s="36" t="s">
        <v>46</v>
      </c>
      <c r="C221" s="55" t="s">
        <v>161</v>
      </c>
      <c r="D221" s="75" t="s">
        <v>182</v>
      </c>
      <c r="E221" s="36" t="n">
        <v>14</v>
      </c>
      <c r="F221" s="36"/>
      <c r="G221" s="36"/>
      <c r="H221" s="34" t="n">
        <v>8213</v>
      </c>
      <c r="I221" s="55" t="s">
        <v>163</v>
      </c>
      <c r="J221" s="36"/>
      <c r="K221" s="36"/>
      <c r="L221" s="38" t="s">
        <v>168</v>
      </c>
      <c r="M221" s="76" t="n">
        <v>1964</v>
      </c>
      <c r="N221" s="80" t="s">
        <v>180</v>
      </c>
      <c r="O221" s="76" t="n">
        <v>4</v>
      </c>
      <c r="P221" s="34"/>
      <c r="Q221" s="76" t="n">
        <v>3</v>
      </c>
      <c r="R221" s="34" t="n">
        <v>48</v>
      </c>
      <c r="S221" s="77" t="n">
        <v>2032</v>
      </c>
      <c r="T221" s="78" t="n">
        <v>2033.3</v>
      </c>
      <c r="U221" s="78" t="n">
        <v>2032</v>
      </c>
      <c r="V221" s="79" t="n">
        <v>0</v>
      </c>
      <c r="W221" s="36" t="s">
        <v>52</v>
      </c>
      <c r="X221" s="36" t="s">
        <v>52</v>
      </c>
      <c r="Y221" s="36" t="s">
        <v>53</v>
      </c>
      <c r="Z221" s="36" t="s">
        <v>52</v>
      </c>
      <c r="AA221" s="36" t="s">
        <v>52</v>
      </c>
      <c r="AB221" s="36"/>
      <c r="AC221" s="36" t="s">
        <v>52</v>
      </c>
      <c r="AD221" s="36" t="s">
        <v>52</v>
      </c>
      <c r="AE221" s="36" t="s">
        <v>53</v>
      </c>
      <c r="AF221" s="36" t="s">
        <v>53</v>
      </c>
      <c r="AG221" s="36" t="n">
        <v>1</v>
      </c>
      <c r="AH221" s="36" t="n">
        <v>1</v>
      </c>
      <c r="AI221" s="36"/>
      <c r="AJ221" s="36" t="n">
        <v>1</v>
      </c>
      <c r="AK221" s="36"/>
      <c r="AL221" s="36"/>
    </row>
    <row collapsed="false" customFormat="false" customHeight="false" hidden="false" ht="15.9" outlineLevel="0" r="222">
      <c r="A222" s="36" t="n">
        <v>215</v>
      </c>
      <c r="B222" s="36" t="s">
        <v>46</v>
      </c>
      <c r="C222" s="55" t="s">
        <v>161</v>
      </c>
      <c r="D222" s="75" t="s">
        <v>178</v>
      </c>
      <c r="E222" s="36" t="n">
        <v>19</v>
      </c>
      <c r="F222" s="36" t="n">
        <v>1</v>
      </c>
      <c r="G222" s="36"/>
      <c r="H222" s="34" t="n">
        <v>8214</v>
      </c>
      <c r="I222" s="55" t="s">
        <v>163</v>
      </c>
      <c r="J222" s="36"/>
      <c r="K222" s="36"/>
      <c r="L222" s="38" t="s">
        <v>168</v>
      </c>
      <c r="M222" s="76" t="n">
        <v>1978</v>
      </c>
      <c r="N222" s="80" t="s">
        <v>69</v>
      </c>
      <c r="O222" s="76" t="n">
        <v>5</v>
      </c>
      <c r="P222" s="34"/>
      <c r="Q222" s="76" t="n">
        <v>8</v>
      </c>
      <c r="R222" s="34" t="n">
        <v>125</v>
      </c>
      <c r="S222" s="77" t="n">
        <v>7603</v>
      </c>
      <c r="T222" s="78" t="n">
        <v>6938.9</v>
      </c>
      <c r="U222" s="78" t="n">
        <v>6182</v>
      </c>
      <c r="V222" s="79" t="n">
        <v>1421</v>
      </c>
      <c r="W222" s="36" t="s">
        <v>52</v>
      </c>
      <c r="X222" s="36" t="s">
        <v>52</v>
      </c>
      <c r="Y222" s="36" t="s">
        <v>53</v>
      </c>
      <c r="Z222" s="36" t="s">
        <v>52</v>
      </c>
      <c r="AA222" s="36" t="s">
        <v>52</v>
      </c>
      <c r="AB222" s="36"/>
      <c r="AC222" s="36" t="s">
        <v>52</v>
      </c>
      <c r="AD222" s="36" t="s">
        <v>52</v>
      </c>
      <c r="AE222" s="36" t="s">
        <v>53</v>
      </c>
      <c r="AF222" s="36" t="s">
        <v>53</v>
      </c>
      <c r="AG222" s="36" t="n">
        <v>1</v>
      </c>
      <c r="AH222" s="36" t="n">
        <v>3</v>
      </c>
      <c r="AI222" s="36"/>
      <c r="AJ222" s="36" t="n">
        <v>2</v>
      </c>
      <c r="AK222" s="36"/>
      <c r="AL222" s="36"/>
    </row>
    <row collapsed="false" customFormat="false" customHeight="false" hidden="false" ht="15.9" outlineLevel="0" r="223">
      <c r="A223" s="36" t="n">
        <v>216</v>
      </c>
      <c r="B223" s="36" t="s">
        <v>46</v>
      </c>
      <c r="C223" s="55" t="s">
        <v>161</v>
      </c>
      <c r="D223" s="75" t="s">
        <v>178</v>
      </c>
      <c r="E223" s="36" t="n">
        <v>19</v>
      </c>
      <c r="F223" s="36" t="n">
        <v>3</v>
      </c>
      <c r="G223" s="36"/>
      <c r="H223" s="34" t="n">
        <v>8215</v>
      </c>
      <c r="I223" s="55" t="s">
        <v>163</v>
      </c>
      <c r="J223" s="36"/>
      <c r="K223" s="36"/>
      <c r="L223" s="38" t="s">
        <v>171</v>
      </c>
      <c r="M223" s="76" t="n">
        <v>1969</v>
      </c>
      <c r="N223" s="80" t="s">
        <v>180</v>
      </c>
      <c r="O223" s="76" t="n">
        <v>5</v>
      </c>
      <c r="P223" s="34"/>
      <c r="Q223" s="76" t="n">
        <v>6</v>
      </c>
      <c r="R223" s="34" t="n">
        <v>90</v>
      </c>
      <c r="S223" s="77" t="n">
        <v>4385</v>
      </c>
      <c r="T223" s="78" t="n">
        <v>4384.7</v>
      </c>
      <c r="U223" s="78" t="n">
        <v>4384.7</v>
      </c>
      <c r="V223" s="79" t="n">
        <v>0</v>
      </c>
      <c r="W223" s="36" t="s">
        <v>52</v>
      </c>
      <c r="X223" s="36" t="s">
        <v>52</v>
      </c>
      <c r="Y223" s="36" t="s">
        <v>53</v>
      </c>
      <c r="Z223" s="36" t="s">
        <v>52</v>
      </c>
      <c r="AA223" s="36" t="s">
        <v>52</v>
      </c>
      <c r="AB223" s="36"/>
      <c r="AC223" s="36" t="s">
        <v>52</v>
      </c>
      <c r="AD223" s="36" t="s">
        <v>52</v>
      </c>
      <c r="AE223" s="36" t="s">
        <v>53</v>
      </c>
      <c r="AF223" s="36" t="s">
        <v>53</v>
      </c>
      <c r="AG223" s="36" t="n">
        <v>1</v>
      </c>
      <c r="AH223" s="36" t="n">
        <v>1</v>
      </c>
      <c r="AI223" s="36"/>
      <c r="AJ223" s="36" t="n">
        <v>1</v>
      </c>
      <c r="AK223" s="36"/>
      <c r="AL223" s="36"/>
    </row>
    <row collapsed="false" customFormat="false" customHeight="false" hidden="false" ht="15.9" outlineLevel="0" r="224">
      <c r="A224" s="36" t="n">
        <v>217</v>
      </c>
      <c r="B224" s="36" t="s">
        <v>46</v>
      </c>
      <c r="C224" s="55" t="s">
        <v>161</v>
      </c>
      <c r="D224" s="75" t="s">
        <v>178</v>
      </c>
      <c r="E224" s="36" t="n">
        <v>21</v>
      </c>
      <c r="F224" s="36"/>
      <c r="G224" s="36"/>
      <c r="H224" s="34" t="n">
        <v>8216</v>
      </c>
      <c r="I224" s="55" t="s">
        <v>163</v>
      </c>
      <c r="J224" s="36"/>
      <c r="K224" s="36"/>
      <c r="L224" s="38" t="s">
        <v>168</v>
      </c>
      <c r="M224" s="76" t="n">
        <v>1974</v>
      </c>
      <c r="N224" s="80" t="s">
        <v>69</v>
      </c>
      <c r="O224" s="76" t="n">
        <v>5</v>
      </c>
      <c r="P224" s="34"/>
      <c r="Q224" s="76" t="n">
        <v>4</v>
      </c>
      <c r="R224" s="34" t="n">
        <v>70</v>
      </c>
      <c r="S224" s="77" t="n">
        <v>3401</v>
      </c>
      <c r="T224" s="78" t="n">
        <v>3401.4</v>
      </c>
      <c r="U224" s="78" t="n">
        <v>3401</v>
      </c>
      <c r="V224" s="79" t="n">
        <v>0</v>
      </c>
      <c r="W224" s="36" t="s">
        <v>52</v>
      </c>
      <c r="X224" s="36" t="s">
        <v>52</v>
      </c>
      <c r="Y224" s="36" t="s">
        <v>53</v>
      </c>
      <c r="Z224" s="36" t="s">
        <v>52</v>
      </c>
      <c r="AA224" s="36" t="s">
        <v>52</v>
      </c>
      <c r="AB224" s="36"/>
      <c r="AC224" s="36" t="s">
        <v>52</v>
      </c>
      <c r="AD224" s="36" t="s">
        <v>52</v>
      </c>
      <c r="AE224" s="36" t="s">
        <v>53</v>
      </c>
      <c r="AF224" s="36" t="s">
        <v>53</v>
      </c>
      <c r="AG224" s="36" t="n">
        <v>1</v>
      </c>
      <c r="AH224" s="36" t="n">
        <v>2</v>
      </c>
      <c r="AI224" s="36"/>
      <c r="AJ224" s="36" t="n">
        <v>1</v>
      </c>
      <c r="AK224" s="36"/>
      <c r="AL224" s="36"/>
    </row>
    <row collapsed="false" customFormat="false" customHeight="false" hidden="false" ht="15.9" outlineLevel="0" r="225">
      <c r="A225" s="36" t="n">
        <v>218</v>
      </c>
      <c r="B225" s="36" t="s">
        <v>46</v>
      </c>
      <c r="C225" s="55" t="s">
        <v>161</v>
      </c>
      <c r="D225" s="75" t="s">
        <v>178</v>
      </c>
      <c r="E225" s="36" t="n">
        <v>23</v>
      </c>
      <c r="F225" s="36"/>
      <c r="G225" s="36"/>
      <c r="H225" s="34" t="n">
        <v>8217</v>
      </c>
      <c r="I225" s="55" t="s">
        <v>163</v>
      </c>
      <c r="J225" s="36"/>
      <c r="K225" s="36"/>
      <c r="L225" s="38" t="s">
        <v>173</v>
      </c>
      <c r="M225" s="76" t="n">
        <v>1974</v>
      </c>
      <c r="N225" s="80" t="s">
        <v>69</v>
      </c>
      <c r="O225" s="76" t="n">
        <v>9</v>
      </c>
      <c r="P225" s="34"/>
      <c r="Q225" s="76" t="n">
        <v>1</v>
      </c>
      <c r="R225" s="34" t="n">
        <v>54</v>
      </c>
      <c r="S225" s="77" t="n">
        <v>1962</v>
      </c>
      <c r="T225" s="78" t="n">
        <v>1962.2</v>
      </c>
      <c r="U225" s="78" t="n">
        <v>1962</v>
      </c>
      <c r="V225" s="79" t="n">
        <v>0</v>
      </c>
      <c r="W225" s="36" t="s">
        <v>52</v>
      </c>
      <c r="X225" s="36" t="s">
        <v>52</v>
      </c>
      <c r="Y225" s="36" t="s">
        <v>52</v>
      </c>
      <c r="Z225" s="36" t="s">
        <v>52</v>
      </c>
      <c r="AA225" s="36" t="s">
        <v>52</v>
      </c>
      <c r="AB225" s="36"/>
      <c r="AC225" s="36" t="s">
        <v>53</v>
      </c>
      <c r="AD225" s="36" t="s">
        <v>52</v>
      </c>
      <c r="AE225" s="36" t="s">
        <v>53</v>
      </c>
      <c r="AF225" s="36" t="n">
        <v>1</v>
      </c>
      <c r="AG225" s="36" t="n">
        <v>2</v>
      </c>
      <c r="AH225" s="36" t="n">
        <v>1</v>
      </c>
      <c r="AI225" s="36"/>
      <c r="AJ225" s="36" t="n">
        <v>1</v>
      </c>
      <c r="AK225" s="36"/>
      <c r="AL225" s="36"/>
    </row>
    <row collapsed="false" customFormat="false" customHeight="false" hidden="false" ht="15.9" outlineLevel="0" r="226">
      <c r="A226" s="36" t="n">
        <v>219</v>
      </c>
      <c r="B226" s="36" t="s">
        <v>46</v>
      </c>
      <c r="C226" s="55" t="s">
        <v>161</v>
      </c>
      <c r="D226" s="75" t="s">
        <v>182</v>
      </c>
      <c r="E226" s="36" t="n">
        <v>1</v>
      </c>
      <c r="F226" s="36"/>
      <c r="G226" s="36"/>
      <c r="H226" s="34" t="n">
        <v>8218</v>
      </c>
      <c r="I226" s="55" t="s">
        <v>163</v>
      </c>
      <c r="J226" s="36"/>
      <c r="K226" s="36"/>
      <c r="L226" s="38" t="s">
        <v>168</v>
      </c>
      <c r="M226" s="76" t="n">
        <v>1968</v>
      </c>
      <c r="N226" s="80" t="s">
        <v>69</v>
      </c>
      <c r="O226" s="76" t="n">
        <v>5</v>
      </c>
      <c r="P226" s="34"/>
      <c r="Q226" s="76" t="n">
        <v>5</v>
      </c>
      <c r="R226" s="34" t="n">
        <v>100</v>
      </c>
      <c r="S226" s="77" t="n">
        <v>4177</v>
      </c>
      <c r="T226" s="78" t="n">
        <v>4177.4</v>
      </c>
      <c r="U226" s="78" t="n">
        <v>4177</v>
      </c>
      <c r="V226" s="79" t="n">
        <v>0</v>
      </c>
      <c r="W226" s="36" t="s">
        <v>52</v>
      </c>
      <c r="X226" s="36" t="s">
        <v>52</v>
      </c>
      <c r="Y226" s="36" t="s">
        <v>53</v>
      </c>
      <c r="Z226" s="36" t="s">
        <v>52</v>
      </c>
      <c r="AA226" s="36" t="s">
        <v>52</v>
      </c>
      <c r="AB226" s="36"/>
      <c r="AC226" s="36" t="s">
        <v>52</v>
      </c>
      <c r="AD226" s="36" t="s">
        <v>52</v>
      </c>
      <c r="AE226" s="36" t="s">
        <v>53</v>
      </c>
      <c r="AF226" s="36" t="s">
        <v>53</v>
      </c>
      <c r="AG226" s="36" t="n">
        <v>1</v>
      </c>
      <c r="AH226" s="36" t="n">
        <v>1</v>
      </c>
      <c r="AI226" s="36"/>
      <c r="AJ226" s="36" t="n">
        <v>1</v>
      </c>
      <c r="AK226" s="36"/>
      <c r="AL226" s="36"/>
    </row>
    <row collapsed="false" customFormat="false" customHeight="false" hidden="false" ht="15.9" outlineLevel="0" r="227">
      <c r="A227" s="36" t="n">
        <v>220</v>
      </c>
      <c r="B227" s="36" t="s">
        <v>46</v>
      </c>
      <c r="C227" s="55" t="s">
        <v>161</v>
      </c>
      <c r="D227" s="75" t="s">
        <v>188</v>
      </c>
      <c r="E227" s="36" t="n">
        <v>14</v>
      </c>
      <c r="F227" s="36" t="n">
        <v>1</v>
      </c>
      <c r="G227" s="36"/>
      <c r="H227" s="34" t="n">
        <v>8219</v>
      </c>
      <c r="I227" s="55" t="s">
        <v>163</v>
      </c>
      <c r="J227" s="36"/>
      <c r="K227" s="36"/>
      <c r="L227" s="38" t="s">
        <v>168</v>
      </c>
      <c r="M227" s="76" t="n">
        <v>1971</v>
      </c>
      <c r="N227" s="80" t="s">
        <v>69</v>
      </c>
      <c r="O227" s="76" t="n">
        <v>5</v>
      </c>
      <c r="P227" s="34"/>
      <c r="Q227" s="76" t="n">
        <v>8</v>
      </c>
      <c r="R227" s="34" t="n">
        <v>128</v>
      </c>
      <c r="S227" s="77" t="n">
        <v>6106</v>
      </c>
      <c r="T227" s="78" t="n">
        <v>6105.7</v>
      </c>
      <c r="U227" s="78" t="n">
        <v>6105.7</v>
      </c>
      <c r="V227" s="79" t="n">
        <v>0</v>
      </c>
      <c r="W227" s="36" t="s">
        <v>52</v>
      </c>
      <c r="X227" s="36" t="s">
        <v>52</v>
      </c>
      <c r="Y227" s="36" t="s">
        <v>53</v>
      </c>
      <c r="Z227" s="36" t="s">
        <v>52</v>
      </c>
      <c r="AA227" s="36" t="s">
        <v>52</v>
      </c>
      <c r="AB227" s="36"/>
      <c r="AC227" s="36" t="s">
        <v>52</v>
      </c>
      <c r="AD227" s="36" t="s">
        <v>52</v>
      </c>
      <c r="AE227" s="36" t="s">
        <v>53</v>
      </c>
      <c r="AF227" s="36" t="s">
        <v>53</v>
      </c>
      <c r="AG227" s="36" t="n">
        <v>1</v>
      </c>
      <c r="AH227" s="36" t="n">
        <v>1</v>
      </c>
      <c r="AI227" s="36"/>
      <c r="AJ227" s="36" t="n">
        <v>1</v>
      </c>
      <c r="AK227" s="36"/>
      <c r="AL227" s="36"/>
    </row>
    <row collapsed="false" customFormat="false" customHeight="false" hidden="false" ht="15.9" outlineLevel="0" r="228">
      <c r="A228" s="36" t="n">
        <v>221</v>
      </c>
      <c r="B228" s="36" t="s">
        <v>46</v>
      </c>
      <c r="C228" s="55" t="s">
        <v>161</v>
      </c>
      <c r="D228" s="75" t="s">
        <v>188</v>
      </c>
      <c r="E228" s="36" t="n">
        <v>14</v>
      </c>
      <c r="F228" s="36" t="n">
        <v>2</v>
      </c>
      <c r="G228" s="36"/>
      <c r="H228" s="34" t="n">
        <v>8220</v>
      </c>
      <c r="I228" s="55" t="s">
        <v>163</v>
      </c>
      <c r="J228" s="36"/>
      <c r="K228" s="36"/>
      <c r="L228" s="38" t="s">
        <v>168</v>
      </c>
      <c r="M228" s="76" t="n">
        <v>1969</v>
      </c>
      <c r="N228" s="80" t="s">
        <v>69</v>
      </c>
      <c r="O228" s="76" t="n">
        <v>5</v>
      </c>
      <c r="P228" s="34"/>
      <c r="Q228" s="76" t="n">
        <v>8</v>
      </c>
      <c r="R228" s="34" t="n">
        <v>129</v>
      </c>
      <c r="S228" s="77" t="n">
        <v>6133</v>
      </c>
      <c r="T228" s="78" t="n">
        <v>6399.7</v>
      </c>
      <c r="U228" s="78" t="n">
        <v>6133</v>
      </c>
      <c r="V228" s="79" t="n">
        <v>0</v>
      </c>
      <c r="W228" s="36" t="s">
        <v>52</v>
      </c>
      <c r="X228" s="36" t="s">
        <v>52</v>
      </c>
      <c r="Y228" s="36" t="s">
        <v>53</v>
      </c>
      <c r="Z228" s="36" t="s">
        <v>52</v>
      </c>
      <c r="AA228" s="36" t="s">
        <v>52</v>
      </c>
      <c r="AB228" s="36"/>
      <c r="AC228" s="36" t="s">
        <v>52</v>
      </c>
      <c r="AD228" s="36" t="s">
        <v>52</v>
      </c>
      <c r="AE228" s="36" t="s">
        <v>53</v>
      </c>
      <c r="AF228" s="36" t="s">
        <v>53</v>
      </c>
      <c r="AG228" s="36" t="n">
        <v>1</v>
      </c>
      <c r="AH228" s="36" t="n">
        <v>1</v>
      </c>
      <c r="AI228" s="36"/>
      <c r="AJ228" s="36" t="n">
        <v>1</v>
      </c>
      <c r="AK228" s="36"/>
      <c r="AL228" s="36"/>
    </row>
    <row collapsed="false" customFormat="false" customHeight="false" hidden="false" ht="15.9" outlineLevel="0" r="229">
      <c r="A229" s="36" t="n">
        <v>222</v>
      </c>
      <c r="B229" s="36" t="s">
        <v>46</v>
      </c>
      <c r="C229" s="55" t="s">
        <v>161</v>
      </c>
      <c r="D229" s="75" t="s">
        <v>188</v>
      </c>
      <c r="E229" s="36" t="n">
        <v>16</v>
      </c>
      <c r="F229" s="36" t="n">
        <v>1</v>
      </c>
      <c r="G229" s="36"/>
      <c r="H229" s="34" t="n">
        <v>8221</v>
      </c>
      <c r="I229" s="55" t="s">
        <v>163</v>
      </c>
      <c r="J229" s="36"/>
      <c r="K229" s="36"/>
      <c r="L229" s="38" t="s">
        <v>168</v>
      </c>
      <c r="M229" s="76" t="n">
        <v>1972</v>
      </c>
      <c r="N229" s="80" t="s">
        <v>69</v>
      </c>
      <c r="O229" s="76" t="n">
        <v>5</v>
      </c>
      <c r="P229" s="34"/>
      <c r="Q229" s="76" t="n">
        <v>8</v>
      </c>
      <c r="R229" s="34" t="n">
        <v>128</v>
      </c>
      <c r="S229" s="77" t="n">
        <v>6433.6</v>
      </c>
      <c r="T229" s="78" t="n">
        <v>6374.8</v>
      </c>
      <c r="U229" s="78" t="n">
        <v>6068.1</v>
      </c>
      <c r="V229" s="79" t="n">
        <v>365.5</v>
      </c>
      <c r="W229" s="36" t="s">
        <v>52</v>
      </c>
      <c r="X229" s="36" t="s">
        <v>52</v>
      </c>
      <c r="Y229" s="36" t="s">
        <v>53</v>
      </c>
      <c r="Z229" s="36" t="s">
        <v>52</v>
      </c>
      <c r="AA229" s="36" t="s">
        <v>52</v>
      </c>
      <c r="AB229" s="36"/>
      <c r="AC229" s="36" t="s">
        <v>52</v>
      </c>
      <c r="AD229" s="36" t="s">
        <v>52</v>
      </c>
      <c r="AE229" s="36" t="s">
        <v>53</v>
      </c>
      <c r="AF229" s="36" t="s">
        <v>53</v>
      </c>
      <c r="AG229" s="36" t="n">
        <v>1</v>
      </c>
      <c r="AH229" s="36" t="n">
        <v>1</v>
      </c>
      <c r="AI229" s="36"/>
      <c r="AJ229" s="36" t="n">
        <v>1</v>
      </c>
      <c r="AK229" s="36"/>
      <c r="AL229" s="36"/>
    </row>
    <row collapsed="false" customFormat="false" customHeight="false" hidden="false" ht="15.9" outlineLevel="0" r="230">
      <c r="A230" s="36" t="n">
        <v>223</v>
      </c>
      <c r="B230" s="36" t="s">
        <v>46</v>
      </c>
      <c r="C230" s="55" t="s">
        <v>161</v>
      </c>
      <c r="D230" s="75" t="s">
        <v>188</v>
      </c>
      <c r="E230" s="36" t="n">
        <v>16</v>
      </c>
      <c r="F230" s="36" t="n">
        <v>2</v>
      </c>
      <c r="G230" s="36"/>
      <c r="H230" s="34" t="n">
        <v>8222</v>
      </c>
      <c r="I230" s="55" t="s">
        <v>163</v>
      </c>
      <c r="J230" s="36"/>
      <c r="K230" s="36"/>
      <c r="L230" s="38" t="s">
        <v>168</v>
      </c>
      <c r="M230" s="76" t="n">
        <v>1969</v>
      </c>
      <c r="N230" s="80" t="s">
        <v>69</v>
      </c>
      <c r="O230" s="76" t="n">
        <v>5</v>
      </c>
      <c r="P230" s="34"/>
      <c r="Q230" s="76" t="n">
        <v>6</v>
      </c>
      <c r="R230" s="34" t="n">
        <v>100</v>
      </c>
      <c r="S230" s="77" t="n">
        <v>4587.8</v>
      </c>
      <c r="T230" s="78" t="n">
        <v>4587.8</v>
      </c>
      <c r="U230" s="78" t="n">
        <v>4587.8</v>
      </c>
      <c r="V230" s="79" t="n">
        <v>0</v>
      </c>
      <c r="W230" s="36" t="s">
        <v>52</v>
      </c>
      <c r="X230" s="36" t="s">
        <v>52</v>
      </c>
      <c r="Y230" s="36" t="s">
        <v>53</v>
      </c>
      <c r="Z230" s="36" t="s">
        <v>52</v>
      </c>
      <c r="AA230" s="36" t="s">
        <v>52</v>
      </c>
      <c r="AB230" s="36"/>
      <c r="AC230" s="36" t="s">
        <v>52</v>
      </c>
      <c r="AD230" s="36" t="s">
        <v>52</v>
      </c>
      <c r="AE230" s="36" t="s">
        <v>53</v>
      </c>
      <c r="AF230" s="36" t="s">
        <v>53</v>
      </c>
      <c r="AG230" s="36" t="n">
        <v>1</v>
      </c>
      <c r="AH230" s="36" t="n">
        <v>1</v>
      </c>
      <c r="AI230" s="36"/>
      <c r="AJ230" s="36" t="n">
        <v>1</v>
      </c>
      <c r="AK230" s="36"/>
      <c r="AL230" s="36"/>
    </row>
    <row collapsed="false" customFormat="false" customHeight="false" hidden="false" ht="15.9" outlineLevel="0" r="231">
      <c r="A231" s="36" t="n">
        <v>224</v>
      </c>
      <c r="B231" s="36" t="s">
        <v>46</v>
      </c>
      <c r="C231" s="55" t="s">
        <v>161</v>
      </c>
      <c r="D231" s="75" t="s">
        <v>188</v>
      </c>
      <c r="E231" s="36" t="n">
        <v>18</v>
      </c>
      <c r="F231" s="36"/>
      <c r="G231" s="36"/>
      <c r="H231" s="34" t="n">
        <v>8223</v>
      </c>
      <c r="I231" s="55" t="s">
        <v>163</v>
      </c>
      <c r="J231" s="36"/>
      <c r="K231" s="36"/>
      <c r="L231" s="38" t="s">
        <v>168</v>
      </c>
      <c r="M231" s="76" t="n">
        <v>1972</v>
      </c>
      <c r="N231" s="80" t="s">
        <v>69</v>
      </c>
      <c r="O231" s="76" t="n">
        <v>5</v>
      </c>
      <c r="P231" s="34"/>
      <c r="Q231" s="76" t="n">
        <v>8</v>
      </c>
      <c r="R231" s="34" t="n">
        <v>128</v>
      </c>
      <c r="S231" s="77" t="n">
        <v>6367</v>
      </c>
      <c r="T231" s="78" t="n">
        <v>6366.2</v>
      </c>
      <c r="U231" s="78" t="n">
        <v>6040</v>
      </c>
      <c r="V231" s="79" t="n">
        <v>327</v>
      </c>
      <c r="W231" s="36" t="s">
        <v>52</v>
      </c>
      <c r="X231" s="36" t="s">
        <v>52</v>
      </c>
      <c r="Y231" s="36" t="s">
        <v>53</v>
      </c>
      <c r="Z231" s="36" t="s">
        <v>52</v>
      </c>
      <c r="AA231" s="36" t="s">
        <v>52</v>
      </c>
      <c r="AB231" s="36"/>
      <c r="AC231" s="36" t="s">
        <v>52</v>
      </c>
      <c r="AD231" s="36" t="s">
        <v>52</v>
      </c>
      <c r="AE231" s="36" t="s">
        <v>53</v>
      </c>
      <c r="AF231" s="36" t="s">
        <v>53</v>
      </c>
      <c r="AG231" s="36" t="n">
        <v>1</v>
      </c>
      <c r="AH231" s="36" t="n">
        <v>1</v>
      </c>
      <c r="AI231" s="36"/>
      <c r="AJ231" s="36" t="n">
        <v>1</v>
      </c>
      <c r="AK231" s="36"/>
      <c r="AL231" s="36"/>
    </row>
    <row collapsed="false" customFormat="false" customHeight="false" hidden="false" ht="15.9" outlineLevel="0" r="232">
      <c r="A232" s="36" t="n">
        <v>225</v>
      </c>
      <c r="B232" s="36" t="s">
        <v>46</v>
      </c>
      <c r="C232" s="55" t="s">
        <v>161</v>
      </c>
      <c r="D232" s="75" t="s">
        <v>172</v>
      </c>
      <c r="E232" s="36" t="n">
        <v>45</v>
      </c>
      <c r="F232" s="36"/>
      <c r="G232" s="36"/>
      <c r="H232" s="34" t="n">
        <v>8224</v>
      </c>
      <c r="I232" s="55" t="s">
        <v>163</v>
      </c>
      <c r="J232" s="36"/>
      <c r="K232" s="36"/>
      <c r="L232" s="38" t="s">
        <v>183</v>
      </c>
      <c r="M232" s="76" t="n">
        <v>1960</v>
      </c>
      <c r="N232" s="80" t="s">
        <v>69</v>
      </c>
      <c r="O232" s="76" t="n">
        <v>2</v>
      </c>
      <c r="P232" s="34"/>
      <c r="Q232" s="76" t="n">
        <v>1</v>
      </c>
      <c r="R232" s="34" t="n">
        <v>8</v>
      </c>
      <c r="S232" s="77" t="n">
        <v>334</v>
      </c>
      <c r="T232" s="78" t="n">
        <v>283.5</v>
      </c>
      <c r="U232" s="78" t="n">
        <v>283.5</v>
      </c>
      <c r="V232" s="79" t="n">
        <v>50</v>
      </c>
      <c r="W232" s="36" t="s">
        <v>52</v>
      </c>
      <c r="X232" s="36" t="s">
        <v>52</v>
      </c>
      <c r="Y232" s="36" t="s">
        <v>52</v>
      </c>
      <c r="Z232" s="36" t="s">
        <v>52</v>
      </c>
      <c r="AA232" s="36" t="s">
        <v>52</v>
      </c>
      <c r="AB232" s="36"/>
      <c r="AC232" s="36" t="s">
        <v>53</v>
      </c>
      <c r="AD232" s="36" t="s">
        <v>52</v>
      </c>
      <c r="AE232" s="36" t="s">
        <v>53</v>
      </c>
      <c r="AF232" s="36" t="s">
        <v>53</v>
      </c>
      <c r="AG232" s="36"/>
      <c r="AH232" s="36" t="n">
        <v>1</v>
      </c>
      <c r="AI232" s="36"/>
      <c r="AJ232" s="36" t="n">
        <v>1</v>
      </c>
      <c r="AK232" s="36"/>
      <c r="AL232" s="36"/>
    </row>
    <row collapsed="false" customFormat="false" customHeight="false" hidden="false" ht="15.9" outlineLevel="0" r="233">
      <c r="A233" s="36" t="n">
        <v>226</v>
      </c>
      <c r="B233" s="36" t="s">
        <v>46</v>
      </c>
      <c r="C233" s="55" t="s">
        <v>161</v>
      </c>
      <c r="D233" s="75" t="s">
        <v>172</v>
      </c>
      <c r="E233" s="36" t="n">
        <v>47</v>
      </c>
      <c r="F233" s="36" t="n">
        <v>2</v>
      </c>
      <c r="G233" s="36"/>
      <c r="H233" s="34" t="n">
        <v>8225</v>
      </c>
      <c r="I233" s="55" t="s">
        <v>163</v>
      </c>
      <c r="J233" s="36"/>
      <c r="K233" s="36"/>
      <c r="L233" s="38" t="s">
        <v>183</v>
      </c>
      <c r="M233" s="76" t="n">
        <v>1960</v>
      </c>
      <c r="N233" s="80" t="s">
        <v>69</v>
      </c>
      <c r="O233" s="76" t="n">
        <v>2</v>
      </c>
      <c r="P233" s="34"/>
      <c r="Q233" s="76" t="n">
        <v>1</v>
      </c>
      <c r="R233" s="34" t="n">
        <v>8</v>
      </c>
      <c r="S233" s="77" t="n">
        <v>282</v>
      </c>
      <c r="T233" s="78" t="n">
        <v>281.1</v>
      </c>
      <c r="U233" s="78" t="n">
        <v>281.1</v>
      </c>
      <c r="V233" s="79" t="n">
        <v>0</v>
      </c>
      <c r="W233" s="36" t="s">
        <v>52</v>
      </c>
      <c r="X233" s="36" t="s">
        <v>52</v>
      </c>
      <c r="Y233" s="36" t="s">
        <v>52</v>
      </c>
      <c r="Z233" s="36" t="s">
        <v>52</v>
      </c>
      <c r="AA233" s="36" t="s">
        <v>52</v>
      </c>
      <c r="AB233" s="36"/>
      <c r="AC233" s="36" t="s">
        <v>53</v>
      </c>
      <c r="AD233" s="36" t="s">
        <v>52</v>
      </c>
      <c r="AE233" s="36" t="s">
        <v>53</v>
      </c>
      <c r="AF233" s="36" t="s">
        <v>53</v>
      </c>
      <c r="AG233" s="36" t="n">
        <v>1</v>
      </c>
      <c r="AH233" s="36"/>
      <c r="AI233" s="36"/>
      <c r="AJ233" s="36"/>
      <c r="AK233" s="36"/>
      <c r="AL233" s="36"/>
    </row>
    <row collapsed="false" customFormat="false" customHeight="false" hidden="false" ht="15.9" outlineLevel="0" r="234">
      <c r="A234" s="36" t="n">
        <v>227</v>
      </c>
      <c r="B234" s="36" t="s">
        <v>46</v>
      </c>
      <c r="C234" s="55" t="s">
        <v>161</v>
      </c>
      <c r="D234" s="75" t="s">
        <v>172</v>
      </c>
      <c r="E234" s="36" t="n">
        <v>53</v>
      </c>
      <c r="F234" s="36"/>
      <c r="G234" s="36"/>
      <c r="H234" s="34" t="n">
        <v>8226</v>
      </c>
      <c r="I234" s="55" t="s">
        <v>163</v>
      </c>
      <c r="J234" s="36"/>
      <c r="K234" s="36"/>
      <c r="L234" s="38" t="s">
        <v>189</v>
      </c>
      <c r="M234" s="76" t="n">
        <v>1966</v>
      </c>
      <c r="N234" s="80" t="s">
        <v>69</v>
      </c>
      <c r="O234" s="76" t="n">
        <v>5</v>
      </c>
      <c r="P234" s="34"/>
      <c r="Q234" s="76" t="n">
        <v>4</v>
      </c>
      <c r="R234" s="34" t="n">
        <v>64</v>
      </c>
      <c r="S234" s="77" t="n">
        <v>3551</v>
      </c>
      <c r="T234" s="78" t="n">
        <v>3551.7</v>
      </c>
      <c r="U234" s="78" t="n">
        <v>2831.4</v>
      </c>
      <c r="V234" s="79" t="n">
        <v>719.6</v>
      </c>
      <c r="W234" s="36" t="s">
        <v>52</v>
      </c>
      <c r="X234" s="36" t="s">
        <v>52</v>
      </c>
      <c r="Y234" s="36" t="s">
        <v>53</v>
      </c>
      <c r="Z234" s="36" t="s">
        <v>52</v>
      </c>
      <c r="AA234" s="36" t="s">
        <v>52</v>
      </c>
      <c r="AB234" s="36"/>
      <c r="AC234" s="36" t="s">
        <v>52</v>
      </c>
      <c r="AD234" s="36" t="s">
        <v>52</v>
      </c>
      <c r="AE234" s="36" t="s">
        <v>53</v>
      </c>
      <c r="AF234" s="36" t="s">
        <v>53</v>
      </c>
      <c r="AG234" s="36" t="n">
        <v>1</v>
      </c>
      <c r="AH234" s="36" t="n">
        <v>1</v>
      </c>
      <c r="AI234" s="36"/>
      <c r="AJ234" s="36" t="n">
        <v>1</v>
      </c>
      <c r="AK234" s="36"/>
      <c r="AL234" s="36"/>
    </row>
    <row collapsed="false" customFormat="false" customHeight="false" hidden="false" ht="15.9" outlineLevel="0" r="235">
      <c r="A235" s="36" t="n">
        <v>228</v>
      </c>
      <c r="B235" s="36" t="s">
        <v>46</v>
      </c>
      <c r="C235" s="55" t="s">
        <v>161</v>
      </c>
      <c r="D235" s="75" t="s">
        <v>172</v>
      </c>
      <c r="E235" s="36" t="n">
        <v>55</v>
      </c>
      <c r="F235" s="36"/>
      <c r="G235" s="36"/>
      <c r="H235" s="34" t="n">
        <v>8227</v>
      </c>
      <c r="I235" s="55" t="s">
        <v>163</v>
      </c>
      <c r="J235" s="36"/>
      <c r="K235" s="36"/>
      <c r="L235" s="38" t="s">
        <v>189</v>
      </c>
      <c r="M235" s="76" t="n">
        <v>1966</v>
      </c>
      <c r="N235" s="80" t="s">
        <v>69</v>
      </c>
      <c r="O235" s="76" t="n">
        <v>5</v>
      </c>
      <c r="P235" s="34"/>
      <c r="Q235" s="76" t="n">
        <v>4</v>
      </c>
      <c r="R235" s="34" t="n">
        <v>64</v>
      </c>
      <c r="S235" s="77" t="n">
        <v>3781.6</v>
      </c>
      <c r="T235" s="78" t="n">
        <v>3765.8</v>
      </c>
      <c r="U235" s="78" t="n">
        <v>2826.2</v>
      </c>
      <c r="V235" s="79" t="n">
        <v>955.4</v>
      </c>
      <c r="W235" s="36" t="s">
        <v>52</v>
      </c>
      <c r="X235" s="36" t="s">
        <v>52</v>
      </c>
      <c r="Y235" s="36" t="s">
        <v>53</v>
      </c>
      <c r="Z235" s="36" t="s">
        <v>52</v>
      </c>
      <c r="AA235" s="36" t="s">
        <v>52</v>
      </c>
      <c r="AB235" s="36"/>
      <c r="AC235" s="36" t="s">
        <v>52</v>
      </c>
      <c r="AD235" s="36" t="s">
        <v>52</v>
      </c>
      <c r="AE235" s="36" t="s">
        <v>53</v>
      </c>
      <c r="AF235" s="36" t="s">
        <v>53</v>
      </c>
      <c r="AG235" s="36" t="n">
        <v>1</v>
      </c>
      <c r="AH235" s="36" t="n">
        <v>1</v>
      </c>
      <c r="AI235" s="36"/>
      <c r="AJ235" s="36" t="n">
        <v>1</v>
      </c>
      <c r="AK235" s="36"/>
      <c r="AL235" s="36"/>
    </row>
    <row collapsed="false" customFormat="false" customHeight="false" hidden="false" ht="15.9" outlineLevel="0" r="236">
      <c r="A236" s="36" t="n">
        <v>229</v>
      </c>
      <c r="B236" s="36" t="s">
        <v>46</v>
      </c>
      <c r="C236" s="55" t="s">
        <v>161</v>
      </c>
      <c r="D236" s="75" t="s">
        <v>172</v>
      </c>
      <c r="E236" s="36" t="n">
        <v>57</v>
      </c>
      <c r="F236" s="36"/>
      <c r="G236" s="36"/>
      <c r="H236" s="34" t="n">
        <v>8228</v>
      </c>
      <c r="I236" s="55" t="s">
        <v>163</v>
      </c>
      <c r="J236" s="36"/>
      <c r="K236" s="36"/>
      <c r="L236" s="38" t="s">
        <v>189</v>
      </c>
      <c r="M236" s="76" t="n">
        <v>1965</v>
      </c>
      <c r="N236" s="80" t="s">
        <v>69</v>
      </c>
      <c r="O236" s="76" t="n">
        <v>5</v>
      </c>
      <c r="P236" s="34"/>
      <c r="Q236" s="76" t="n">
        <v>4</v>
      </c>
      <c r="R236" s="34" t="n">
        <v>64</v>
      </c>
      <c r="S236" s="77" t="n">
        <v>3494.8</v>
      </c>
      <c r="T236" s="78" t="n">
        <v>3494.1</v>
      </c>
      <c r="U236" s="78" t="n">
        <v>2743.1</v>
      </c>
      <c r="V236" s="79" t="n">
        <v>751.7</v>
      </c>
      <c r="W236" s="36" t="s">
        <v>52</v>
      </c>
      <c r="X236" s="36" t="s">
        <v>52</v>
      </c>
      <c r="Y236" s="36" t="s">
        <v>53</v>
      </c>
      <c r="Z236" s="36" t="s">
        <v>52</v>
      </c>
      <c r="AA236" s="36" t="s">
        <v>52</v>
      </c>
      <c r="AB236" s="36"/>
      <c r="AC236" s="36" t="s">
        <v>52</v>
      </c>
      <c r="AD236" s="36" t="s">
        <v>52</v>
      </c>
      <c r="AE236" s="36" t="s">
        <v>53</v>
      </c>
      <c r="AF236" s="36" t="s">
        <v>53</v>
      </c>
      <c r="AG236" s="36" t="n">
        <v>1</v>
      </c>
      <c r="AH236" s="36" t="n">
        <v>1</v>
      </c>
      <c r="AI236" s="36"/>
      <c r="AJ236" s="36" t="n">
        <v>1</v>
      </c>
      <c r="AK236" s="36"/>
      <c r="AL236" s="36"/>
    </row>
    <row collapsed="false" customFormat="false" customHeight="false" hidden="false" ht="15.9" outlineLevel="0" r="237">
      <c r="A237" s="36" t="n">
        <v>230</v>
      </c>
      <c r="B237" s="36" t="s">
        <v>46</v>
      </c>
      <c r="C237" s="55" t="s">
        <v>161</v>
      </c>
      <c r="D237" s="75" t="s">
        <v>172</v>
      </c>
      <c r="E237" s="36" t="n">
        <v>76</v>
      </c>
      <c r="F237" s="36"/>
      <c r="G237" s="36"/>
      <c r="H237" s="34" t="n">
        <v>8229</v>
      </c>
      <c r="I237" s="55" t="s">
        <v>163</v>
      </c>
      <c r="J237" s="36"/>
      <c r="K237" s="36"/>
      <c r="L237" s="38" t="s">
        <v>164</v>
      </c>
      <c r="M237" s="76" t="n">
        <v>1960</v>
      </c>
      <c r="N237" s="80" t="s">
        <v>69</v>
      </c>
      <c r="O237" s="76" t="n">
        <v>2</v>
      </c>
      <c r="P237" s="34"/>
      <c r="Q237" s="76" t="n">
        <v>1</v>
      </c>
      <c r="R237" s="34" t="n">
        <v>8</v>
      </c>
      <c r="S237" s="77" t="n">
        <v>371</v>
      </c>
      <c r="T237" s="78" t="n">
        <v>371.2</v>
      </c>
      <c r="U237" s="78" t="n">
        <v>371</v>
      </c>
      <c r="V237" s="79" t="n">
        <v>0</v>
      </c>
      <c r="W237" s="36" t="s">
        <v>52</v>
      </c>
      <c r="X237" s="36" t="s">
        <v>52</v>
      </c>
      <c r="Y237" s="36" t="s">
        <v>53</v>
      </c>
      <c r="Z237" s="36" t="s">
        <v>52</v>
      </c>
      <c r="AA237" s="36" t="s">
        <v>52</v>
      </c>
      <c r="AB237" s="36"/>
      <c r="AC237" s="36" t="s">
        <v>53</v>
      </c>
      <c r="AD237" s="36" t="s">
        <v>52</v>
      </c>
      <c r="AE237" s="36" t="s">
        <v>53</v>
      </c>
      <c r="AF237" s="36" t="s">
        <v>53</v>
      </c>
      <c r="AG237" s="36" t="n">
        <v>1</v>
      </c>
      <c r="AH237" s="36" t="n">
        <v>1</v>
      </c>
      <c r="AI237" s="36"/>
      <c r="AJ237" s="36"/>
      <c r="AK237" s="36"/>
      <c r="AL237" s="36"/>
    </row>
    <row collapsed="false" customFormat="false" customHeight="false" hidden="false" ht="15.9" outlineLevel="0" r="238">
      <c r="A238" s="36" t="n">
        <v>231</v>
      </c>
      <c r="B238" s="36" t="s">
        <v>46</v>
      </c>
      <c r="C238" s="55" t="s">
        <v>161</v>
      </c>
      <c r="D238" s="75" t="s">
        <v>172</v>
      </c>
      <c r="E238" s="36" t="n">
        <v>78</v>
      </c>
      <c r="F238" s="36"/>
      <c r="G238" s="36"/>
      <c r="H238" s="34" t="n">
        <v>8230</v>
      </c>
      <c r="I238" s="55" t="s">
        <v>163</v>
      </c>
      <c r="J238" s="36"/>
      <c r="K238" s="36"/>
      <c r="L238" s="38" t="s">
        <v>164</v>
      </c>
      <c r="M238" s="76" t="n">
        <v>1960</v>
      </c>
      <c r="N238" s="80" t="s">
        <v>69</v>
      </c>
      <c r="O238" s="76" t="n">
        <v>2</v>
      </c>
      <c r="P238" s="34"/>
      <c r="Q238" s="76" t="n">
        <v>1</v>
      </c>
      <c r="R238" s="34" t="n">
        <v>8</v>
      </c>
      <c r="S238" s="77" t="n">
        <v>372</v>
      </c>
      <c r="T238" s="78" t="n">
        <v>371.7</v>
      </c>
      <c r="U238" s="78" t="n">
        <v>371.7</v>
      </c>
      <c r="V238" s="79" t="n">
        <v>0</v>
      </c>
      <c r="W238" s="36" t="s">
        <v>52</v>
      </c>
      <c r="X238" s="36" t="s">
        <v>52</v>
      </c>
      <c r="Y238" s="36" t="s">
        <v>53</v>
      </c>
      <c r="Z238" s="36" t="s">
        <v>52</v>
      </c>
      <c r="AA238" s="36" t="s">
        <v>52</v>
      </c>
      <c r="AB238" s="36"/>
      <c r="AC238" s="36" t="s">
        <v>53</v>
      </c>
      <c r="AD238" s="36" t="s">
        <v>52</v>
      </c>
      <c r="AE238" s="36" t="s">
        <v>53</v>
      </c>
      <c r="AF238" s="36" t="s">
        <v>53</v>
      </c>
      <c r="AG238" s="36" t="n">
        <v>1</v>
      </c>
      <c r="AH238" s="36"/>
      <c r="AI238" s="36"/>
      <c r="AJ238" s="36"/>
      <c r="AK238" s="36"/>
      <c r="AL238" s="36"/>
    </row>
    <row collapsed="false" customFormat="false" customHeight="false" hidden="false" ht="15.9" outlineLevel="0" r="239">
      <c r="A239" s="36" t="n">
        <v>232</v>
      </c>
      <c r="B239" s="36" t="s">
        <v>46</v>
      </c>
      <c r="C239" s="55" t="s">
        <v>161</v>
      </c>
      <c r="D239" s="75" t="s">
        <v>172</v>
      </c>
      <c r="E239" s="36" t="n">
        <v>84</v>
      </c>
      <c r="F239" s="36"/>
      <c r="G239" s="36"/>
      <c r="H239" s="34" t="n">
        <v>8231</v>
      </c>
      <c r="I239" s="55" t="s">
        <v>163</v>
      </c>
      <c r="J239" s="36"/>
      <c r="K239" s="36"/>
      <c r="L239" s="38" t="s">
        <v>164</v>
      </c>
      <c r="M239" s="76" t="n">
        <v>1960</v>
      </c>
      <c r="N239" s="80" t="s">
        <v>69</v>
      </c>
      <c r="O239" s="76" t="n">
        <v>2</v>
      </c>
      <c r="P239" s="34"/>
      <c r="Q239" s="76" t="n">
        <v>2</v>
      </c>
      <c r="R239" s="34" t="n">
        <v>16</v>
      </c>
      <c r="S239" s="77" t="n">
        <v>682</v>
      </c>
      <c r="T239" s="78" t="n">
        <v>681.9</v>
      </c>
      <c r="U239" s="78" t="n">
        <v>681.9</v>
      </c>
      <c r="V239" s="81" t="n">
        <v>0</v>
      </c>
      <c r="W239" s="36" t="s">
        <v>52</v>
      </c>
      <c r="X239" s="36" t="s">
        <v>52</v>
      </c>
      <c r="Y239" s="36" t="s">
        <v>53</v>
      </c>
      <c r="Z239" s="36" t="s">
        <v>52</v>
      </c>
      <c r="AA239" s="36" t="s">
        <v>52</v>
      </c>
      <c r="AB239" s="36"/>
      <c r="AC239" s="36" t="s">
        <v>53</v>
      </c>
      <c r="AD239" s="36" t="s">
        <v>52</v>
      </c>
      <c r="AE239" s="36" t="s">
        <v>53</v>
      </c>
      <c r="AF239" s="36" t="s">
        <v>53</v>
      </c>
      <c r="AG239" s="36" t="n">
        <v>1</v>
      </c>
      <c r="AH239" s="36"/>
      <c r="AI239" s="36"/>
      <c r="AJ239" s="36"/>
      <c r="AK239" s="36"/>
      <c r="AL239" s="36"/>
    </row>
    <row collapsed="false" customFormat="false" customHeight="false" hidden="false" ht="15.9" outlineLevel="0" r="240">
      <c r="A240" s="36" t="n">
        <v>233</v>
      </c>
      <c r="B240" s="36" t="s">
        <v>46</v>
      </c>
      <c r="C240" s="55" t="s">
        <v>161</v>
      </c>
      <c r="D240" s="75" t="s">
        <v>172</v>
      </c>
      <c r="E240" s="36" t="n">
        <v>90</v>
      </c>
      <c r="F240" s="36"/>
      <c r="G240" s="36"/>
      <c r="H240" s="34" t="n">
        <v>8232</v>
      </c>
      <c r="I240" s="55" t="s">
        <v>163</v>
      </c>
      <c r="J240" s="36"/>
      <c r="K240" s="36"/>
      <c r="L240" s="38" t="s">
        <v>168</v>
      </c>
      <c r="M240" s="76" t="n">
        <v>1975</v>
      </c>
      <c r="N240" s="80" t="s">
        <v>69</v>
      </c>
      <c r="O240" s="76" t="n">
        <v>5</v>
      </c>
      <c r="P240" s="34"/>
      <c r="Q240" s="76" t="n">
        <v>4</v>
      </c>
      <c r="R240" s="34" t="n">
        <v>56</v>
      </c>
      <c r="S240" s="77" t="n">
        <v>3557.7</v>
      </c>
      <c r="T240" s="78" t="n">
        <v>4196.6</v>
      </c>
      <c r="U240" s="78" t="n">
        <v>2741.7</v>
      </c>
      <c r="V240" s="81" t="n">
        <v>816</v>
      </c>
      <c r="W240" s="36" t="s">
        <v>52</v>
      </c>
      <c r="X240" s="36" t="s">
        <v>52</v>
      </c>
      <c r="Y240" s="36" t="s">
        <v>53</v>
      </c>
      <c r="Z240" s="36" t="s">
        <v>52</v>
      </c>
      <c r="AA240" s="36" t="s">
        <v>52</v>
      </c>
      <c r="AB240" s="36"/>
      <c r="AC240" s="36" t="s">
        <v>52</v>
      </c>
      <c r="AD240" s="36" t="s">
        <v>52</v>
      </c>
      <c r="AE240" s="36" t="s">
        <v>53</v>
      </c>
      <c r="AF240" s="36" t="s">
        <v>53</v>
      </c>
      <c r="AG240" s="36" t="n">
        <v>1</v>
      </c>
      <c r="AH240" s="36" t="n">
        <v>1</v>
      </c>
      <c r="AI240" s="36"/>
      <c r="AJ240" s="36" t="n">
        <v>1</v>
      </c>
      <c r="AK240" s="36"/>
      <c r="AL240" s="36"/>
    </row>
    <row collapsed="false" customFormat="false" customHeight="false" hidden="false" ht="15.9" outlineLevel="0" r="241">
      <c r="A241" s="36" t="n">
        <v>234</v>
      </c>
      <c r="B241" s="36" t="s">
        <v>46</v>
      </c>
      <c r="C241" s="55" t="s">
        <v>161</v>
      </c>
      <c r="D241" s="75" t="s">
        <v>182</v>
      </c>
      <c r="E241" s="36" t="n">
        <v>4</v>
      </c>
      <c r="F241" s="36"/>
      <c r="G241" s="36"/>
      <c r="H241" s="34" t="n">
        <v>8233</v>
      </c>
      <c r="I241" s="55" t="s">
        <v>163</v>
      </c>
      <c r="J241" s="36"/>
      <c r="K241" s="36"/>
      <c r="L241" s="38" t="s">
        <v>190</v>
      </c>
      <c r="M241" s="76" t="n">
        <v>1963</v>
      </c>
      <c r="N241" s="80" t="s">
        <v>69</v>
      </c>
      <c r="O241" s="76" t="n">
        <v>5</v>
      </c>
      <c r="P241" s="34"/>
      <c r="Q241" s="76" t="n">
        <v>4</v>
      </c>
      <c r="R241" s="34" t="n">
        <v>80</v>
      </c>
      <c r="S241" s="77" t="n">
        <v>3491</v>
      </c>
      <c r="T241" s="78" t="n">
        <v>3434.3</v>
      </c>
      <c r="U241" s="78" t="n">
        <v>3434</v>
      </c>
      <c r="V241" s="81" t="n">
        <v>57</v>
      </c>
      <c r="W241" s="36" t="s">
        <v>52</v>
      </c>
      <c r="X241" s="36" t="s">
        <v>52</v>
      </c>
      <c r="Y241" s="36" t="s">
        <v>53</v>
      </c>
      <c r="Z241" s="36" t="s">
        <v>52</v>
      </c>
      <c r="AA241" s="36" t="s">
        <v>52</v>
      </c>
      <c r="AB241" s="36"/>
      <c r="AC241" s="36" t="s">
        <v>52</v>
      </c>
      <c r="AD241" s="36" t="s">
        <v>52</v>
      </c>
      <c r="AE241" s="36" t="s">
        <v>53</v>
      </c>
      <c r="AF241" s="36" t="s">
        <v>53</v>
      </c>
      <c r="AG241" s="36" t="n">
        <v>1</v>
      </c>
      <c r="AH241" s="36" t="n">
        <v>1</v>
      </c>
      <c r="AI241" s="36"/>
      <c r="AJ241" s="36" t="n">
        <v>1</v>
      </c>
      <c r="AK241" s="36"/>
      <c r="AL241" s="36"/>
    </row>
    <row collapsed="false" customFormat="false" customHeight="false" hidden="false" ht="15.9" outlineLevel="0" r="242">
      <c r="A242" s="36" t="n">
        <v>235</v>
      </c>
      <c r="B242" s="36" t="s">
        <v>46</v>
      </c>
      <c r="C242" s="55" t="s">
        <v>161</v>
      </c>
      <c r="D242" s="75" t="s">
        <v>182</v>
      </c>
      <c r="E242" s="36" t="n">
        <v>6</v>
      </c>
      <c r="F242" s="36"/>
      <c r="G242" s="36"/>
      <c r="H242" s="34" t="n">
        <v>8234</v>
      </c>
      <c r="I242" s="55" t="s">
        <v>163</v>
      </c>
      <c r="J242" s="36"/>
      <c r="K242" s="36"/>
      <c r="L242" s="38" t="s">
        <v>190</v>
      </c>
      <c r="M242" s="76" t="n">
        <v>1962</v>
      </c>
      <c r="N242" s="80" t="s">
        <v>69</v>
      </c>
      <c r="O242" s="76" t="n">
        <v>4</v>
      </c>
      <c r="P242" s="34"/>
      <c r="Q242" s="76" t="n">
        <v>3</v>
      </c>
      <c r="R242" s="34" t="n">
        <v>42</v>
      </c>
      <c r="S242" s="77" t="n">
        <v>1956</v>
      </c>
      <c r="T242" s="78" t="n">
        <v>2030.7</v>
      </c>
      <c r="U242" s="78" t="n">
        <v>1791</v>
      </c>
      <c r="V242" s="79" t="n">
        <v>165</v>
      </c>
      <c r="W242" s="36" t="s">
        <v>52</v>
      </c>
      <c r="X242" s="36" t="s">
        <v>52</v>
      </c>
      <c r="Y242" s="36" t="s">
        <v>53</v>
      </c>
      <c r="Z242" s="36" t="s">
        <v>52</v>
      </c>
      <c r="AA242" s="36" t="s">
        <v>52</v>
      </c>
      <c r="AB242" s="36"/>
      <c r="AC242" s="36" t="s">
        <v>52</v>
      </c>
      <c r="AD242" s="36" t="s">
        <v>52</v>
      </c>
      <c r="AE242" s="36" t="s">
        <v>53</v>
      </c>
      <c r="AF242" s="36" t="s">
        <v>53</v>
      </c>
      <c r="AG242" s="36" t="n">
        <v>1</v>
      </c>
      <c r="AH242" s="36" t="n">
        <v>1</v>
      </c>
      <c r="AI242" s="36"/>
      <c r="AJ242" s="36" t="n">
        <v>1</v>
      </c>
      <c r="AK242" s="36"/>
      <c r="AL242" s="36"/>
    </row>
    <row collapsed="false" customFormat="false" customHeight="false" hidden="false" ht="15.9" outlineLevel="0" r="243">
      <c r="A243" s="36" t="n">
        <v>236</v>
      </c>
      <c r="B243" s="36" t="s">
        <v>46</v>
      </c>
      <c r="C243" s="55" t="s">
        <v>161</v>
      </c>
      <c r="D243" s="75" t="s">
        <v>191</v>
      </c>
      <c r="E243" s="36" t="n">
        <v>5</v>
      </c>
      <c r="F243" s="36"/>
      <c r="G243" s="36"/>
      <c r="H243" s="34" t="n">
        <v>8235</v>
      </c>
      <c r="I243" s="55" t="s">
        <v>163</v>
      </c>
      <c r="J243" s="36"/>
      <c r="K243" s="36"/>
      <c r="L243" s="38" t="s">
        <v>168</v>
      </c>
      <c r="M243" s="76" t="n">
        <v>1963</v>
      </c>
      <c r="N243" s="80" t="s">
        <v>69</v>
      </c>
      <c r="O243" s="76" t="n">
        <v>4</v>
      </c>
      <c r="P243" s="34"/>
      <c r="Q243" s="76" t="n">
        <v>3</v>
      </c>
      <c r="R243" s="34" t="n">
        <v>48</v>
      </c>
      <c r="S243" s="77" t="n">
        <v>2006</v>
      </c>
      <c r="T243" s="78" t="n">
        <v>1997.5</v>
      </c>
      <c r="U243" s="78" t="n">
        <v>1895.2</v>
      </c>
      <c r="V243" s="79" t="n">
        <v>0</v>
      </c>
      <c r="W243" s="36" t="s">
        <v>52</v>
      </c>
      <c r="X243" s="36" t="s">
        <v>52</v>
      </c>
      <c r="Y243" s="36" t="s">
        <v>53</v>
      </c>
      <c r="Z243" s="36" t="s">
        <v>52</v>
      </c>
      <c r="AA243" s="36" t="s">
        <v>52</v>
      </c>
      <c r="AB243" s="36"/>
      <c r="AC243" s="36" t="s">
        <v>52</v>
      </c>
      <c r="AD243" s="36" t="s">
        <v>52</v>
      </c>
      <c r="AE243" s="36" t="s">
        <v>53</v>
      </c>
      <c r="AF243" s="36" t="s">
        <v>53</v>
      </c>
      <c r="AG243" s="36" t="n">
        <v>1</v>
      </c>
      <c r="AH243" s="36" t="n">
        <v>1</v>
      </c>
      <c r="AI243" s="36"/>
      <c r="AJ243" s="36" t="n">
        <v>1</v>
      </c>
      <c r="AK243" s="36"/>
      <c r="AL243" s="36"/>
    </row>
    <row collapsed="false" customFormat="false" customHeight="false" hidden="false" ht="15.9" outlineLevel="0" r="244">
      <c r="A244" s="36" t="n">
        <v>237</v>
      </c>
      <c r="B244" s="36" t="s">
        <v>46</v>
      </c>
      <c r="C244" s="55" t="s">
        <v>161</v>
      </c>
      <c r="D244" s="75" t="s">
        <v>191</v>
      </c>
      <c r="E244" s="36" t="n">
        <v>9</v>
      </c>
      <c r="F244" s="36"/>
      <c r="G244" s="36"/>
      <c r="H244" s="34" t="n">
        <v>8236</v>
      </c>
      <c r="I244" s="55" t="s">
        <v>163</v>
      </c>
      <c r="J244" s="36"/>
      <c r="K244" s="36"/>
      <c r="L244" s="38" t="s">
        <v>168</v>
      </c>
      <c r="M244" s="76" t="n">
        <v>1963</v>
      </c>
      <c r="N244" s="80" t="s">
        <v>69</v>
      </c>
      <c r="O244" s="76" t="n">
        <v>4</v>
      </c>
      <c r="P244" s="34"/>
      <c r="Q244" s="76" t="n">
        <v>3</v>
      </c>
      <c r="R244" s="34" t="n">
        <v>48</v>
      </c>
      <c r="S244" s="77" t="n">
        <v>2008</v>
      </c>
      <c r="T244" s="78" t="n">
        <v>2006.2</v>
      </c>
      <c r="U244" s="78" t="n">
        <v>2006.2</v>
      </c>
      <c r="V244" s="79" t="n">
        <v>0</v>
      </c>
      <c r="W244" s="36" t="s">
        <v>52</v>
      </c>
      <c r="X244" s="36" t="s">
        <v>52</v>
      </c>
      <c r="Y244" s="36" t="s">
        <v>53</v>
      </c>
      <c r="Z244" s="36" t="s">
        <v>52</v>
      </c>
      <c r="AA244" s="36" t="s">
        <v>52</v>
      </c>
      <c r="AB244" s="36"/>
      <c r="AC244" s="36" t="s">
        <v>52</v>
      </c>
      <c r="AD244" s="36" t="s">
        <v>52</v>
      </c>
      <c r="AE244" s="36" t="s">
        <v>53</v>
      </c>
      <c r="AF244" s="36" t="s">
        <v>53</v>
      </c>
      <c r="AG244" s="36" t="n">
        <v>1</v>
      </c>
      <c r="AH244" s="36" t="n">
        <v>1</v>
      </c>
      <c r="AI244" s="36"/>
      <c r="AJ244" s="36" t="n">
        <v>1</v>
      </c>
      <c r="AK244" s="36"/>
      <c r="AL244" s="36"/>
    </row>
    <row collapsed="false" customFormat="false" customHeight="false" hidden="false" ht="15.9" outlineLevel="0" r="245">
      <c r="A245" s="36" t="n">
        <v>238</v>
      </c>
      <c r="B245" s="36" t="s">
        <v>46</v>
      </c>
      <c r="C245" s="55" t="s">
        <v>161</v>
      </c>
      <c r="D245" s="75" t="s">
        <v>191</v>
      </c>
      <c r="E245" s="36" t="n">
        <v>11</v>
      </c>
      <c r="F245" s="36"/>
      <c r="G245" s="36"/>
      <c r="H245" s="34" t="n">
        <v>8237</v>
      </c>
      <c r="I245" s="55" t="s">
        <v>163</v>
      </c>
      <c r="J245" s="36"/>
      <c r="K245" s="36"/>
      <c r="L245" s="38" t="s">
        <v>168</v>
      </c>
      <c r="M245" s="76" t="n">
        <v>1961</v>
      </c>
      <c r="N245" s="80" t="s">
        <v>69</v>
      </c>
      <c r="O245" s="76" t="n">
        <v>4</v>
      </c>
      <c r="P245" s="34"/>
      <c r="Q245" s="76" t="n">
        <v>3</v>
      </c>
      <c r="R245" s="34" t="n">
        <v>48</v>
      </c>
      <c r="S245" s="77" t="n">
        <v>2043</v>
      </c>
      <c r="T245" s="78" t="n">
        <v>2007.8</v>
      </c>
      <c r="U245" s="78" t="n">
        <v>2007.8</v>
      </c>
      <c r="V245" s="79" t="n">
        <v>0</v>
      </c>
      <c r="W245" s="36" t="s">
        <v>52</v>
      </c>
      <c r="X245" s="36" t="s">
        <v>52</v>
      </c>
      <c r="Y245" s="36" t="s">
        <v>53</v>
      </c>
      <c r="Z245" s="36" t="s">
        <v>52</v>
      </c>
      <c r="AA245" s="36" t="s">
        <v>52</v>
      </c>
      <c r="AB245" s="36"/>
      <c r="AC245" s="36" t="s">
        <v>52</v>
      </c>
      <c r="AD245" s="36" t="s">
        <v>52</v>
      </c>
      <c r="AE245" s="36" t="s">
        <v>53</v>
      </c>
      <c r="AF245" s="36" t="s">
        <v>53</v>
      </c>
      <c r="AG245" s="36" t="n">
        <v>1</v>
      </c>
      <c r="AH245" s="36" t="n">
        <v>1</v>
      </c>
      <c r="AI245" s="36"/>
      <c r="AJ245" s="36" t="n">
        <v>1</v>
      </c>
      <c r="AK245" s="36"/>
      <c r="AL245" s="36"/>
    </row>
    <row collapsed="false" customFormat="false" customHeight="false" hidden="false" ht="15.9" outlineLevel="0" r="246">
      <c r="A246" s="36" t="n">
        <v>239</v>
      </c>
      <c r="B246" s="36" t="s">
        <v>46</v>
      </c>
      <c r="C246" s="55" t="s">
        <v>161</v>
      </c>
      <c r="D246" s="75" t="s">
        <v>192</v>
      </c>
      <c r="E246" s="36" t="n">
        <v>22</v>
      </c>
      <c r="F246" s="36"/>
      <c r="G246" s="36"/>
      <c r="H246" s="34" t="n">
        <v>8238</v>
      </c>
      <c r="I246" s="55" t="s">
        <v>163</v>
      </c>
      <c r="J246" s="36"/>
      <c r="K246" s="36"/>
      <c r="L246" s="38" t="s">
        <v>168</v>
      </c>
      <c r="M246" s="76" t="n">
        <v>1975</v>
      </c>
      <c r="N246" s="80" t="s">
        <v>69</v>
      </c>
      <c r="O246" s="76" t="n">
        <v>9</v>
      </c>
      <c r="P246" s="34"/>
      <c r="Q246" s="76" t="n">
        <v>1</v>
      </c>
      <c r="R246" s="34" t="n">
        <v>45</v>
      </c>
      <c r="S246" s="77" t="n">
        <v>1984.8</v>
      </c>
      <c r="T246" s="78" t="n">
        <v>1984.8</v>
      </c>
      <c r="U246" s="78" t="n">
        <v>1984.8</v>
      </c>
      <c r="V246" s="79" t="n">
        <v>0</v>
      </c>
      <c r="W246" s="36" t="s">
        <v>52</v>
      </c>
      <c r="X246" s="36" t="s">
        <v>52</v>
      </c>
      <c r="Y246" s="36" t="s">
        <v>53</v>
      </c>
      <c r="Z246" s="36" t="s">
        <v>52</v>
      </c>
      <c r="AA246" s="36" t="s">
        <v>52</v>
      </c>
      <c r="AB246" s="36"/>
      <c r="AC246" s="36" t="s">
        <v>52</v>
      </c>
      <c r="AD246" s="36" t="s">
        <v>52</v>
      </c>
      <c r="AE246" s="36" t="s">
        <v>53</v>
      </c>
      <c r="AF246" s="36" t="n">
        <v>1</v>
      </c>
      <c r="AG246" s="36" t="n">
        <v>2</v>
      </c>
      <c r="AH246" s="36" t="n">
        <v>1</v>
      </c>
      <c r="AI246" s="36"/>
      <c r="AJ246" s="36" t="n">
        <v>1</v>
      </c>
      <c r="AK246" s="36"/>
      <c r="AL246" s="36"/>
    </row>
    <row collapsed="false" customFormat="false" customHeight="false" hidden="false" ht="15.9" outlineLevel="0" r="247">
      <c r="A247" s="36" t="n">
        <v>240</v>
      </c>
      <c r="B247" s="36" t="s">
        <v>46</v>
      </c>
      <c r="C247" s="55" t="s">
        <v>161</v>
      </c>
      <c r="D247" s="75" t="s">
        <v>192</v>
      </c>
      <c r="E247" s="36" t="n">
        <v>24</v>
      </c>
      <c r="F247" s="36"/>
      <c r="G247" s="36"/>
      <c r="H247" s="82" t="n">
        <v>8239</v>
      </c>
      <c r="I247" s="55" t="s">
        <v>163</v>
      </c>
      <c r="J247" s="36"/>
      <c r="K247" s="36"/>
      <c r="L247" s="38" t="s">
        <v>193</v>
      </c>
      <c r="M247" s="76" t="n">
        <v>1965</v>
      </c>
      <c r="N247" s="80" t="s">
        <v>69</v>
      </c>
      <c r="O247" s="76" t="n">
        <v>5</v>
      </c>
      <c r="P247" s="34"/>
      <c r="Q247" s="76" t="n">
        <v>4</v>
      </c>
      <c r="R247" s="34" t="n">
        <v>80</v>
      </c>
      <c r="S247" s="77" t="n">
        <v>3502.3</v>
      </c>
      <c r="T247" s="78" t="n">
        <v>3490.5</v>
      </c>
      <c r="U247" s="78" t="n">
        <v>3490</v>
      </c>
      <c r="V247" s="79" t="n">
        <v>12.3</v>
      </c>
      <c r="W247" s="36" t="s">
        <v>52</v>
      </c>
      <c r="X247" s="36" t="s">
        <v>52</v>
      </c>
      <c r="Y247" s="36" t="s">
        <v>53</v>
      </c>
      <c r="Z247" s="36" t="s">
        <v>52</v>
      </c>
      <c r="AA247" s="36" t="s">
        <v>52</v>
      </c>
      <c r="AB247" s="36"/>
      <c r="AC247" s="36" t="s">
        <v>52</v>
      </c>
      <c r="AD247" s="36" t="s">
        <v>52</v>
      </c>
      <c r="AE247" s="36" t="s">
        <v>53</v>
      </c>
      <c r="AF247" s="36" t="s">
        <v>53</v>
      </c>
      <c r="AG247" s="36" t="n">
        <v>1</v>
      </c>
      <c r="AH247" s="36" t="n">
        <v>1</v>
      </c>
      <c r="AI247" s="36"/>
      <c r="AJ247" s="36"/>
      <c r="AK247" s="36"/>
      <c r="AL247" s="36"/>
    </row>
    <row collapsed="false" customFormat="false" customHeight="false" hidden="false" ht="15.9" outlineLevel="0" r="248">
      <c r="A248" s="36" t="n">
        <v>241</v>
      </c>
      <c r="B248" s="36" t="s">
        <v>46</v>
      </c>
      <c r="C248" s="55" t="s">
        <v>161</v>
      </c>
      <c r="D248" s="75" t="s">
        <v>192</v>
      </c>
      <c r="E248" s="36" t="n">
        <v>26</v>
      </c>
      <c r="F248" s="36"/>
      <c r="G248" s="36"/>
      <c r="H248" s="34" t="n">
        <v>8240</v>
      </c>
      <c r="I248" s="55" t="s">
        <v>163</v>
      </c>
      <c r="J248" s="36"/>
      <c r="K248" s="36"/>
      <c r="L248" s="38" t="s">
        <v>168</v>
      </c>
      <c r="M248" s="76" t="n">
        <v>1974</v>
      </c>
      <c r="N248" s="80" t="s">
        <v>69</v>
      </c>
      <c r="O248" s="76" t="n">
        <v>9</v>
      </c>
      <c r="P248" s="34"/>
      <c r="Q248" s="76" t="n">
        <v>1</v>
      </c>
      <c r="R248" s="34" t="n">
        <v>45</v>
      </c>
      <c r="S248" s="77" t="n">
        <v>2056.7</v>
      </c>
      <c r="T248" s="78" t="n">
        <v>1990.5</v>
      </c>
      <c r="U248" s="78" t="n">
        <v>1990.5</v>
      </c>
      <c r="V248" s="79" t="n">
        <v>66.2</v>
      </c>
      <c r="W248" s="36" t="s">
        <v>52</v>
      </c>
      <c r="X248" s="36" t="s">
        <v>52</v>
      </c>
      <c r="Y248" s="36" t="s">
        <v>53</v>
      </c>
      <c r="Z248" s="36" t="s">
        <v>52</v>
      </c>
      <c r="AA248" s="36" t="s">
        <v>52</v>
      </c>
      <c r="AB248" s="36"/>
      <c r="AC248" s="36" t="s">
        <v>52</v>
      </c>
      <c r="AD248" s="36" t="s">
        <v>52</v>
      </c>
      <c r="AE248" s="36" t="s">
        <v>53</v>
      </c>
      <c r="AF248" s="36" t="n">
        <v>1</v>
      </c>
      <c r="AG248" s="36" t="n">
        <v>2</v>
      </c>
      <c r="AH248" s="36" t="n">
        <v>1</v>
      </c>
      <c r="AI248" s="36"/>
      <c r="AJ248" s="36" t="n">
        <v>1</v>
      </c>
      <c r="AK248" s="36"/>
      <c r="AL248" s="36"/>
    </row>
    <row collapsed="false" customFormat="false" customHeight="false" hidden="false" ht="15.9" outlineLevel="0" r="249">
      <c r="A249" s="36" t="n">
        <v>242</v>
      </c>
      <c r="B249" s="36" t="s">
        <v>46</v>
      </c>
      <c r="C249" s="55" t="s">
        <v>161</v>
      </c>
      <c r="D249" s="75" t="s">
        <v>192</v>
      </c>
      <c r="E249" s="36" t="n">
        <v>28</v>
      </c>
      <c r="F249" s="36"/>
      <c r="G249" s="36"/>
      <c r="H249" s="34" t="n">
        <v>8241</v>
      </c>
      <c r="I249" s="55" t="s">
        <v>163</v>
      </c>
      <c r="J249" s="36"/>
      <c r="K249" s="36"/>
      <c r="L249" s="38" t="s">
        <v>193</v>
      </c>
      <c r="M249" s="76" t="n">
        <v>1964</v>
      </c>
      <c r="N249" s="80" t="s">
        <v>69</v>
      </c>
      <c r="O249" s="76" t="n">
        <v>5</v>
      </c>
      <c r="P249" s="34"/>
      <c r="Q249" s="76" t="n">
        <v>4</v>
      </c>
      <c r="R249" s="34" t="n">
        <v>80</v>
      </c>
      <c r="S249" s="77" t="n">
        <v>3463.9</v>
      </c>
      <c r="T249" s="78" t="n">
        <v>3463.9</v>
      </c>
      <c r="U249" s="78" t="n">
        <v>3463.9</v>
      </c>
      <c r="V249" s="79" t="n">
        <v>0</v>
      </c>
      <c r="W249" s="36" t="s">
        <v>52</v>
      </c>
      <c r="X249" s="36" t="s">
        <v>52</v>
      </c>
      <c r="Y249" s="36" t="s">
        <v>53</v>
      </c>
      <c r="Z249" s="36" t="s">
        <v>52</v>
      </c>
      <c r="AA249" s="36" t="s">
        <v>52</v>
      </c>
      <c r="AB249" s="36"/>
      <c r="AC249" s="36" t="s">
        <v>52</v>
      </c>
      <c r="AD249" s="36" t="s">
        <v>52</v>
      </c>
      <c r="AE249" s="36" t="s">
        <v>53</v>
      </c>
      <c r="AF249" s="36" t="s">
        <v>53</v>
      </c>
      <c r="AG249" s="36" t="n">
        <v>1</v>
      </c>
      <c r="AH249" s="36" t="n">
        <v>1</v>
      </c>
      <c r="AI249" s="36"/>
      <c r="AJ249" s="36" t="n">
        <v>1</v>
      </c>
      <c r="AK249" s="36"/>
      <c r="AL249" s="36"/>
    </row>
    <row collapsed="false" customFormat="false" customHeight="false" hidden="false" ht="15.9" outlineLevel="0" r="250">
      <c r="A250" s="36" t="n">
        <v>243</v>
      </c>
      <c r="B250" s="36" t="s">
        <v>46</v>
      </c>
      <c r="C250" s="55" t="s">
        <v>161</v>
      </c>
      <c r="D250" s="75" t="s">
        <v>192</v>
      </c>
      <c r="E250" s="36" t="n">
        <v>30</v>
      </c>
      <c r="F250" s="36"/>
      <c r="G250" s="36"/>
      <c r="H250" s="34" t="n">
        <v>8242</v>
      </c>
      <c r="I250" s="55" t="s">
        <v>163</v>
      </c>
      <c r="J250" s="36"/>
      <c r="K250" s="36"/>
      <c r="L250" s="38" t="s">
        <v>176</v>
      </c>
      <c r="M250" s="76" t="n">
        <v>1973</v>
      </c>
      <c r="N250" s="80" t="s">
        <v>69</v>
      </c>
      <c r="O250" s="76" t="n">
        <v>9</v>
      </c>
      <c r="P250" s="34"/>
      <c r="Q250" s="76" t="n">
        <v>1</v>
      </c>
      <c r="R250" s="34" t="n">
        <v>45</v>
      </c>
      <c r="S250" s="77" t="n">
        <v>1984.2</v>
      </c>
      <c r="T250" s="78" t="n">
        <v>1983.3</v>
      </c>
      <c r="U250" s="78" t="n">
        <v>1983.3</v>
      </c>
      <c r="V250" s="79"/>
      <c r="W250" s="36" t="s">
        <v>52</v>
      </c>
      <c r="X250" s="36" t="s">
        <v>52</v>
      </c>
      <c r="Y250" s="36" t="s">
        <v>53</v>
      </c>
      <c r="Z250" s="36" t="s">
        <v>52</v>
      </c>
      <c r="AA250" s="36" t="s">
        <v>52</v>
      </c>
      <c r="AB250" s="36"/>
      <c r="AC250" s="36" t="s">
        <v>52</v>
      </c>
      <c r="AD250" s="36" t="s">
        <v>52</v>
      </c>
      <c r="AE250" s="36" t="s">
        <v>53</v>
      </c>
      <c r="AF250" s="36" t="n">
        <v>1</v>
      </c>
      <c r="AG250" s="36" t="n">
        <v>2</v>
      </c>
      <c r="AH250" s="36" t="n">
        <v>1</v>
      </c>
      <c r="AI250" s="36"/>
      <c r="AJ250" s="36" t="n">
        <v>1</v>
      </c>
      <c r="AK250" s="36"/>
      <c r="AL250" s="36"/>
    </row>
    <row collapsed="false" customFormat="false" customHeight="false" hidden="false" ht="15.9" outlineLevel="0" r="251">
      <c r="A251" s="36" t="n">
        <v>244</v>
      </c>
      <c r="B251" s="36" t="s">
        <v>46</v>
      </c>
      <c r="C251" s="55" t="s">
        <v>161</v>
      </c>
      <c r="D251" s="75" t="s">
        <v>192</v>
      </c>
      <c r="E251" s="36" t="n">
        <v>32</v>
      </c>
      <c r="F251" s="36"/>
      <c r="G251" s="36"/>
      <c r="H251" s="34" t="n">
        <v>8243</v>
      </c>
      <c r="I251" s="55" t="s">
        <v>163</v>
      </c>
      <c r="J251" s="36"/>
      <c r="K251" s="36"/>
      <c r="L251" s="38" t="s">
        <v>193</v>
      </c>
      <c r="M251" s="76" t="n">
        <v>1964</v>
      </c>
      <c r="N251" s="80" t="s">
        <v>69</v>
      </c>
      <c r="O251" s="76" t="n">
        <v>5</v>
      </c>
      <c r="P251" s="34"/>
      <c r="Q251" s="76" t="n">
        <v>4</v>
      </c>
      <c r="R251" s="34" t="n">
        <v>80</v>
      </c>
      <c r="S251" s="77" t="n">
        <v>3484</v>
      </c>
      <c r="T251" s="78" t="n">
        <v>3484.8</v>
      </c>
      <c r="U251" s="78" t="n">
        <v>3484</v>
      </c>
      <c r="V251" s="79" t="n">
        <v>0</v>
      </c>
      <c r="W251" s="36" t="s">
        <v>52</v>
      </c>
      <c r="X251" s="36" t="s">
        <v>52</v>
      </c>
      <c r="Y251" s="36" t="s">
        <v>53</v>
      </c>
      <c r="Z251" s="36" t="s">
        <v>52</v>
      </c>
      <c r="AA251" s="36" t="s">
        <v>52</v>
      </c>
      <c r="AB251" s="36"/>
      <c r="AC251" s="36" t="s">
        <v>52</v>
      </c>
      <c r="AD251" s="36" t="s">
        <v>52</v>
      </c>
      <c r="AE251" s="36" t="s">
        <v>53</v>
      </c>
      <c r="AF251" s="36" t="s">
        <v>53</v>
      </c>
      <c r="AG251" s="36" t="n">
        <v>1</v>
      </c>
      <c r="AH251" s="36" t="n">
        <v>1</v>
      </c>
      <c r="AI251" s="36"/>
      <c r="AJ251" s="36" t="n">
        <v>1</v>
      </c>
      <c r="AK251" s="36"/>
      <c r="AL251" s="36"/>
    </row>
    <row collapsed="false" customFormat="false" customHeight="false" hidden="false" ht="15.9" outlineLevel="0" r="252">
      <c r="A252" s="36" t="n">
        <v>245</v>
      </c>
      <c r="B252" s="36" t="s">
        <v>46</v>
      </c>
      <c r="C252" s="55" t="s">
        <v>161</v>
      </c>
      <c r="D252" s="75" t="s">
        <v>192</v>
      </c>
      <c r="E252" s="36" t="n">
        <v>34</v>
      </c>
      <c r="F252" s="36"/>
      <c r="G252" s="36"/>
      <c r="H252" s="34" t="n">
        <v>8244</v>
      </c>
      <c r="I252" s="55" t="s">
        <v>163</v>
      </c>
      <c r="J252" s="36"/>
      <c r="K252" s="36"/>
      <c r="L252" s="38" t="s">
        <v>168</v>
      </c>
      <c r="M252" s="76" t="n">
        <v>1973</v>
      </c>
      <c r="N252" s="80" t="s">
        <v>69</v>
      </c>
      <c r="O252" s="76" t="n">
        <v>9</v>
      </c>
      <c r="P252" s="34"/>
      <c r="Q252" s="76" t="n">
        <v>1</v>
      </c>
      <c r="R252" s="34" t="n">
        <v>45</v>
      </c>
      <c r="S252" s="77" t="n">
        <v>2033</v>
      </c>
      <c r="T252" s="78" t="n">
        <v>2001.8</v>
      </c>
      <c r="U252" s="78" t="n">
        <v>2001.8</v>
      </c>
      <c r="V252" s="79" t="n">
        <v>31</v>
      </c>
      <c r="W252" s="36" t="s">
        <v>52</v>
      </c>
      <c r="X252" s="36" t="s">
        <v>52</v>
      </c>
      <c r="Y252" s="36" t="s">
        <v>53</v>
      </c>
      <c r="Z252" s="36" t="s">
        <v>52</v>
      </c>
      <c r="AA252" s="36" t="s">
        <v>52</v>
      </c>
      <c r="AB252" s="36"/>
      <c r="AC252" s="36" t="s">
        <v>52</v>
      </c>
      <c r="AD252" s="36" t="s">
        <v>52</v>
      </c>
      <c r="AE252" s="36" t="s">
        <v>53</v>
      </c>
      <c r="AF252" s="36" t="n">
        <v>1</v>
      </c>
      <c r="AG252" s="36" t="n">
        <v>2</v>
      </c>
      <c r="AH252" s="36" t="n">
        <v>1</v>
      </c>
      <c r="AI252" s="36"/>
      <c r="AJ252" s="36" t="n">
        <v>1</v>
      </c>
      <c r="AK252" s="36"/>
      <c r="AL252" s="36"/>
    </row>
    <row collapsed="false" customFormat="false" customHeight="false" hidden="false" ht="15.9" outlineLevel="0" r="253">
      <c r="A253" s="36" t="n">
        <v>246</v>
      </c>
      <c r="B253" s="36" t="s">
        <v>46</v>
      </c>
      <c r="C253" s="55" t="s">
        <v>161</v>
      </c>
      <c r="D253" s="75" t="s">
        <v>194</v>
      </c>
      <c r="E253" s="36" t="n">
        <v>11</v>
      </c>
      <c r="F253" s="36" t="n">
        <v>1</v>
      </c>
      <c r="G253" s="36"/>
      <c r="H253" s="34" t="n">
        <v>8245</v>
      </c>
      <c r="I253" s="55" t="s">
        <v>163</v>
      </c>
      <c r="J253" s="36"/>
      <c r="K253" s="36"/>
      <c r="L253" s="38" t="s">
        <v>195</v>
      </c>
      <c r="M253" s="76" t="n">
        <v>1976</v>
      </c>
      <c r="N253" s="80" t="s">
        <v>180</v>
      </c>
      <c r="O253" s="76" t="n">
        <v>5</v>
      </c>
      <c r="P253" s="34"/>
      <c r="Q253" s="76" t="n">
        <v>8</v>
      </c>
      <c r="R253" s="34" t="n">
        <v>119</v>
      </c>
      <c r="S253" s="77" t="n">
        <v>5741.6</v>
      </c>
      <c r="T253" s="78" t="n">
        <v>5741.6</v>
      </c>
      <c r="U253" s="78" t="n">
        <v>5741.6</v>
      </c>
      <c r="V253" s="79" t="n">
        <v>0</v>
      </c>
      <c r="W253" s="34" t="s">
        <v>52</v>
      </c>
      <c r="X253" s="36" t="s">
        <v>52</v>
      </c>
      <c r="Y253" s="36" t="s">
        <v>53</v>
      </c>
      <c r="Z253" s="36" t="s">
        <v>52</v>
      </c>
      <c r="AA253" s="36" t="s">
        <v>52</v>
      </c>
      <c r="AB253" s="36"/>
      <c r="AC253" s="36" t="s">
        <v>52</v>
      </c>
      <c r="AD253" s="36" t="s">
        <v>52</v>
      </c>
      <c r="AE253" s="36" t="s">
        <v>53</v>
      </c>
      <c r="AF253" s="36" t="s">
        <v>53</v>
      </c>
      <c r="AG253" s="36" t="n">
        <v>1</v>
      </c>
      <c r="AH253" s="36" t="n">
        <v>1</v>
      </c>
      <c r="AI253" s="36"/>
      <c r="AJ253" s="36" t="n">
        <v>1</v>
      </c>
      <c r="AK253" s="36"/>
      <c r="AL253" s="36"/>
    </row>
    <row collapsed="false" customFormat="false" customHeight="false" hidden="false" ht="15.9" outlineLevel="0" r="254">
      <c r="A254" s="36" t="n">
        <v>247</v>
      </c>
      <c r="B254" s="36" t="s">
        <v>46</v>
      </c>
      <c r="C254" s="55" t="s">
        <v>161</v>
      </c>
      <c r="D254" s="75" t="s">
        <v>194</v>
      </c>
      <c r="E254" s="36" t="n">
        <v>11</v>
      </c>
      <c r="F254" s="36" t="n">
        <v>2</v>
      </c>
      <c r="G254" s="36"/>
      <c r="H254" s="34" t="n">
        <v>8246</v>
      </c>
      <c r="I254" s="55" t="s">
        <v>163</v>
      </c>
      <c r="J254" s="36"/>
      <c r="K254" s="36"/>
      <c r="L254" s="38" t="s">
        <v>196</v>
      </c>
      <c r="M254" s="76" t="n">
        <v>1978</v>
      </c>
      <c r="N254" s="80" t="s">
        <v>180</v>
      </c>
      <c r="O254" s="76" t="n">
        <v>9</v>
      </c>
      <c r="P254" s="34"/>
      <c r="Q254" s="76" t="n">
        <v>3</v>
      </c>
      <c r="R254" s="34" t="n">
        <v>106</v>
      </c>
      <c r="S254" s="77" t="n">
        <v>5152.6</v>
      </c>
      <c r="T254" s="78" t="n">
        <v>5127.7</v>
      </c>
      <c r="U254" s="78" t="n">
        <v>5095.3</v>
      </c>
      <c r="V254" s="79" t="n">
        <v>57.3</v>
      </c>
      <c r="W254" s="34" t="s">
        <v>52</v>
      </c>
      <c r="X254" s="36" t="s">
        <v>52</v>
      </c>
      <c r="Y254" s="36" t="s">
        <v>52</v>
      </c>
      <c r="Z254" s="36" t="s">
        <v>52</v>
      </c>
      <c r="AA254" s="36" t="s">
        <v>52</v>
      </c>
      <c r="AB254" s="36"/>
      <c r="AC254" s="36" t="s">
        <v>53</v>
      </c>
      <c r="AD254" s="36" t="s">
        <v>52</v>
      </c>
      <c r="AE254" s="36" t="s">
        <v>53</v>
      </c>
      <c r="AF254" s="36" t="n">
        <v>3</v>
      </c>
      <c r="AG254" s="36" t="n">
        <v>2</v>
      </c>
      <c r="AH254" s="36" t="n">
        <v>1</v>
      </c>
      <c r="AI254" s="36"/>
      <c r="AJ254" s="36" t="n">
        <v>1</v>
      </c>
      <c r="AK254" s="36"/>
      <c r="AL254" s="36"/>
    </row>
    <row collapsed="false" customFormat="false" customHeight="false" hidden="false" ht="15.9" outlineLevel="0" r="255">
      <c r="A255" s="36" t="n">
        <v>248</v>
      </c>
      <c r="B255" s="36" t="s">
        <v>46</v>
      </c>
      <c r="C255" s="55" t="s">
        <v>161</v>
      </c>
      <c r="D255" s="75" t="s">
        <v>194</v>
      </c>
      <c r="E255" s="36" t="n">
        <v>13</v>
      </c>
      <c r="F255" s="36" t="n">
        <v>1</v>
      </c>
      <c r="G255" s="36"/>
      <c r="H255" s="34" t="n">
        <v>8247</v>
      </c>
      <c r="I255" s="55" t="s">
        <v>163</v>
      </c>
      <c r="J255" s="36"/>
      <c r="K255" s="36"/>
      <c r="L255" s="38" t="s">
        <v>196</v>
      </c>
      <c r="M255" s="76" t="n">
        <v>1983</v>
      </c>
      <c r="N255" s="80" t="s">
        <v>180</v>
      </c>
      <c r="O255" s="76" t="n">
        <v>9</v>
      </c>
      <c r="P255" s="34"/>
      <c r="Q255" s="76" t="n">
        <v>7</v>
      </c>
      <c r="R255" s="34" t="n">
        <v>251</v>
      </c>
      <c r="S255" s="77" t="n">
        <v>12486.1</v>
      </c>
      <c r="T255" s="78" t="n">
        <v>12450.2</v>
      </c>
      <c r="U255" s="78" t="n">
        <v>12450</v>
      </c>
      <c r="V255" s="79" t="n">
        <v>36.1</v>
      </c>
      <c r="W255" s="34" t="s">
        <v>52</v>
      </c>
      <c r="X255" s="36" t="s">
        <v>52</v>
      </c>
      <c r="Y255" s="36" t="s">
        <v>52</v>
      </c>
      <c r="Z255" s="36" t="s">
        <v>52</v>
      </c>
      <c r="AA255" s="36" t="s">
        <v>52</v>
      </c>
      <c r="AB255" s="36"/>
      <c r="AC255" s="36" t="s">
        <v>53</v>
      </c>
      <c r="AD255" s="36" t="s">
        <v>52</v>
      </c>
      <c r="AE255" s="36" t="s">
        <v>53</v>
      </c>
      <c r="AF255" s="36" t="n">
        <v>7</v>
      </c>
      <c r="AG255" s="36" t="n">
        <v>2</v>
      </c>
      <c r="AH255" s="36" t="n">
        <v>2</v>
      </c>
      <c r="AI255" s="36"/>
      <c r="AJ255" s="36" t="n">
        <v>2</v>
      </c>
      <c r="AK255" s="36"/>
      <c r="AL255" s="36"/>
    </row>
    <row collapsed="false" customFormat="false" customHeight="false" hidden="false" ht="15.9" outlineLevel="0" r="256">
      <c r="A256" s="36" t="n">
        <v>249</v>
      </c>
      <c r="B256" s="36" t="s">
        <v>46</v>
      </c>
      <c r="C256" s="55" t="s">
        <v>161</v>
      </c>
      <c r="D256" s="75" t="s">
        <v>194</v>
      </c>
      <c r="E256" s="36" t="n">
        <v>13</v>
      </c>
      <c r="F256" s="36" t="n">
        <v>3</v>
      </c>
      <c r="G256" s="36"/>
      <c r="H256" s="34" t="n">
        <v>8248</v>
      </c>
      <c r="I256" s="55" t="s">
        <v>163</v>
      </c>
      <c r="J256" s="36"/>
      <c r="K256" s="36"/>
      <c r="L256" s="38" t="s">
        <v>196</v>
      </c>
      <c r="M256" s="76" t="n">
        <v>1978</v>
      </c>
      <c r="N256" s="80" t="s">
        <v>180</v>
      </c>
      <c r="O256" s="76" t="n">
        <v>9</v>
      </c>
      <c r="P256" s="34"/>
      <c r="Q256" s="76" t="n">
        <v>3</v>
      </c>
      <c r="R256" s="34" t="n">
        <v>107</v>
      </c>
      <c r="S256" s="77" t="n">
        <v>5263.5</v>
      </c>
      <c r="T256" s="78" t="n">
        <v>5192.7</v>
      </c>
      <c r="U256" s="78" t="n">
        <v>5129</v>
      </c>
      <c r="V256" s="79" t="n">
        <v>134.5</v>
      </c>
      <c r="W256" s="34" t="s">
        <v>52</v>
      </c>
      <c r="X256" s="36" t="s">
        <v>52</v>
      </c>
      <c r="Y256" s="36" t="s">
        <v>52</v>
      </c>
      <c r="Z256" s="36" t="s">
        <v>52</v>
      </c>
      <c r="AA256" s="36" t="s">
        <v>52</v>
      </c>
      <c r="AB256" s="36"/>
      <c r="AC256" s="36" t="s">
        <v>53</v>
      </c>
      <c r="AD256" s="36" t="s">
        <v>52</v>
      </c>
      <c r="AE256" s="36" t="s">
        <v>53</v>
      </c>
      <c r="AF256" s="36" t="n">
        <v>3</v>
      </c>
      <c r="AG256" s="36" t="n">
        <v>2</v>
      </c>
      <c r="AH256" s="36" t="n">
        <v>1</v>
      </c>
      <c r="AI256" s="36"/>
      <c r="AJ256" s="36" t="n">
        <v>1</v>
      </c>
      <c r="AK256" s="36"/>
      <c r="AL256" s="36"/>
    </row>
    <row collapsed="false" customFormat="false" customHeight="false" hidden="false" ht="15.9" outlineLevel="0" r="257">
      <c r="A257" s="36" t="n">
        <v>250</v>
      </c>
      <c r="B257" s="36" t="s">
        <v>46</v>
      </c>
      <c r="C257" s="55" t="s">
        <v>161</v>
      </c>
      <c r="D257" s="75" t="s">
        <v>197</v>
      </c>
      <c r="E257" s="36" t="n">
        <v>75</v>
      </c>
      <c r="F257" s="36" t="n">
        <v>1</v>
      </c>
      <c r="G257" s="36"/>
      <c r="H257" s="34" t="n">
        <v>8249</v>
      </c>
      <c r="I257" s="55" t="s">
        <v>163</v>
      </c>
      <c r="J257" s="36"/>
      <c r="K257" s="36"/>
      <c r="L257" s="38" t="s">
        <v>198</v>
      </c>
      <c r="M257" s="76" t="n">
        <v>1982</v>
      </c>
      <c r="N257" s="80" t="s">
        <v>69</v>
      </c>
      <c r="O257" s="76" t="n">
        <v>5</v>
      </c>
      <c r="P257" s="34"/>
      <c r="Q257" s="76" t="n">
        <v>6</v>
      </c>
      <c r="R257" s="34" t="n">
        <v>90</v>
      </c>
      <c r="S257" s="77" t="n">
        <v>4182</v>
      </c>
      <c r="T257" s="78" t="n">
        <v>4160.4</v>
      </c>
      <c r="U257" s="83" t="n">
        <v>4160</v>
      </c>
      <c r="V257" s="79" t="n">
        <v>22</v>
      </c>
      <c r="W257" s="34" t="s">
        <v>52</v>
      </c>
      <c r="X257" s="36" t="s">
        <v>52</v>
      </c>
      <c r="Y257" s="36" t="s">
        <v>52</v>
      </c>
      <c r="Z257" s="36" t="s">
        <v>52</v>
      </c>
      <c r="AA257" s="36" t="s">
        <v>52</v>
      </c>
      <c r="AB257" s="36"/>
      <c r="AC257" s="36" t="s">
        <v>53</v>
      </c>
      <c r="AD257" s="36" t="s">
        <v>52</v>
      </c>
      <c r="AE257" s="36" t="s">
        <v>53</v>
      </c>
      <c r="AF257" s="36" t="s">
        <v>53</v>
      </c>
      <c r="AG257" s="36" t="n">
        <v>1</v>
      </c>
      <c r="AH257" s="36" t="n">
        <v>1</v>
      </c>
      <c r="AI257" s="36"/>
      <c r="AJ257" s="36"/>
      <c r="AK257" s="36"/>
      <c r="AL257" s="36"/>
    </row>
    <row collapsed="false" customFormat="false" customHeight="false" hidden="false" ht="15.9" outlineLevel="0" r="258">
      <c r="A258" s="36" t="n">
        <v>251</v>
      </c>
      <c r="B258" s="36" t="s">
        <v>46</v>
      </c>
      <c r="C258" s="55" t="s">
        <v>161</v>
      </c>
      <c r="D258" s="75" t="s">
        <v>197</v>
      </c>
      <c r="E258" s="36" t="n">
        <v>75</v>
      </c>
      <c r="F258" s="36" t="n">
        <v>2</v>
      </c>
      <c r="G258" s="36"/>
      <c r="H258" s="34" t="n">
        <v>8250</v>
      </c>
      <c r="I258" s="55" t="s">
        <v>163</v>
      </c>
      <c r="J258" s="36"/>
      <c r="K258" s="36"/>
      <c r="L258" s="38" t="s">
        <v>198</v>
      </c>
      <c r="M258" s="76" t="n">
        <v>1985</v>
      </c>
      <c r="N258" s="80" t="s">
        <v>69</v>
      </c>
      <c r="O258" s="76" t="n">
        <v>5</v>
      </c>
      <c r="P258" s="34"/>
      <c r="Q258" s="76" t="n">
        <v>6</v>
      </c>
      <c r="R258" s="34" t="n">
        <v>90</v>
      </c>
      <c r="S258" s="77" t="n">
        <v>4107</v>
      </c>
      <c r="T258" s="78" t="n">
        <v>4088.1</v>
      </c>
      <c r="U258" s="78" t="n">
        <v>4088</v>
      </c>
      <c r="V258" s="79" t="n">
        <v>19</v>
      </c>
      <c r="W258" s="34" t="s">
        <v>52</v>
      </c>
      <c r="X258" s="36" t="s">
        <v>52</v>
      </c>
      <c r="Y258" s="36" t="s">
        <v>52</v>
      </c>
      <c r="Z258" s="36" t="s">
        <v>52</v>
      </c>
      <c r="AA258" s="36" t="s">
        <v>52</v>
      </c>
      <c r="AB258" s="36"/>
      <c r="AC258" s="36" t="s">
        <v>53</v>
      </c>
      <c r="AD258" s="36" t="s">
        <v>52</v>
      </c>
      <c r="AE258" s="36" t="s">
        <v>53</v>
      </c>
      <c r="AF258" s="36" t="s">
        <v>53</v>
      </c>
      <c r="AG258" s="36" t="n">
        <v>1</v>
      </c>
      <c r="AH258" s="36" t="n">
        <v>1</v>
      </c>
      <c r="AI258" s="36"/>
      <c r="AJ258" s="36"/>
      <c r="AK258" s="36"/>
      <c r="AL258" s="36"/>
    </row>
    <row collapsed="false" customFormat="false" customHeight="false" hidden="false" ht="15.9" outlineLevel="0" r="259">
      <c r="A259" s="36" t="n">
        <v>252</v>
      </c>
      <c r="B259" s="36" t="s">
        <v>46</v>
      </c>
      <c r="C259" s="55" t="s">
        <v>161</v>
      </c>
      <c r="D259" s="75" t="s">
        <v>197</v>
      </c>
      <c r="E259" s="36" t="n">
        <v>75</v>
      </c>
      <c r="F259" s="36" t="n">
        <v>3</v>
      </c>
      <c r="G259" s="36"/>
      <c r="H259" s="34" t="n">
        <v>8251</v>
      </c>
      <c r="I259" s="55" t="s">
        <v>163</v>
      </c>
      <c r="J259" s="36"/>
      <c r="K259" s="36"/>
      <c r="L259" s="38" t="s">
        <v>164</v>
      </c>
      <c r="M259" s="76" t="n">
        <v>2001</v>
      </c>
      <c r="N259" s="80" t="s">
        <v>69</v>
      </c>
      <c r="O259" s="76" t="n">
        <v>5</v>
      </c>
      <c r="P259" s="34"/>
      <c r="Q259" s="76" t="n">
        <v>1</v>
      </c>
      <c r="R259" s="34" t="n">
        <v>40</v>
      </c>
      <c r="S259" s="77" t="n">
        <v>2179</v>
      </c>
      <c r="T259" s="78" t="n">
        <v>2112.9</v>
      </c>
      <c r="U259" s="78" t="n">
        <v>2112.9</v>
      </c>
      <c r="V259" s="79" t="n">
        <v>64</v>
      </c>
      <c r="W259" s="34" t="s">
        <v>52</v>
      </c>
      <c r="X259" s="36" t="s">
        <v>52</v>
      </c>
      <c r="Y259" s="36" t="s">
        <v>52</v>
      </c>
      <c r="Z259" s="36" t="s">
        <v>52</v>
      </c>
      <c r="AA259" s="36" t="s">
        <v>52</v>
      </c>
      <c r="AB259" s="36"/>
      <c r="AC259" s="36" t="s">
        <v>53</v>
      </c>
      <c r="AD259" s="36" t="s">
        <v>52</v>
      </c>
      <c r="AE259" s="36" t="s">
        <v>53</v>
      </c>
      <c r="AF259" s="36" t="s">
        <v>53</v>
      </c>
      <c r="AG259" s="36" t="n">
        <v>1</v>
      </c>
      <c r="AH259" s="36" t="n">
        <v>2</v>
      </c>
      <c r="AI259" s="36" t="n">
        <v>1</v>
      </c>
      <c r="AJ259" s="36" t="n">
        <v>1</v>
      </c>
      <c r="AK259" s="36"/>
      <c r="AL259" s="36"/>
    </row>
    <row collapsed="false" customFormat="false" customHeight="false" hidden="false" ht="15.9" outlineLevel="0" r="260">
      <c r="A260" s="36" t="n">
        <v>253</v>
      </c>
      <c r="B260" s="36" t="s">
        <v>46</v>
      </c>
      <c r="C260" s="55" t="s">
        <v>161</v>
      </c>
      <c r="D260" s="75" t="s">
        <v>197</v>
      </c>
      <c r="E260" s="36" t="n">
        <v>75</v>
      </c>
      <c r="F260" s="36" t="n">
        <v>4</v>
      </c>
      <c r="G260" s="36"/>
      <c r="H260" s="34" t="n">
        <v>8252</v>
      </c>
      <c r="I260" s="55" t="s">
        <v>163</v>
      </c>
      <c r="J260" s="36"/>
      <c r="K260" s="36"/>
      <c r="L260" s="38" t="s">
        <v>164</v>
      </c>
      <c r="M260" s="76" t="n">
        <v>1990</v>
      </c>
      <c r="N260" s="80" t="s">
        <v>69</v>
      </c>
      <c r="O260" s="76" t="n">
        <v>5</v>
      </c>
      <c r="P260" s="34"/>
      <c r="Q260" s="76" t="n">
        <v>1</v>
      </c>
      <c r="R260" s="34" t="n">
        <v>12</v>
      </c>
      <c r="S260" s="77" t="n">
        <v>2448.2</v>
      </c>
      <c r="T260" s="78" t="n">
        <v>2094.2</v>
      </c>
      <c r="U260" s="78" t="n">
        <v>2094.2</v>
      </c>
      <c r="V260" s="79" t="n">
        <v>354</v>
      </c>
      <c r="W260" s="34" t="s">
        <v>52</v>
      </c>
      <c r="X260" s="36" t="s">
        <v>52</v>
      </c>
      <c r="Y260" s="36" t="s">
        <v>52</v>
      </c>
      <c r="Z260" s="36" t="s">
        <v>52</v>
      </c>
      <c r="AA260" s="36" t="s">
        <v>52</v>
      </c>
      <c r="AB260" s="36" t="s">
        <v>53</v>
      </c>
      <c r="AC260" s="36" t="s">
        <v>53</v>
      </c>
      <c r="AD260" s="36" t="s">
        <v>53</v>
      </c>
      <c r="AE260" s="36" t="s">
        <v>52</v>
      </c>
      <c r="AF260" s="36" t="s">
        <v>53</v>
      </c>
      <c r="AG260" s="36" t="n">
        <v>1</v>
      </c>
      <c r="AH260" s="36" t="n">
        <v>1</v>
      </c>
      <c r="AI260" s="36"/>
      <c r="AJ260" s="36" t="n">
        <v>1</v>
      </c>
      <c r="AK260" s="36"/>
      <c r="AL260" s="36"/>
    </row>
    <row collapsed="false" customFormat="false" customHeight="false" hidden="false" ht="15.9" outlineLevel="0" r="261">
      <c r="A261" s="36" t="n">
        <v>254</v>
      </c>
      <c r="B261" s="36" t="s">
        <v>46</v>
      </c>
      <c r="C261" s="55" t="s">
        <v>161</v>
      </c>
      <c r="D261" s="75" t="s">
        <v>197</v>
      </c>
      <c r="E261" s="36" t="n">
        <v>75</v>
      </c>
      <c r="F261" s="36" t="n">
        <v>5</v>
      </c>
      <c r="G261" s="36"/>
      <c r="H261" s="34" t="n">
        <v>8253</v>
      </c>
      <c r="I261" s="55" t="s">
        <v>163</v>
      </c>
      <c r="J261" s="36"/>
      <c r="K261" s="36"/>
      <c r="L261" s="38" t="s">
        <v>164</v>
      </c>
      <c r="M261" s="76" t="n">
        <v>1989</v>
      </c>
      <c r="N261" s="80" t="s">
        <v>69</v>
      </c>
      <c r="O261" s="76" t="n">
        <v>5</v>
      </c>
      <c r="P261" s="34"/>
      <c r="Q261" s="76" t="n">
        <v>1</v>
      </c>
      <c r="R261" s="34" t="n">
        <v>10</v>
      </c>
      <c r="S261" s="77" t="n">
        <v>2440</v>
      </c>
      <c r="T261" s="78" t="n">
        <v>2201.9</v>
      </c>
      <c r="U261" s="78" t="n">
        <v>2097</v>
      </c>
      <c r="V261" s="79" t="n">
        <v>343</v>
      </c>
      <c r="W261" s="34" t="s">
        <v>52</v>
      </c>
      <c r="X261" s="36" t="s">
        <v>52</v>
      </c>
      <c r="Y261" s="36" t="s">
        <v>52</v>
      </c>
      <c r="Z261" s="36" t="s">
        <v>52</v>
      </c>
      <c r="AA261" s="36" t="s">
        <v>52</v>
      </c>
      <c r="AB261" s="36" t="s">
        <v>53</v>
      </c>
      <c r="AC261" s="36" t="s">
        <v>53</v>
      </c>
      <c r="AD261" s="36" t="s">
        <v>53</v>
      </c>
      <c r="AE261" s="36" t="s">
        <v>52</v>
      </c>
      <c r="AF261" s="36" t="s">
        <v>53</v>
      </c>
      <c r="AG261" s="36" t="n">
        <v>1</v>
      </c>
      <c r="AH261" s="36" t="n">
        <v>1</v>
      </c>
      <c r="AI261" s="36" t="n">
        <v>1</v>
      </c>
      <c r="AJ261" s="36" t="n">
        <v>1</v>
      </c>
      <c r="AK261" s="36"/>
      <c r="AL261" s="36"/>
    </row>
    <row collapsed="false" customFormat="false" customHeight="false" hidden="false" ht="15.9" outlineLevel="0" r="262">
      <c r="A262" s="36" t="n">
        <v>255</v>
      </c>
      <c r="B262" s="36" t="s">
        <v>46</v>
      </c>
      <c r="C262" s="55" t="s">
        <v>161</v>
      </c>
      <c r="D262" s="75" t="s">
        <v>197</v>
      </c>
      <c r="E262" s="36" t="n">
        <v>75</v>
      </c>
      <c r="F262" s="36" t="n">
        <v>6</v>
      </c>
      <c r="G262" s="36"/>
      <c r="H262" s="34" t="n">
        <v>8254</v>
      </c>
      <c r="I262" s="55" t="s">
        <v>163</v>
      </c>
      <c r="J262" s="36"/>
      <c r="K262" s="36"/>
      <c r="L262" s="38" t="s">
        <v>164</v>
      </c>
      <c r="M262" s="76" t="n">
        <v>1985</v>
      </c>
      <c r="N262" s="80" t="s">
        <v>69</v>
      </c>
      <c r="O262" s="76" t="n">
        <v>3</v>
      </c>
      <c r="P262" s="34"/>
      <c r="Q262" s="76" t="n">
        <v>2</v>
      </c>
      <c r="R262" s="34" t="n">
        <v>45</v>
      </c>
      <c r="S262" s="77" t="n">
        <v>2961</v>
      </c>
      <c r="T262" s="78" t="n">
        <v>2895.1</v>
      </c>
      <c r="U262" s="78" t="n">
        <v>2895</v>
      </c>
      <c r="V262" s="81" t="n">
        <v>66</v>
      </c>
      <c r="W262" s="34" t="s">
        <v>52</v>
      </c>
      <c r="X262" s="36" t="s">
        <v>52</v>
      </c>
      <c r="Y262" s="36" t="s">
        <v>52</v>
      </c>
      <c r="Z262" s="36" t="s">
        <v>52</v>
      </c>
      <c r="AA262" s="36" t="s">
        <v>52</v>
      </c>
      <c r="AB262" s="36"/>
      <c r="AC262" s="36" t="s">
        <v>53</v>
      </c>
      <c r="AD262" s="36" t="s">
        <v>52</v>
      </c>
      <c r="AE262" s="36" t="s">
        <v>53</v>
      </c>
      <c r="AF262" s="36" t="s">
        <v>53</v>
      </c>
      <c r="AG262" s="36" t="n">
        <v>1</v>
      </c>
      <c r="AH262" s="36" t="n">
        <v>1</v>
      </c>
      <c r="AI262" s="36" t="n">
        <v>1</v>
      </c>
      <c r="AJ262" s="36" t="n">
        <v>1</v>
      </c>
      <c r="AK262" s="36"/>
      <c r="AL262" s="36"/>
    </row>
    <row collapsed="false" customFormat="false" customHeight="false" hidden="false" ht="15.9" outlineLevel="0" r="263">
      <c r="A263" s="36" t="n">
        <v>256</v>
      </c>
      <c r="B263" s="36" t="s">
        <v>46</v>
      </c>
      <c r="C263" s="55" t="s">
        <v>161</v>
      </c>
      <c r="D263" s="75" t="s">
        <v>197</v>
      </c>
      <c r="E263" s="36" t="n">
        <v>75</v>
      </c>
      <c r="F263" s="36" t="n">
        <v>7</v>
      </c>
      <c r="G263" s="36"/>
      <c r="H263" s="34" t="n">
        <v>8255</v>
      </c>
      <c r="I263" s="55" t="s">
        <v>163</v>
      </c>
      <c r="J263" s="36"/>
      <c r="K263" s="36"/>
      <c r="L263" s="38" t="s">
        <v>164</v>
      </c>
      <c r="M263" s="76" t="n">
        <v>1997</v>
      </c>
      <c r="N263" s="80" t="s">
        <v>69</v>
      </c>
      <c r="O263" s="76" t="n">
        <v>3</v>
      </c>
      <c r="P263" s="34"/>
      <c r="Q263" s="76" t="n">
        <v>3</v>
      </c>
      <c r="R263" s="34" t="n">
        <v>42</v>
      </c>
      <c r="S263" s="77" t="n">
        <v>3757</v>
      </c>
      <c r="T263" s="78" t="n">
        <v>2712.2</v>
      </c>
      <c r="U263" s="78" t="n">
        <v>2712</v>
      </c>
      <c r="V263" s="81" t="n">
        <v>1045</v>
      </c>
      <c r="W263" s="34" t="s">
        <v>52</v>
      </c>
      <c r="X263" s="36" t="s">
        <v>52</v>
      </c>
      <c r="Y263" s="36" t="s">
        <v>52</v>
      </c>
      <c r="Z263" s="36" t="s">
        <v>52</v>
      </c>
      <c r="AA263" s="36" t="s">
        <v>52</v>
      </c>
      <c r="AB263" s="36"/>
      <c r="AC263" s="36" t="s">
        <v>53</v>
      </c>
      <c r="AD263" s="36" t="s">
        <v>52</v>
      </c>
      <c r="AE263" s="36" t="s">
        <v>53</v>
      </c>
      <c r="AF263" s="36" t="s">
        <v>53</v>
      </c>
      <c r="AG263" s="36" t="n">
        <v>1</v>
      </c>
      <c r="AH263" s="36" t="n">
        <v>2</v>
      </c>
      <c r="AI263" s="36" t="n">
        <v>1</v>
      </c>
      <c r="AJ263" s="36" t="n">
        <v>1</v>
      </c>
      <c r="AK263" s="36"/>
      <c r="AL263" s="36"/>
    </row>
    <row collapsed="false" customFormat="false" customHeight="false" hidden="false" ht="15.9" outlineLevel="0" r="264">
      <c r="A264" s="36" t="n">
        <v>257</v>
      </c>
      <c r="B264" s="36" t="s">
        <v>46</v>
      </c>
      <c r="C264" s="55" t="s">
        <v>161</v>
      </c>
      <c r="D264" s="75" t="s">
        <v>197</v>
      </c>
      <c r="E264" s="36" t="n">
        <v>75</v>
      </c>
      <c r="F264" s="36" t="n">
        <v>12</v>
      </c>
      <c r="G264" s="36"/>
      <c r="H264" s="34" t="n">
        <v>8256</v>
      </c>
      <c r="I264" s="55" t="s">
        <v>163</v>
      </c>
      <c r="J264" s="36"/>
      <c r="K264" s="36"/>
      <c r="L264" s="38" t="s">
        <v>164</v>
      </c>
      <c r="M264" s="76" t="n">
        <v>2001</v>
      </c>
      <c r="N264" s="80" t="s">
        <v>69</v>
      </c>
      <c r="O264" s="76" t="n">
        <v>3</v>
      </c>
      <c r="P264" s="34"/>
      <c r="Q264" s="76" t="n">
        <v>2</v>
      </c>
      <c r="R264" s="34" t="n">
        <v>60</v>
      </c>
      <c r="S264" s="77" t="n">
        <v>2695</v>
      </c>
      <c r="T264" s="78" t="n">
        <v>2694.9</v>
      </c>
      <c r="U264" s="78" t="n">
        <v>2695</v>
      </c>
      <c r="V264" s="81" t="n">
        <v>0</v>
      </c>
      <c r="W264" s="34" t="s">
        <v>52</v>
      </c>
      <c r="X264" s="36" t="s">
        <v>52</v>
      </c>
      <c r="Y264" s="36" t="s">
        <v>52</v>
      </c>
      <c r="Z264" s="36" t="s">
        <v>52</v>
      </c>
      <c r="AA264" s="36" t="s">
        <v>52</v>
      </c>
      <c r="AB264" s="36"/>
      <c r="AC264" s="36" t="s">
        <v>53</v>
      </c>
      <c r="AD264" s="36" t="s">
        <v>52</v>
      </c>
      <c r="AE264" s="36" t="s">
        <v>53</v>
      </c>
      <c r="AF264" s="36" t="s">
        <v>53</v>
      </c>
      <c r="AG264" s="36" t="n">
        <v>1</v>
      </c>
      <c r="AH264" s="36" t="n">
        <v>2</v>
      </c>
      <c r="AI264" s="36" t="n">
        <v>1</v>
      </c>
      <c r="AJ264" s="36" t="n">
        <v>1</v>
      </c>
      <c r="AK264" s="36"/>
      <c r="AL264" s="36"/>
    </row>
    <row collapsed="false" customFormat="false" customHeight="false" hidden="false" ht="15.9" outlineLevel="0" r="265">
      <c r="A265" s="36" t="n">
        <v>258</v>
      </c>
      <c r="B265" s="36" t="s">
        <v>46</v>
      </c>
      <c r="C265" s="55" t="s">
        <v>161</v>
      </c>
      <c r="D265" s="75" t="s">
        <v>197</v>
      </c>
      <c r="E265" s="36" t="n">
        <v>75</v>
      </c>
      <c r="F265" s="36" t="n">
        <v>14</v>
      </c>
      <c r="G265" s="36"/>
      <c r="H265" s="82" t="n">
        <v>8257</v>
      </c>
      <c r="I265" s="55" t="s">
        <v>163</v>
      </c>
      <c r="J265" s="36"/>
      <c r="K265" s="36"/>
      <c r="L265" s="38" t="s">
        <v>164</v>
      </c>
      <c r="M265" s="76" t="n">
        <v>2001</v>
      </c>
      <c r="N265" s="80" t="s">
        <v>69</v>
      </c>
      <c r="O265" s="76" t="n">
        <v>3</v>
      </c>
      <c r="P265" s="34"/>
      <c r="Q265" s="76" t="n">
        <v>2</v>
      </c>
      <c r="R265" s="34" t="n">
        <v>54</v>
      </c>
      <c r="S265" s="77" t="n">
        <v>2506</v>
      </c>
      <c r="T265" s="78" t="n">
        <v>2430.3</v>
      </c>
      <c r="U265" s="78" t="n">
        <v>2430</v>
      </c>
      <c r="V265" s="81" t="n">
        <v>76</v>
      </c>
      <c r="W265" s="34" t="s">
        <v>52</v>
      </c>
      <c r="X265" s="36" t="s">
        <v>52</v>
      </c>
      <c r="Y265" s="36" t="s">
        <v>52</v>
      </c>
      <c r="Z265" s="36" t="s">
        <v>52</v>
      </c>
      <c r="AA265" s="36" t="s">
        <v>52</v>
      </c>
      <c r="AB265" s="36"/>
      <c r="AC265" s="36" t="s">
        <v>53</v>
      </c>
      <c r="AD265" s="36" t="s">
        <v>52</v>
      </c>
      <c r="AE265" s="36" t="s">
        <v>53</v>
      </c>
      <c r="AF265" s="36" t="s">
        <v>53</v>
      </c>
      <c r="AG265" s="36" t="n">
        <v>1</v>
      </c>
      <c r="AH265" s="36" t="n">
        <v>2</v>
      </c>
      <c r="AI265" s="36" t="n">
        <v>1</v>
      </c>
      <c r="AJ265" s="36" t="n">
        <v>1</v>
      </c>
      <c r="AK265" s="36"/>
      <c r="AL265" s="36"/>
    </row>
    <row collapsed="false" customFormat="false" customHeight="false" hidden="false" ht="15.9" outlineLevel="0" r="266">
      <c r="A266" s="36" t="n">
        <v>259</v>
      </c>
      <c r="B266" s="36" t="s">
        <v>46</v>
      </c>
      <c r="C266" s="55" t="s">
        <v>161</v>
      </c>
      <c r="D266" s="75" t="s">
        <v>199</v>
      </c>
      <c r="E266" s="36" t="n">
        <v>4</v>
      </c>
      <c r="F266" s="36" t="n">
        <v>2</v>
      </c>
      <c r="G266" s="36"/>
      <c r="H266" s="34" t="n">
        <v>8258</v>
      </c>
      <c r="I266" s="55" t="s">
        <v>163</v>
      </c>
      <c r="J266" s="36"/>
      <c r="K266" s="36"/>
      <c r="L266" s="38" t="s">
        <v>71</v>
      </c>
      <c r="M266" s="76" t="n">
        <v>1982</v>
      </c>
      <c r="N266" s="80" t="s">
        <v>180</v>
      </c>
      <c r="O266" s="76" t="n">
        <v>9</v>
      </c>
      <c r="P266" s="34"/>
      <c r="Q266" s="76" t="n">
        <v>9</v>
      </c>
      <c r="R266" s="34" t="n">
        <v>322</v>
      </c>
      <c r="S266" s="77" t="n">
        <v>15636.6</v>
      </c>
      <c r="T266" s="78" t="n">
        <v>15573.6</v>
      </c>
      <c r="U266" s="78" t="n">
        <v>15573.6</v>
      </c>
      <c r="V266" s="81" t="n">
        <v>63</v>
      </c>
      <c r="W266" s="34" t="s">
        <v>52</v>
      </c>
      <c r="X266" s="36" t="s">
        <v>52</v>
      </c>
      <c r="Y266" s="36" t="s">
        <v>52</v>
      </c>
      <c r="Z266" s="36" t="s">
        <v>52</v>
      </c>
      <c r="AA266" s="36" t="s">
        <v>52</v>
      </c>
      <c r="AB266" s="36"/>
      <c r="AC266" s="36" t="s">
        <v>53</v>
      </c>
      <c r="AD266" s="36" t="s">
        <v>52</v>
      </c>
      <c r="AE266" s="36" t="s">
        <v>53</v>
      </c>
      <c r="AF266" s="36" t="n">
        <v>9</v>
      </c>
      <c r="AG266" s="36" t="n">
        <v>2</v>
      </c>
      <c r="AH266" s="36" t="n">
        <v>3</v>
      </c>
      <c r="AI266" s="36"/>
      <c r="AJ266" s="36" t="n">
        <v>3</v>
      </c>
      <c r="AK266" s="36"/>
      <c r="AL266" s="36"/>
    </row>
    <row collapsed="false" customFormat="false" customHeight="false" hidden="false" ht="15.9" outlineLevel="0" r="267">
      <c r="A267" s="36" t="n">
        <v>260</v>
      </c>
      <c r="B267" s="36" t="s">
        <v>46</v>
      </c>
      <c r="C267" s="55" t="s">
        <v>161</v>
      </c>
      <c r="D267" s="75" t="s">
        <v>200</v>
      </c>
      <c r="E267" s="36" t="n">
        <v>92</v>
      </c>
      <c r="F267" s="36" t="n">
        <v>2</v>
      </c>
      <c r="G267" s="36"/>
      <c r="H267" s="34" t="n">
        <v>8259</v>
      </c>
      <c r="I267" s="55" t="s">
        <v>163</v>
      </c>
      <c r="J267" s="36"/>
      <c r="K267" s="36"/>
      <c r="L267" s="38" t="s">
        <v>164</v>
      </c>
      <c r="M267" s="76" t="n">
        <v>1956</v>
      </c>
      <c r="N267" s="80" t="s">
        <v>69</v>
      </c>
      <c r="O267" s="76" t="n">
        <v>3</v>
      </c>
      <c r="P267" s="34"/>
      <c r="Q267" s="76" t="n">
        <v>1</v>
      </c>
      <c r="R267" s="34" t="n">
        <v>4</v>
      </c>
      <c r="S267" s="77" t="n">
        <v>2193</v>
      </c>
      <c r="T267" s="78" t="n">
        <v>1817.18</v>
      </c>
      <c r="U267" s="78" t="n">
        <v>1647</v>
      </c>
      <c r="V267" s="79" t="n">
        <v>546</v>
      </c>
      <c r="W267" s="34" t="s">
        <v>52</v>
      </c>
      <c r="X267" s="36" t="s">
        <v>52</v>
      </c>
      <c r="Y267" s="36" t="s">
        <v>53</v>
      </c>
      <c r="Z267" s="36" t="s">
        <v>52</v>
      </c>
      <c r="AA267" s="36" t="s">
        <v>52</v>
      </c>
      <c r="AB267" s="36"/>
      <c r="AC267" s="36" t="s">
        <v>52</v>
      </c>
      <c r="AD267" s="36" t="s">
        <v>52</v>
      </c>
      <c r="AE267" s="36" t="s">
        <v>53</v>
      </c>
      <c r="AF267" s="36" t="s">
        <v>53</v>
      </c>
      <c r="AG267" s="36" t="n">
        <v>1</v>
      </c>
      <c r="AH267" s="36" t="n">
        <v>1</v>
      </c>
      <c r="AI267" s="36"/>
      <c r="AJ267" s="36"/>
      <c r="AK267" s="36"/>
      <c r="AL267" s="36"/>
    </row>
    <row collapsed="false" customFormat="false" customHeight="false" hidden="false" ht="15.9" outlineLevel="0" r="268">
      <c r="A268" s="36" t="n">
        <v>261</v>
      </c>
      <c r="B268" s="36" t="s">
        <v>46</v>
      </c>
      <c r="C268" s="55" t="s">
        <v>161</v>
      </c>
      <c r="D268" s="75" t="s">
        <v>199</v>
      </c>
      <c r="E268" s="36" t="n">
        <v>6</v>
      </c>
      <c r="F268" s="36" t="n">
        <v>1</v>
      </c>
      <c r="G268" s="36"/>
      <c r="H268" s="34" t="n">
        <v>8260</v>
      </c>
      <c r="I268" s="55" t="s">
        <v>163</v>
      </c>
      <c r="J268" s="36"/>
      <c r="K268" s="36"/>
      <c r="L268" s="38" t="s">
        <v>71</v>
      </c>
      <c r="M268" s="76" t="n">
        <v>1978</v>
      </c>
      <c r="N268" s="80" t="s">
        <v>180</v>
      </c>
      <c r="O268" s="76" t="n">
        <v>9</v>
      </c>
      <c r="P268" s="34"/>
      <c r="Q268" s="76" t="n">
        <v>10</v>
      </c>
      <c r="R268" s="34" t="n">
        <v>358</v>
      </c>
      <c r="S268" s="77" t="n">
        <v>18276.6</v>
      </c>
      <c r="T268" s="78" t="n">
        <v>17665.8</v>
      </c>
      <c r="U268" s="78" t="n">
        <v>17665.8</v>
      </c>
      <c r="V268" s="79" t="n">
        <v>610.8</v>
      </c>
      <c r="W268" s="34" t="s">
        <v>52</v>
      </c>
      <c r="X268" s="36" t="s">
        <v>52</v>
      </c>
      <c r="Y268" s="36" t="s">
        <v>52</v>
      </c>
      <c r="Z268" s="36" t="s">
        <v>52</v>
      </c>
      <c r="AA268" s="36" t="s">
        <v>52</v>
      </c>
      <c r="AB268" s="36"/>
      <c r="AC268" s="36" t="s">
        <v>53</v>
      </c>
      <c r="AD268" s="36" t="s">
        <v>52</v>
      </c>
      <c r="AE268" s="36" t="s">
        <v>53</v>
      </c>
      <c r="AF268" s="36" t="n">
        <v>10</v>
      </c>
      <c r="AG268" s="36" t="n">
        <v>3</v>
      </c>
      <c r="AH268" s="36" t="n">
        <v>2</v>
      </c>
      <c r="AI268" s="36"/>
      <c r="AJ268" s="36" t="n">
        <v>4</v>
      </c>
      <c r="AK268" s="36"/>
      <c r="AL268" s="36"/>
    </row>
    <row collapsed="false" customFormat="false" customHeight="false" hidden="false" ht="15.9" outlineLevel="0" r="269">
      <c r="A269" s="36" t="n">
        <v>262</v>
      </c>
      <c r="B269" s="36" t="s">
        <v>46</v>
      </c>
      <c r="C269" s="55" t="s">
        <v>161</v>
      </c>
      <c r="D269" s="75" t="s">
        <v>199</v>
      </c>
      <c r="E269" s="36" t="n">
        <v>6</v>
      </c>
      <c r="F269" s="36" t="n">
        <v>2</v>
      </c>
      <c r="G269" s="36"/>
      <c r="H269" s="82" t="n">
        <v>8261</v>
      </c>
      <c r="I269" s="55" t="s">
        <v>163</v>
      </c>
      <c r="J269" s="36"/>
      <c r="K269" s="36"/>
      <c r="L269" s="38" t="s">
        <v>71</v>
      </c>
      <c r="M269" s="76" t="n">
        <v>1978</v>
      </c>
      <c r="N269" s="80" t="s">
        <v>180</v>
      </c>
      <c r="O269" s="76" t="n">
        <v>9</v>
      </c>
      <c r="P269" s="34"/>
      <c r="Q269" s="76" t="n">
        <v>6</v>
      </c>
      <c r="R269" s="34" t="n">
        <v>215</v>
      </c>
      <c r="S269" s="77" t="n">
        <v>10723.3</v>
      </c>
      <c r="T269" s="78" t="n">
        <v>10695.3</v>
      </c>
      <c r="U269" s="78" t="n">
        <v>10695.3</v>
      </c>
      <c r="V269" s="79" t="n">
        <v>28</v>
      </c>
      <c r="W269" s="34" t="s">
        <v>52</v>
      </c>
      <c r="X269" s="36" t="s">
        <v>52</v>
      </c>
      <c r="Y269" s="36" t="s">
        <v>52</v>
      </c>
      <c r="Z269" s="36" t="s">
        <v>52</v>
      </c>
      <c r="AA269" s="36" t="s">
        <v>52</v>
      </c>
      <c r="AB269" s="36"/>
      <c r="AC269" s="36" t="s">
        <v>53</v>
      </c>
      <c r="AD269" s="36" t="s">
        <v>52</v>
      </c>
      <c r="AE269" s="36" t="s">
        <v>53</v>
      </c>
      <c r="AF269" s="36" t="n">
        <v>6</v>
      </c>
      <c r="AG269" s="36" t="n">
        <v>2</v>
      </c>
      <c r="AH269" s="36" t="n">
        <v>2</v>
      </c>
      <c r="AI269" s="36"/>
      <c r="AJ269" s="36" t="n">
        <v>2</v>
      </c>
      <c r="AK269" s="36"/>
      <c r="AL269" s="36"/>
    </row>
    <row collapsed="false" customFormat="false" customHeight="false" hidden="false" ht="15.9" outlineLevel="0" r="270">
      <c r="A270" s="36" t="n">
        <v>263</v>
      </c>
      <c r="B270" s="36" t="s">
        <v>46</v>
      </c>
      <c r="C270" s="55" t="s">
        <v>161</v>
      </c>
      <c r="D270" s="75" t="s">
        <v>201</v>
      </c>
      <c r="E270" s="36" t="n">
        <v>34</v>
      </c>
      <c r="F270" s="36" t="n">
        <v>2</v>
      </c>
      <c r="G270" s="36"/>
      <c r="H270" s="82" t="n">
        <v>8262</v>
      </c>
      <c r="I270" s="55" t="s">
        <v>163</v>
      </c>
      <c r="J270" s="36"/>
      <c r="K270" s="36"/>
      <c r="L270" s="38" t="s">
        <v>164</v>
      </c>
      <c r="M270" s="76" t="n">
        <v>1957</v>
      </c>
      <c r="N270" s="80" t="s">
        <v>69</v>
      </c>
      <c r="O270" s="76" t="n">
        <v>1</v>
      </c>
      <c r="P270" s="34"/>
      <c r="Q270" s="76" t="n">
        <v>1</v>
      </c>
      <c r="R270" s="34" t="n">
        <v>5</v>
      </c>
      <c r="S270" s="77" t="n">
        <v>253</v>
      </c>
      <c r="T270" s="78"/>
      <c r="U270" s="78" t="n">
        <v>253</v>
      </c>
      <c r="V270" s="79"/>
      <c r="W270" s="36" t="s">
        <v>52</v>
      </c>
      <c r="X270" s="36" t="s">
        <v>53</v>
      </c>
      <c r="Y270" s="36" t="s">
        <v>53</v>
      </c>
      <c r="Z270" s="36" t="s">
        <v>53</v>
      </c>
      <c r="AA270" s="36" t="s">
        <v>52</v>
      </c>
      <c r="AB270" s="36"/>
      <c r="AC270" s="36" t="s">
        <v>53</v>
      </c>
      <c r="AD270" s="36" t="s">
        <v>52</v>
      </c>
      <c r="AE270" s="36" t="s">
        <v>53</v>
      </c>
      <c r="AF270" s="36" t="s">
        <v>53</v>
      </c>
      <c r="AG270" s="36"/>
      <c r="AH270" s="36"/>
      <c r="AI270" s="36"/>
      <c r="AJ270" s="36"/>
      <c r="AK270" s="36"/>
      <c r="AL270" s="36"/>
    </row>
    <row collapsed="false" customFormat="false" customHeight="true" hidden="false" ht="15.75" outlineLevel="0" r="271">
      <c r="A271" s="36" t="n">
        <v>264</v>
      </c>
      <c r="B271" s="36" t="s">
        <v>46</v>
      </c>
      <c r="C271" s="55" t="s">
        <v>161</v>
      </c>
      <c r="D271" s="75" t="s">
        <v>177</v>
      </c>
      <c r="E271" s="36" t="n">
        <v>20</v>
      </c>
      <c r="F271" s="36"/>
      <c r="G271" s="36"/>
      <c r="H271" s="82" t="n">
        <v>8263</v>
      </c>
      <c r="I271" s="55" t="s">
        <v>163</v>
      </c>
      <c r="J271" s="36"/>
      <c r="K271" s="36"/>
      <c r="L271" s="38" t="s">
        <v>164</v>
      </c>
      <c r="M271" s="76" t="n">
        <v>1975</v>
      </c>
      <c r="N271" s="80" t="s">
        <v>69</v>
      </c>
      <c r="O271" s="76" t="n">
        <v>9</v>
      </c>
      <c r="P271" s="34"/>
      <c r="Q271" s="76" t="n">
        <v>1</v>
      </c>
      <c r="R271" s="34" t="n">
        <v>10</v>
      </c>
      <c r="S271" s="77" t="n">
        <v>4470</v>
      </c>
      <c r="T271" s="78" t="n">
        <v>4226.6</v>
      </c>
      <c r="U271" s="78" t="n">
        <v>3901</v>
      </c>
      <c r="V271" s="81" t="n">
        <v>569</v>
      </c>
      <c r="W271" s="34" t="s">
        <v>52</v>
      </c>
      <c r="X271" s="36" t="s">
        <v>52</v>
      </c>
      <c r="Y271" s="36" t="s">
        <v>52</v>
      </c>
      <c r="Z271" s="36" t="s">
        <v>52</v>
      </c>
      <c r="AA271" s="36" t="s">
        <v>52</v>
      </c>
      <c r="AB271" s="36"/>
      <c r="AC271" s="36" t="s">
        <v>53</v>
      </c>
      <c r="AD271" s="36" t="s">
        <v>52</v>
      </c>
      <c r="AE271" s="36" t="s">
        <v>53</v>
      </c>
      <c r="AF271" s="36" t="n">
        <v>1</v>
      </c>
      <c r="AG271" s="36"/>
      <c r="AH271" s="36" t="n">
        <v>2</v>
      </c>
      <c r="AI271" s="36"/>
      <c r="AJ271" s="36" t="n">
        <v>1</v>
      </c>
      <c r="AK271" s="36"/>
      <c r="AL271" s="36"/>
    </row>
    <row collapsed="false" customFormat="false" customHeight="false" hidden="false" ht="15.9" outlineLevel="0" r="272">
      <c r="A272" s="36" t="n">
        <v>265</v>
      </c>
      <c r="B272" s="36" t="s">
        <v>46</v>
      </c>
      <c r="C272" s="55" t="s">
        <v>161</v>
      </c>
      <c r="D272" s="75" t="s">
        <v>172</v>
      </c>
      <c r="E272" s="36" t="s">
        <v>202</v>
      </c>
      <c r="F272" s="36"/>
      <c r="G272" s="36"/>
      <c r="H272" s="82" t="n">
        <v>8264</v>
      </c>
      <c r="I272" s="55" t="s">
        <v>163</v>
      </c>
      <c r="J272" s="36"/>
      <c r="K272" s="36"/>
      <c r="L272" s="38" t="s">
        <v>164</v>
      </c>
      <c r="M272" s="76" t="n">
        <v>1970</v>
      </c>
      <c r="N272" s="80" t="s">
        <v>69</v>
      </c>
      <c r="O272" s="76" t="n">
        <v>6</v>
      </c>
      <c r="P272" s="34"/>
      <c r="Q272" s="76" t="n">
        <v>3</v>
      </c>
      <c r="R272" s="34" t="n">
        <v>5</v>
      </c>
      <c r="S272" s="77" t="n">
        <v>6746</v>
      </c>
      <c r="T272" s="78" t="n">
        <v>6615.1</v>
      </c>
      <c r="U272" s="78" t="n">
        <v>4785</v>
      </c>
      <c r="V272" s="81" t="n">
        <v>1961</v>
      </c>
      <c r="W272" s="34" t="s">
        <v>52</v>
      </c>
      <c r="X272" s="36" t="s">
        <v>52</v>
      </c>
      <c r="Y272" s="36" t="s">
        <v>52</v>
      </c>
      <c r="Z272" s="36" t="s">
        <v>52</v>
      </c>
      <c r="AA272" s="36" t="s">
        <v>52</v>
      </c>
      <c r="AB272" s="36"/>
      <c r="AC272" s="36" t="s">
        <v>53</v>
      </c>
      <c r="AD272" s="36" t="s">
        <v>52</v>
      </c>
      <c r="AE272" s="36" t="s">
        <v>53</v>
      </c>
      <c r="AF272" s="36" t="s">
        <v>53</v>
      </c>
      <c r="AG272" s="36"/>
      <c r="AH272" s="36" t="n">
        <v>2</v>
      </c>
      <c r="AI272" s="36"/>
      <c r="AJ272" s="36" t="n">
        <v>1</v>
      </c>
      <c r="AK272" s="36"/>
      <c r="AL272" s="36"/>
    </row>
    <row collapsed="false" customFormat="false" customHeight="false" hidden="false" ht="15.9" outlineLevel="0" r="273">
      <c r="A273" s="36" t="n">
        <v>266</v>
      </c>
      <c r="B273" s="36" t="s">
        <v>46</v>
      </c>
      <c r="C273" s="55" t="s">
        <v>161</v>
      </c>
      <c r="D273" s="64" t="s">
        <v>172</v>
      </c>
      <c r="E273" s="36" t="s">
        <v>203</v>
      </c>
      <c r="F273" s="36"/>
      <c r="G273" s="36"/>
      <c r="H273" s="82" t="n">
        <v>8265</v>
      </c>
      <c r="I273" s="55" t="s">
        <v>163</v>
      </c>
      <c r="J273" s="36"/>
      <c r="K273" s="36"/>
      <c r="L273" s="36"/>
      <c r="M273" s="36"/>
      <c r="N273" s="36"/>
      <c r="O273" s="34"/>
      <c r="P273" s="34"/>
      <c r="Q273" s="34"/>
      <c r="R273" s="34"/>
      <c r="S273" s="78"/>
      <c r="T273" s="78" t="n">
        <v>2035.5</v>
      </c>
      <c r="U273" s="78" t="n">
        <v>2035.5</v>
      </c>
      <c r="V273" s="78"/>
      <c r="W273" s="34" t="s">
        <v>52</v>
      </c>
      <c r="X273" s="36"/>
      <c r="Y273" s="36"/>
      <c r="Z273" s="36"/>
      <c r="AA273" s="36"/>
      <c r="AB273" s="36"/>
      <c r="AC273" s="36"/>
      <c r="AD273" s="36"/>
      <c r="AE273" s="36"/>
      <c r="AF273" s="36" t="s">
        <v>53</v>
      </c>
      <c r="AG273" s="36"/>
      <c r="AH273" s="36"/>
      <c r="AI273" s="36"/>
      <c r="AJ273" s="36" t="n">
        <v>1</v>
      </c>
      <c r="AK273" s="36"/>
      <c r="AL273" s="36"/>
    </row>
    <row collapsed="false" customFormat="true" customHeight="false" hidden="false" ht="15.9" outlineLevel="0" r="274" s="14">
      <c r="A274" s="36" t="n">
        <v>267</v>
      </c>
      <c r="B274" s="36" t="s">
        <v>46</v>
      </c>
      <c r="C274" s="36" t="s">
        <v>204</v>
      </c>
      <c r="D274" s="37" t="s">
        <v>205</v>
      </c>
      <c r="E274" s="34" t="n">
        <v>2</v>
      </c>
      <c r="F274" s="34" t="n">
        <v>1</v>
      </c>
      <c r="G274" s="34"/>
      <c r="H274" s="82" t="n">
        <v>8266</v>
      </c>
      <c r="I274" s="34" t="s">
        <v>163</v>
      </c>
      <c r="J274" s="34"/>
      <c r="K274" s="80" t="s">
        <v>50</v>
      </c>
      <c r="L274" s="84" t="s">
        <v>71</v>
      </c>
      <c r="M274" s="85" t="n">
        <v>1975</v>
      </c>
      <c r="N274" s="80" t="s">
        <v>180</v>
      </c>
      <c r="O274" s="85" t="n">
        <v>9</v>
      </c>
      <c r="P274" s="34" t="n">
        <v>0</v>
      </c>
      <c r="Q274" s="85" t="n">
        <v>6</v>
      </c>
      <c r="R274" s="86" t="n">
        <v>215</v>
      </c>
      <c r="S274" s="87" t="n">
        <v>11682</v>
      </c>
      <c r="T274" s="87" t="n">
        <v>11682</v>
      </c>
      <c r="U274" s="87" t="n">
        <v>11316</v>
      </c>
      <c r="V274" s="88" t="n">
        <v>366</v>
      </c>
      <c r="W274" s="48" t="s">
        <v>52</v>
      </c>
      <c r="X274" s="56" t="s">
        <v>52</v>
      </c>
      <c r="Y274" s="89" t="s">
        <v>206</v>
      </c>
      <c r="Z274" s="56" t="s">
        <v>52</v>
      </c>
      <c r="AA274" s="56" t="s">
        <v>52</v>
      </c>
      <c r="AB274" s="56" t="s">
        <v>52</v>
      </c>
      <c r="AC274" s="90" t="s">
        <v>53</v>
      </c>
      <c r="AD274" s="36" t="s">
        <v>52</v>
      </c>
      <c r="AE274" s="36" t="s">
        <v>53</v>
      </c>
      <c r="AF274" s="91" t="n">
        <v>6</v>
      </c>
      <c r="AG274" s="92" t="n">
        <v>2</v>
      </c>
      <c r="AH274" s="92" t="n">
        <v>1</v>
      </c>
      <c r="AI274" s="92" t="n">
        <v>2</v>
      </c>
      <c r="AJ274" s="91" t="n">
        <v>2</v>
      </c>
      <c r="AK274" s="36" t="n">
        <v>0</v>
      </c>
      <c r="AL274" s="44"/>
    </row>
    <row collapsed="false" customFormat="true" customHeight="false" hidden="false" ht="15.9" outlineLevel="0" r="275" s="14">
      <c r="A275" s="36" t="n">
        <v>268</v>
      </c>
      <c r="B275" s="36" t="s">
        <v>46</v>
      </c>
      <c r="C275" s="36" t="s">
        <v>204</v>
      </c>
      <c r="D275" s="37" t="s">
        <v>151</v>
      </c>
      <c r="E275" s="34" t="n">
        <v>12</v>
      </c>
      <c r="F275" s="34" t="n">
        <v>1</v>
      </c>
      <c r="G275" s="34"/>
      <c r="H275" s="82" t="n">
        <v>8267</v>
      </c>
      <c r="I275" s="34" t="s">
        <v>163</v>
      </c>
      <c r="J275" s="34"/>
      <c r="K275" s="80" t="s">
        <v>207</v>
      </c>
      <c r="L275" s="84" t="s">
        <v>164</v>
      </c>
      <c r="M275" s="85" t="n">
        <v>1958</v>
      </c>
      <c r="N275" s="80" t="s">
        <v>69</v>
      </c>
      <c r="O275" s="85" t="n">
        <v>2</v>
      </c>
      <c r="P275" s="34" t="n">
        <v>0</v>
      </c>
      <c r="Q275" s="85" t="n">
        <v>2</v>
      </c>
      <c r="R275" s="86" t="n">
        <v>11</v>
      </c>
      <c r="S275" s="87" t="n">
        <v>518</v>
      </c>
      <c r="T275" s="87" t="n">
        <v>518</v>
      </c>
      <c r="U275" s="87" t="n">
        <v>518</v>
      </c>
      <c r="V275" s="88" t="n">
        <v>0</v>
      </c>
      <c r="W275" s="48" t="s">
        <v>52</v>
      </c>
      <c r="X275" s="56" t="s">
        <v>52</v>
      </c>
      <c r="Y275" s="89" t="s">
        <v>53</v>
      </c>
      <c r="Z275" s="56" t="s">
        <v>52</v>
      </c>
      <c r="AA275" s="56" t="s">
        <v>52</v>
      </c>
      <c r="AB275" s="56" t="s">
        <v>52</v>
      </c>
      <c r="AC275" s="90" t="s">
        <v>52</v>
      </c>
      <c r="AD275" s="36" t="s">
        <v>52</v>
      </c>
      <c r="AE275" s="36" t="s">
        <v>53</v>
      </c>
      <c r="AF275" s="91" t="n">
        <v>0</v>
      </c>
      <c r="AG275" s="92" t="n">
        <v>1</v>
      </c>
      <c r="AH275" s="92" t="n">
        <v>0</v>
      </c>
      <c r="AI275" s="92" t="n">
        <v>0</v>
      </c>
      <c r="AJ275" s="91" t="n">
        <v>1</v>
      </c>
      <c r="AK275" s="36" t="n">
        <v>0</v>
      </c>
      <c r="AL275" s="44"/>
    </row>
    <row collapsed="false" customFormat="true" customHeight="true" hidden="false" ht="15.75" outlineLevel="0" r="276" s="14">
      <c r="A276" s="36" t="n">
        <v>269</v>
      </c>
      <c r="B276" s="36" t="s">
        <v>46</v>
      </c>
      <c r="C276" s="36" t="s">
        <v>204</v>
      </c>
      <c r="D276" s="37" t="s">
        <v>208</v>
      </c>
      <c r="E276" s="34" t="n">
        <v>16</v>
      </c>
      <c r="F276" s="34" t="n">
        <v>2</v>
      </c>
      <c r="G276" s="34"/>
      <c r="H276" s="82" t="n">
        <v>8268</v>
      </c>
      <c r="I276" s="34" t="s">
        <v>163</v>
      </c>
      <c r="J276" s="34"/>
      <c r="K276" s="80" t="s">
        <v>207</v>
      </c>
      <c r="L276" s="84" t="s">
        <v>164</v>
      </c>
      <c r="M276" s="85" t="n">
        <v>1951</v>
      </c>
      <c r="N276" s="80" t="s">
        <v>69</v>
      </c>
      <c r="O276" s="85" t="n">
        <v>3</v>
      </c>
      <c r="P276" s="34" t="n">
        <v>0</v>
      </c>
      <c r="Q276" s="85" t="n">
        <v>1</v>
      </c>
      <c r="R276" s="86" t="n">
        <v>10</v>
      </c>
      <c r="S276" s="87" t="n">
        <v>548.9</v>
      </c>
      <c r="T276" s="87" t="n">
        <v>548.9</v>
      </c>
      <c r="U276" s="87" t="n">
        <v>481.9</v>
      </c>
      <c r="V276" s="88" t="n">
        <v>67</v>
      </c>
      <c r="W276" s="48" t="s">
        <v>52</v>
      </c>
      <c r="X276" s="56" t="s">
        <v>52</v>
      </c>
      <c r="Y276" s="89" t="s">
        <v>206</v>
      </c>
      <c r="Z276" s="56" t="s">
        <v>52</v>
      </c>
      <c r="AA276" s="56" t="s">
        <v>52</v>
      </c>
      <c r="AB276" s="56" t="s">
        <v>52</v>
      </c>
      <c r="AC276" s="90" t="s">
        <v>53</v>
      </c>
      <c r="AD276" s="36" t="s">
        <v>52</v>
      </c>
      <c r="AE276" s="36" t="s">
        <v>53</v>
      </c>
      <c r="AF276" s="91" t="n">
        <v>0</v>
      </c>
      <c r="AG276" s="92" t="n">
        <v>1</v>
      </c>
      <c r="AH276" s="92" t="n">
        <v>4</v>
      </c>
      <c r="AI276" s="92" t="n">
        <v>1</v>
      </c>
      <c r="AJ276" s="91" t="n">
        <v>1</v>
      </c>
      <c r="AK276" s="36" t="n">
        <v>0</v>
      </c>
      <c r="AL276" s="44"/>
    </row>
    <row collapsed="false" customFormat="true" customHeight="true" hidden="false" ht="15.75" outlineLevel="0" r="277" s="14">
      <c r="A277" s="36" t="n">
        <v>270</v>
      </c>
      <c r="B277" s="36" t="s">
        <v>46</v>
      </c>
      <c r="C277" s="36" t="s">
        <v>204</v>
      </c>
      <c r="D277" s="37" t="s">
        <v>208</v>
      </c>
      <c r="E277" s="34" t="n">
        <v>18</v>
      </c>
      <c r="F277" s="34" t="n">
        <v>2</v>
      </c>
      <c r="G277" s="34"/>
      <c r="H277" s="82" t="n">
        <v>8269</v>
      </c>
      <c r="I277" s="34" t="s">
        <v>163</v>
      </c>
      <c r="J277" s="34"/>
      <c r="K277" s="80" t="s">
        <v>207</v>
      </c>
      <c r="L277" s="84" t="s">
        <v>164</v>
      </c>
      <c r="M277" s="85" t="n">
        <v>1951</v>
      </c>
      <c r="N277" s="80" t="s">
        <v>69</v>
      </c>
      <c r="O277" s="85" t="n">
        <v>3</v>
      </c>
      <c r="P277" s="34" t="n">
        <v>0</v>
      </c>
      <c r="Q277" s="85" t="n">
        <v>1</v>
      </c>
      <c r="R277" s="86" t="n">
        <v>12</v>
      </c>
      <c r="S277" s="87" t="n">
        <v>678</v>
      </c>
      <c r="T277" s="87" t="n">
        <v>678</v>
      </c>
      <c r="U277" s="87" t="n">
        <v>569</v>
      </c>
      <c r="V277" s="88" t="n">
        <v>109</v>
      </c>
      <c r="W277" s="48" t="s">
        <v>52</v>
      </c>
      <c r="X277" s="56" t="s">
        <v>52</v>
      </c>
      <c r="Y277" s="89" t="s">
        <v>206</v>
      </c>
      <c r="Z277" s="56" t="s">
        <v>52</v>
      </c>
      <c r="AA277" s="56" t="s">
        <v>52</v>
      </c>
      <c r="AB277" s="56" t="s">
        <v>52</v>
      </c>
      <c r="AC277" s="90" t="s">
        <v>53</v>
      </c>
      <c r="AD277" s="36" t="s">
        <v>52</v>
      </c>
      <c r="AE277" s="36" t="s">
        <v>53</v>
      </c>
      <c r="AF277" s="91" t="n">
        <v>0</v>
      </c>
      <c r="AG277" s="92" t="n">
        <v>1</v>
      </c>
      <c r="AH277" s="92" t="n">
        <v>0</v>
      </c>
      <c r="AI277" s="92" t="n">
        <v>1</v>
      </c>
      <c r="AJ277" s="91" t="n">
        <v>1</v>
      </c>
      <c r="AK277" s="36" t="n">
        <v>0</v>
      </c>
      <c r="AL277" s="44"/>
    </row>
    <row collapsed="false" customFormat="true" customHeight="true" hidden="false" ht="15.75" outlineLevel="0" r="278" s="14">
      <c r="A278" s="36" t="n">
        <v>271</v>
      </c>
      <c r="B278" s="36" t="s">
        <v>46</v>
      </c>
      <c r="C278" s="36" t="s">
        <v>204</v>
      </c>
      <c r="D278" s="37" t="s">
        <v>208</v>
      </c>
      <c r="E278" s="34" t="n">
        <v>18</v>
      </c>
      <c r="F278" s="34" t="n">
        <v>3</v>
      </c>
      <c r="G278" s="34"/>
      <c r="H278" s="82" t="n">
        <v>8270</v>
      </c>
      <c r="I278" s="34" t="s">
        <v>163</v>
      </c>
      <c r="J278" s="34"/>
      <c r="K278" s="80" t="s">
        <v>207</v>
      </c>
      <c r="L278" s="84" t="s">
        <v>164</v>
      </c>
      <c r="M278" s="85" t="n">
        <v>1950</v>
      </c>
      <c r="N278" s="80" t="s">
        <v>69</v>
      </c>
      <c r="O278" s="85" t="n">
        <v>3</v>
      </c>
      <c r="P278" s="34" t="n">
        <v>0</v>
      </c>
      <c r="Q278" s="85" t="n">
        <v>2</v>
      </c>
      <c r="R278" s="86" t="n">
        <v>24</v>
      </c>
      <c r="S278" s="87" t="n">
        <v>2038</v>
      </c>
      <c r="T278" s="87" t="n">
        <v>2038</v>
      </c>
      <c r="U278" s="87" t="n">
        <v>1694</v>
      </c>
      <c r="V278" s="88" t="n">
        <v>344</v>
      </c>
      <c r="W278" s="48" t="s">
        <v>52</v>
      </c>
      <c r="X278" s="56" t="s">
        <v>52</v>
      </c>
      <c r="Y278" s="89" t="s">
        <v>206</v>
      </c>
      <c r="Z278" s="56" t="s">
        <v>52</v>
      </c>
      <c r="AA278" s="56" t="s">
        <v>52</v>
      </c>
      <c r="AB278" s="56" t="s">
        <v>52</v>
      </c>
      <c r="AC278" s="90" t="s">
        <v>53</v>
      </c>
      <c r="AD278" s="36" t="s">
        <v>52</v>
      </c>
      <c r="AE278" s="36" t="s">
        <v>53</v>
      </c>
      <c r="AF278" s="91" t="n">
        <v>0</v>
      </c>
      <c r="AG278" s="92" t="n">
        <v>1</v>
      </c>
      <c r="AH278" s="92" t="n">
        <v>0</v>
      </c>
      <c r="AI278" s="92" t="n">
        <v>1</v>
      </c>
      <c r="AJ278" s="91" t="n">
        <v>1</v>
      </c>
      <c r="AK278" s="36" t="n">
        <v>0</v>
      </c>
      <c r="AL278" s="44"/>
    </row>
    <row collapsed="false" customFormat="true" customHeight="true" hidden="false" ht="15.75" outlineLevel="0" r="279" s="14">
      <c r="A279" s="36" t="n">
        <v>272</v>
      </c>
      <c r="B279" s="36" t="s">
        <v>46</v>
      </c>
      <c r="C279" s="36" t="s">
        <v>204</v>
      </c>
      <c r="D279" s="37" t="s">
        <v>208</v>
      </c>
      <c r="E279" s="34" t="n">
        <v>20</v>
      </c>
      <c r="F279" s="34" t="n">
        <v>1</v>
      </c>
      <c r="G279" s="34"/>
      <c r="H279" s="82" t="n">
        <v>8271</v>
      </c>
      <c r="I279" s="34" t="s">
        <v>163</v>
      </c>
      <c r="J279" s="34"/>
      <c r="K279" s="80" t="s">
        <v>207</v>
      </c>
      <c r="L279" s="84" t="s">
        <v>164</v>
      </c>
      <c r="M279" s="85" t="n">
        <v>1950</v>
      </c>
      <c r="N279" s="80" t="s">
        <v>69</v>
      </c>
      <c r="O279" s="85" t="n">
        <v>3</v>
      </c>
      <c r="P279" s="34" t="n">
        <v>0</v>
      </c>
      <c r="Q279" s="85" t="n">
        <v>2</v>
      </c>
      <c r="R279" s="86" t="n">
        <v>16</v>
      </c>
      <c r="S279" s="87" t="n">
        <v>1125</v>
      </c>
      <c r="T279" s="87" t="n">
        <v>1125</v>
      </c>
      <c r="U279" s="87" t="n">
        <v>732</v>
      </c>
      <c r="V279" s="88" t="n">
        <v>393</v>
      </c>
      <c r="W279" s="48" t="s">
        <v>52</v>
      </c>
      <c r="X279" s="56" t="s">
        <v>52</v>
      </c>
      <c r="Y279" s="89" t="s">
        <v>206</v>
      </c>
      <c r="Z279" s="56" t="s">
        <v>52</v>
      </c>
      <c r="AA279" s="56" t="s">
        <v>52</v>
      </c>
      <c r="AB279" s="56" t="s">
        <v>52</v>
      </c>
      <c r="AC279" s="90" t="s">
        <v>53</v>
      </c>
      <c r="AD279" s="36" t="s">
        <v>52</v>
      </c>
      <c r="AE279" s="36" t="s">
        <v>53</v>
      </c>
      <c r="AF279" s="91" t="n">
        <v>0</v>
      </c>
      <c r="AG279" s="92" t="n">
        <v>1</v>
      </c>
      <c r="AH279" s="92" t="n">
        <v>0</v>
      </c>
      <c r="AI279" s="92" t="n">
        <v>0</v>
      </c>
      <c r="AJ279" s="91" t="n">
        <v>0</v>
      </c>
      <c r="AK279" s="36" t="n">
        <v>0</v>
      </c>
      <c r="AL279" s="44"/>
    </row>
    <row collapsed="false" customFormat="true" customHeight="true" hidden="false" ht="15.75" outlineLevel="0" r="280" s="14">
      <c r="A280" s="36" t="n">
        <v>273</v>
      </c>
      <c r="B280" s="36" t="s">
        <v>46</v>
      </c>
      <c r="C280" s="36" t="s">
        <v>204</v>
      </c>
      <c r="D280" s="37" t="s">
        <v>208</v>
      </c>
      <c r="E280" s="34" t="n">
        <v>20</v>
      </c>
      <c r="F280" s="34" t="n">
        <v>2</v>
      </c>
      <c r="G280" s="34"/>
      <c r="H280" s="82" t="n">
        <v>8272</v>
      </c>
      <c r="I280" s="34" t="s">
        <v>163</v>
      </c>
      <c r="J280" s="34"/>
      <c r="K280" s="80" t="s">
        <v>207</v>
      </c>
      <c r="L280" s="84" t="s">
        <v>164</v>
      </c>
      <c r="M280" s="85" t="n">
        <v>1951</v>
      </c>
      <c r="N280" s="80" t="s">
        <v>69</v>
      </c>
      <c r="O280" s="85" t="n">
        <v>3</v>
      </c>
      <c r="P280" s="34" t="n">
        <v>0</v>
      </c>
      <c r="Q280" s="85" t="n">
        <v>1</v>
      </c>
      <c r="R280" s="86" t="n">
        <v>8</v>
      </c>
      <c r="S280" s="87" t="n">
        <v>581</v>
      </c>
      <c r="T280" s="87" t="n">
        <v>581</v>
      </c>
      <c r="U280" s="87" t="n">
        <v>381</v>
      </c>
      <c r="V280" s="88" t="n">
        <v>200</v>
      </c>
      <c r="W280" s="48" t="s">
        <v>52</v>
      </c>
      <c r="X280" s="56" t="s">
        <v>52</v>
      </c>
      <c r="Y280" s="89" t="s">
        <v>206</v>
      </c>
      <c r="Z280" s="56" t="s">
        <v>52</v>
      </c>
      <c r="AA280" s="56" t="s">
        <v>52</v>
      </c>
      <c r="AB280" s="56" t="s">
        <v>52</v>
      </c>
      <c r="AC280" s="90" t="s">
        <v>53</v>
      </c>
      <c r="AD280" s="36" t="s">
        <v>52</v>
      </c>
      <c r="AE280" s="36" t="s">
        <v>53</v>
      </c>
      <c r="AF280" s="91" t="n">
        <v>0</v>
      </c>
      <c r="AG280" s="92" t="n">
        <v>1</v>
      </c>
      <c r="AH280" s="92" t="n">
        <v>0</v>
      </c>
      <c r="AI280" s="92" t="n">
        <v>0</v>
      </c>
      <c r="AJ280" s="91" t="n">
        <v>0</v>
      </c>
      <c r="AK280" s="36" t="n">
        <v>0</v>
      </c>
      <c r="AL280" s="44"/>
    </row>
    <row collapsed="false" customFormat="true" customHeight="true" hidden="false" ht="15.75" outlineLevel="0" r="281" s="14">
      <c r="A281" s="36" t="n">
        <v>274</v>
      </c>
      <c r="B281" s="36" t="s">
        <v>46</v>
      </c>
      <c r="C281" s="36" t="s">
        <v>204</v>
      </c>
      <c r="D281" s="37" t="s">
        <v>208</v>
      </c>
      <c r="E281" s="34" t="n">
        <v>22</v>
      </c>
      <c r="F281" s="34" t="n">
        <v>1</v>
      </c>
      <c r="G281" s="34"/>
      <c r="H281" s="82" t="n">
        <v>8273</v>
      </c>
      <c r="I281" s="34" t="s">
        <v>163</v>
      </c>
      <c r="J281" s="34"/>
      <c r="K281" s="80" t="s">
        <v>207</v>
      </c>
      <c r="L281" s="84" t="s">
        <v>164</v>
      </c>
      <c r="M281" s="85" t="n">
        <v>1950</v>
      </c>
      <c r="N281" s="80" t="s">
        <v>69</v>
      </c>
      <c r="O281" s="85" t="n">
        <v>3</v>
      </c>
      <c r="P281" s="34" t="n">
        <v>0</v>
      </c>
      <c r="Q281" s="85" t="n">
        <v>2</v>
      </c>
      <c r="R281" s="86" t="n">
        <v>16</v>
      </c>
      <c r="S281" s="87" t="n">
        <v>1069</v>
      </c>
      <c r="T281" s="87" t="n">
        <v>1069</v>
      </c>
      <c r="U281" s="87" t="n">
        <v>674</v>
      </c>
      <c r="V281" s="88" t="n">
        <v>395</v>
      </c>
      <c r="W281" s="48" t="s">
        <v>52</v>
      </c>
      <c r="X281" s="56" t="s">
        <v>52</v>
      </c>
      <c r="Y281" s="89" t="s">
        <v>206</v>
      </c>
      <c r="Z281" s="56" t="s">
        <v>52</v>
      </c>
      <c r="AA281" s="56" t="s">
        <v>52</v>
      </c>
      <c r="AB281" s="56" t="s">
        <v>52</v>
      </c>
      <c r="AC281" s="90" t="s">
        <v>53</v>
      </c>
      <c r="AD281" s="36" t="s">
        <v>52</v>
      </c>
      <c r="AE281" s="36" t="s">
        <v>53</v>
      </c>
      <c r="AF281" s="91" t="n">
        <v>0</v>
      </c>
      <c r="AG281" s="92" t="n">
        <v>1</v>
      </c>
      <c r="AH281" s="92" t="n">
        <v>0</v>
      </c>
      <c r="AI281" s="92" t="n">
        <v>0</v>
      </c>
      <c r="AJ281" s="91" t="n">
        <v>0</v>
      </c>
      <c r="AK281" s="36" t="n">
        <v>0</v>
      </c>
      <c r="AL281" s="44"/>
    </row>
    <row collapsed="false" customFormat="true" customHeight="true" hidden="false" ht="15.75" outlineLevel="0" r="282" s="14">
      <c r="A282" s="36" t="n">
        <v>275</v>
      </c>
      <c r="B282" s="36" t="s">
        <v>46</v>
      </c>
      <c r="C282" s="36" t="s">
        <v>204</v>
      </c>
      <c r="D282" s="37" t="s">
        <v>208</v>
      </c>
      <c r="E282" s="34" t="n">
        <v>24</v>
      </c>
      <c r="F282" s="34" t="n">
        <v>3</v>
      </c>
      <c r="G282" s="34"/>
      <c r="H282" s="82" t="n">
        <v>8274</v>
      </c>
      <c r="I282" s="34" t="s">
        <v>163</v>
      </c>
      <c r="J282" s="34"/>
      <c r="K282" s="80" t="s">
        <v>207</v>
      </c>
      <c r="L282" s="84" t="s">
        <v>164</v>
      </c>
      <c r="M282" s="85" t="n">
        <v>1951</v>
      </c>
      <c r="N282" s="80" t="s">
        <v>69</v>
      </c>
      <c r="O282" s="85" t="n">
        <v>3</v>
      </c>
      <c r="P282" s="34" t="n">
        <v>0</v>
      </c>
      <c r="Q282" s="85" t="n">
        <v>2</v>
      </c>
      <c r="R282" s="86" t="n">
        <v>18</v>
      </c>
      <c r="S282" s="87" t="n">
        <v>1280</v>
      </c>
      <c r="T282" s="87" t="n">
        <v>1280</v>
      </c>
      <c r="U282" s="87" t="n">
        <v>714</v>
      </c>
      <c r="V282" s="88" t="n">
        <v>566</v>
      </c>
      <c r="W282" s="48" t="s">
        <v>52</v>
      </c>
      <c r="X282" s="56" t="s">
        <v>52</v>
      </c>
      <c r="Y282" s="89" t="s">
        <v>206</v>
      </c>
      <c r="Z282" s="56" t="s">
        <v>52</v>
      </c>
      <c r="AA282" s="56" t="s">
        <v>52</v>
      </c>
      <c r="AB282" s="56" t="s">
        <v>52</v>
      </c>
      <c r="AC282" s="90" t="s">
        <v>53</v>
      </c>
      <c r="AD282" s="36" t="s">
        <v>52</v>
      </c>
      <c r="AE282" s="36" t="s">
        <v>53</v>
      </c>
      <c r="AF282" s="91" t="n">
        <v>0</v>
      </c>
      <c r="AG282" s="92" t="n">
        <v>1</v>
      </c>
      <c r="AH282" s="92" t="n">
        <v>0</v>
      </c>
      <c r="AI282" s="92" t="n">
        <v>1</v>
      </c>
      <c r="AJ282" s="91" t="n">
        <v>1</v>
      </c>
      <c r="AK282" s="36" t="n">
        <v>0</v>
      </c>
      <c r="AL282" s="44"/>
    </row>
    <row collapsed="false" customFormat="true" customHeight="true" hidden="false" ht="15.75" outlineLevel="0" r="283" s="14">
      <c r="A283" s="36" t="n">
        <v>276</v>
      </c>
      <c r="B283" s="36" t="s">
        <v>46</v>
      </c>
      <c r="C283" s="36" t="s">
        <v>204</v>
      </c>
      <c r="D283" s="37" t="s">
        <v>151</v>
      </c>
      <c r="E283" s="34" t="n">
        <v>7</v>
      </c>
      <c r="F283" s="34" t="n">
        <v>3</v>
      </c>
      <c r="G283" s="34"/>
      <c r="H283" s="82" t="n">
        <v>8275</v>
      </c>
      <c r="I283" s="34" t="s">
        <v>163</v>
      </c>
      <c r="J283" s="34"/>
      <c r="K283" s="80" t="s">
        <v>207</v>
      </c>
      <c r="L283" s="84" t="s">
        <v>164</v>
      </c>
      <c r="M283" s="85" t="n">
        <v>1952</v>
      </c>
      <c r="N283" s="80" t="s">
        <v>69</v>
      </c>
      <c r="O283" s="85" t="n">
        <v>3</v>
      </c>
      <c r="P283" s="34" t="n">
        <v>0</v>
      </c>
      <c r="Q283" s="85" t="n">
        <v>3</v>
      </c>
      <c r="R283" s="86" t="n">
        <v>5</v>
      </c>
      <c r="S283" s="87" t="n">
        <v>1870.5</v>
      </c>
      <c r="T283" s="87" t="n">
        <v>1870.5</v>
      </c>
      <c r="U283" s="87" t="n">
        <v>1418.6</v>
      </c>
      <c r="V283" s="88" t="n">
        <v>451.9</v>
      </c>
      <c r="W283" s="48" t="s">
        <v>52</v>
      </c>
      <c r="X283" s="74" t="s">
        <v>52</v>
      </c>
      <c r="Y283" s="86" t="s">
        <v>206</v>
      </c>
      <c r="Z283" s="74" t="s">
        <v>52</v>
      </c>
      <c r="AA283" s="74" t="s">
        <v>52</v>
      </c>
      <c r="AB283" s="74" t="s">
        <v>52</v>
      </c>
      <c r="AC283" s="93" t="s">
        <v>53</v>
      </c>
      <c r="AD283" s="74" t="s">
        <v>52</v>
      </c>
      <c r="AE283" s="74" t="s">
        <v>53</v>
      </c>
      <c r="AF283" s="94" t="n">
        <v>0</v>
      </c>
      <c r="AG283" s="95" t="n">
        <v>1</v>
      </c>
      <c r="AH283" s="76" t="n">
        <v>0</v>
      </c>
      <c r="AI283" s="95" t="n">
        <v>0</v>
      </c>
      <c r="AJ283" s="94" t="n">
        <v>0</v>
      </c>
      <c r="AK283" s="74" t="n">
        <v>0</v>
      </c>
      <c r="AL283" s="96"/>
    </row>
    <row collapsed="false" customFormat="true" customHeight="true" hidden="false" ht="15.75" outlineLevel="0" r="284" s="14">
      <c r="A284" s="36" t="n">
        <v>277</v>
      </c>
      <c r="B284" s="36" t="s">
        <v>46</v>
      </c>
      <c r="C284" s="36" t="s">
        <v>204</v>
      </c>
      <c r="D284" s="37" t="s">
        <v>151</v>
      </c>
      <c r="E284" s="34" t="n">
        <v>15</v>
      </c>
      <c r="F284" s="34" t="n">
        <v>2</v>
      </c>
      <c r="G284" s="34"/>
      <c r="H284" s="82" t="n">
        <v>8276</v>
      </c>
      <c r="I284" s="34" t="s">
        <v>163</v>
      </c>
      <c r="J284" s="34"/>
      <c r="K284" s="80" t="s">
        <v>207</v>
      </c>
      <c r="L284" s="84" t="s">
        <v>164</v>
      </c>
      <c r="M284" s="85" t="n">
        <v>1951</v>
      </c>
      <c r="N284" s="80" t="s">
        <v>69</v>
      </c>
      <c r="O284" s="85" t="n">
        <v>3</v>
      </c>
      <c r="P284" s="34" t="n">
        <v>0</v>
      </c>
      <c r="Q284" s="85" t="n">
        <v>1</v>
      </c>
      <c r="R284" s="86" t="n">
        <v>12</v>
      </c>
      <c r="S284" s="87" t="n">
        <v>571</v>
      </c>
      <c r="T284" s="87" t="n">
        <v>571</v>
      </c>
      <c r="U284" s="87" t="n">
        <v>571</v>
      </c>
      <c r="V284" s="88" t="n">
        <v>0</v>
      </c>
      <c r="W284" s="48" t="s">
        <v>52</v>
      </c>
      <c r="X284" s="74" t="s">
        <v>52</v>
      </c>
      <c r="Y284" s="86" t="s">
        <v>206</v>
      </c>
      <c r="Z284" s="74" t="s">
        <v>52</v>
      </c>
      <c r="AA284" s="74" t="s">
        <v>52</v>
      </c>
      <c r="AB284" s="74" t="s">
        <v>52</v>
      </c>
      <c r="AC284" s="93" t="s">
        <v>53</v>
      </c>
      <c r="AD284" s="74" t="s">
        <v>52</v>
      </c>
      <c r="AE284" s="74" t="s">
        <v>53</v>
      </c>
      <c r="AF284" s="85" t="n">
        <v>0</v>
      </c>
      <c r="AG284" s="76" t="n">
        <v>1</v>
      </c>
      <c r="AH284" s="76" t="n">
        <v>0</v>
      </c>
      <c r="AI284" s="76" t="n">
        <v>0</v>
      </c>
      <c r="AJ284" s="85" t="n">
        <v>0</v>
      </c>
      <c r="AK284" s="74" t="n">
        <v>0</v>
      </c>
      <c r="AL284" s="96"/>
    </row>
    <row collapsed="false" customFormat="true" customHeight="true" hidden="false" ht="15.75" outlineLevel="0" r="285" s="14">
      <c r="A285" s="36" t="n">
        <v>278</v>
      </c>
      <c r="B285" s="36" t="s">
        <v>46</v>
      </c>
      <c r="C285" s="36" t="s">
        <v>204</v>
      </c>
      <c r="D285" s="37" t="s">
        <v>151</v>
      </c>
      <c r="E285" s="34" t="n">
        <v>19</v>
      </c>
      <c r="F285" s="34" t="n">
        <v>1</v>
      </c>
      <c r="G285" s="34"/>
      <c r="H285" s="82" t="n">
        <v>8277</v>
      </c>
      <c r="I285" s="34" t="s">
        <v>163</v>
      </c>
      <c r="J285" s="34"/>
      <c r="K285" s="80" t="s">
        <v>207</v>
      </c>
      <c r="L285" s="84" t="s">
        <v>164</v>
      </c>
      <c r="M285" s="85" t="n">
        <v>1950</v>
      </c>
      <c r="N285" s="80" t="s">
        <v>69</v>
      </c>
      <c r="O285" s="85" t="n">
        <v>3</v>
      </c>
      <c r="P285" s="34" t="n">
        <v>0</v>
      </c>
      <c r="Q285" s="85" t="n">
        <v>2</v>
      </c>
      <c r="R285" s="86" t="n">
        <v>24</v>
      </c>
      <c r="S285" s="87" t="n">
        <v>1208</v>
      </c>
      <c r="T285" s="87" t="n">
        <v>1208</v>
      </c>
      <c r="U285" s="87" t="n">
        <v>1077</v>
      </c>
      <c r="V285" s="88" t="n">
        <v>131</v>
      </c>
      <c r="W285" s="48" t="s">
        <v>52</v>
      </c>
      <c r="X285" s="74" t="s">
        <v>52</v>
      </c>
      <c r="Y285" s="86" t="s">
        <v>206</v>
      </c>
      <c r="Z285" s="74" t="s">
        <v>52</v>
      </c>
      <c r="AA285" s="74" t="s">
        <v>52</v>
      </c>
      <c r="AB285" s="74" t="s">
        <v>52</v>
      </c>
      <c r="AC285" s="93" t="s">
        <v>53</v>
      </c>
      <c r="AD285" s="74" t="s">
        <v>52</v>
      </c>
      <c r="AE285" s="74" t="s">
        <v>53</v>
      </c>
      <c r="AF285" s="85" t="n">
        <v>0</v>
      </c>
      <c r="AG285" s="76" t="n">
        <v>1</v>
      </c>
      <c r="AH285" s="76" t="n">
        <v>0</v>
      </c>
      <c r="AI285" s="76" t="n">
        <v>0</v>
      </c>
      <c r="AJ285" s="85" t="n">
        <v>0</v>
      </c>
      <c r="AK285" s="74" t="n">
        <v>0</v>
      </c>
      <c r="AL285" s="96"/>
    </row>
    <row collapsed="false" customFormat="true" customHeight="true" hidden="false" ht="15.75" outlineLevel="0" r="286" s="14">
      <c r="A286" s="36" t="n">
        <v>279</v>
      </c>
      <c r="B286" s="36" t="s">
        <v>46</v>
      </c>
      <c r="C286" s="36" t="s">
        <v>204</v>
      </c>
      <c r="D286" s="37" t="s">
        <v>151</v>
      </c>
      <c r="E286" s="34" t="n">
        <v>21</v>
      </c>
      <c r="F286" s="34" t="n">
        <v>1</v>
      </c>
      <c r="G286" s="34"/>
      <c r="H286" s="82" t="n">
        <v>8278</v>
      </c>
      <c r="I286" s="34" t="s">
        <v>163</v>
      </c>
      <c r="J286" s="34"/>
      <c r="K286" s="80" t="s">
        <v>207</v>
      </c>
      <c r="L286" s="84" t="s">
        <v>164</v>
      </c>
      <c r="M286" s="85" t="n">
        <v>1950</v>
      </c>
      <c r="N286" s="80" t="s">
        <v>69</v>
      </c>
      <c r="O286" s="85" t="n">
        <v>3</v>
      </c>
      <c r="P286" s="34" t="n">
        <v>0</v>
      </c>
      <c r="Q286" s="85" t="n">
        <v>2</v>
      </c>
      <c r="R286" s="86" t="n">
        <v>24</v>
      </c>
      <c r="S286" s="87" t="n">
        <v>1189</v>
      </c>
      <c r="T286" s="87" t="n">
        <v>1189</v>
      </c>
      <c r="U286" s="87" t="n">
        <v>1076</v>
      </c>
      <c r="V286" s="88" t="n">
        <v>113</v>
      </c>
      <c r="W286" s="48" t="s">
        <v>52</v>
      </c>
      <c r="X286" s="74" t="s">
        <v>52</v>
      </c>
      <c r="Y286" s="86" t="s">
        <v>206</v>
      </c>
      <c r="Z286" s="74" t="s">
        <v>52</v>
      </c>
      <c r="AA286" s="74" t="s">
        <v>52</v>
      </c>
      <c r="AB286" s="74" t="s">
        <v>52</v>
      </c>
      <c r="AC286" s="93" t="s">
        <v>53</v>
      </c>
      <c r="AD286" s="74" t="s">
        <v>52</v>
      </c>
      <c r="AE286" s="74" t="s">
        <v>53</v>
      </c>
      <c r="AF286" s="85" t="n">
        <v>0</v>
      </c>
      <c r="AG286" s="76" t="n">
        <v>1</v>
      </c>
      <c r="AH286" s="76" t="n">
        <v>1</v>
      </c>
      <c r="AI286" s="76" t="n">
        <v>1</v>
      </c>
      <c r="AJ286" s="85" t="n">
        <v>1</v>
      </c>
      <c r="AK286" s="74" t="n">
        <v>0</v>
      </c>
      <c r="AL286" s="96"/>
    </row>
    <row collapsed="false" customFormat="true" customHeight="true" hidden="false" ht="15.75" outlineLevel="0" r="287" s="14">
      <c r="A287" s="36" t="n">
        <v>280</v>
      </c>
      <c r="B287" s="36" t="s">
        <v>46</v>
      </c>
      <c r="C287" s="36" t="s">
        <v>204</v>
      </c>
      <c r="D287" s="37" t="s">
        <v>208</v>
      </c>
      <c r="E287" s="34" t="n">
        <v>15</v>
      </c>
      <c r="F287" s="34" t="n">
        <v>2</v>
      </c>
      <c r="G287" s="34"/>
      <c r="H287" s="82" t="n">
        <v>8279</v>
      </c>
      <c r="I287" s="34" t="s">
        <v>163</v>
      </c>
      <c r="J287" s="34"/>
      <c r="K287" s="80" t="s">
        <v>207</v>
      </c>
      <c r="L287" s="84" t="s">
        <v>164</v>
      </c>
      <c r="M287" s="85" t="n">
        <v>1953</v>
      </c>
      <c r="N287" s="80" t="s">
        <v>69</v>
      </c>
      <c r="O287" s="85" t="n">
        <v>3</v>
      </c>
      <c r="P287" s="34" t="n">
        <v>0</v>
      </c>
      <c r="Q287" s="85" t="n">
        <v>2</v>
      </c>
      <c r="R287" s="86" t="n">
        <v>18</v>
      </c>
      <c r="S287" s="87" t="n">
        <v>1100</v>
      </c>
      <c r="T287" s="87" t="n">
        <v>1100</v>
      </c>
      <c r="U287" s="87" t="n">
        <v>1100</v>
      </c>
      <c r="V287" s="88" t="n">
        <v>0</v>
      </c>
      <c r="W287" s="48" t="s">
        <v>52</v>
      </c>
      <c r="X287" s="74" t="s">
        <v>52</v>
      </c>
      <c r="Y287" s="86" t="s">
        <v>206</v>
      </c>
      <c r="Z287" s="74" t="s">
        <v>52</v>
      </c>
      <c r="AA287" s="74" t="s">
        <v>52</v>
      </c>
      <c r="AB287" s="74" t="s">
        <v>52</v>
      </c>
      <c r="AC287" s="93" t="s">
        <v>53</v>
      </c>
      <c r="AD287" s="74" t="s">
        <v>52</v>
      </c>
      <c r="AE287" s="74" t="s">
        <v>53</v>
      </c>
      <c r="AF287" s="85" t="n">
        <v>0</v>
      </c>
      <c r="AG287" s="76" t="n">
        <v>1</v>
      </c>
      <c r="AH287" s="76" t="n">
        <v>0</v>
      </c>
      <c r="AI287" s="76" t="n">
        <v>0</v>
      </c>
      <c r="AJ287" s="85" t="n">
        <v>0</v>
      </c>
      <c r="AK287" s="74" t="n">
        <v>0</v>
      </c>
      <c r="AL287" s="96"/>
    </row>
    <row collapsed="false" customFormat="true" customHeight="true" hidden="false" ht="15.75" outlineLevel="0" r="288" s="14">
      <c r="A288" s="36" t="n">
        <v>281</v>
      </c>
      <c r="B288" s="36" t="s">
        <v>46</v>
      </c>
      <c r="C288" s="36" t="s">
        <v>204</v>
      </c>
      <c r="D288" s="37" t="s">
        <v>208</v>
      </c>
      <c r="E288" s="34" t="n">
        <v>19</v>
      </c>
      <c r="F288" s="34" t="n">
        <v>1</v>
      </c>
      <c r="G288" s="34"/>
      <c r="H288" s="82" t="n">
        <v>8280</v>
      </c>
      <c r="I288" s="34" t="s">
        <v>163</v>
      </c>
      <c r="J288" s="34"/>
      <c r="K288" s="80" t="s">
        <v>207</v>
      </c>
      <c r="L288" s="84" t="s">
        <v>164</v>
      </c>
      <c r="M288" s="85" t="n">
        <v>1954</v>
      </c>
      <c r="N288" s="80" t="s">
        <v>69</v>
      </c>
      <c r="O288" s="85" t="n">
        <v>3</v>
      </c>
      <c r="P288" s="34" t="n">
        <v>0</v>
      </c>
      <c r="Q288" s="85" t="n">
        <v>4</v>
      </c>
      <c r="R288" s="86" t="n">
        <v>24</v>
      </c>
      <c r="S288" s="87" t="n">
        <v>1284</v>
      </c>
      <c r="T288" s="87" t="n">
        <v>1284</v>
      </c>
      <c r="U288" s="87" t="n">
        <v>1159</v>
      </c>
      <c r="V288" s="88" t="n">
        <v>125</v>
      </c>
      <c r="W288" s="48" t="s">
        <v>52</v>
      </c>
      <c r="X288" s="74" t="s">
        <v>52</v>
      </c>
      <c r="Y288" s="86" t="s">
        <v>206</v>
      </c>
      <c r="Z288" s="74" t="s">
        <v>52</v>
      </c>
      <c r="AA288" s="74" t="s">
        <v>52</v>
      </c>
      <c r="AB288" s="74" t="s">
        <v>52</v>
      </c>
      <c r="AC288" s="93" t="s">
        <v>53</v>
      </c>
      <c r="AD288" s="74" t="s">
        <v>52</v>
      </c>
      <c r="AE288" s="74" t="s">
        <v>53</v>
      </c>
      <c r="AF288" s="85" t="n">
        <v>0</v>
      </c>
      <c r="AG288" s="76" t="n">
        <v>1</v>
      </c>
      <c r="AH288" s="76" t="n">
        <v>0</v>
      </c>
      <c r="AI288" s="76" t="n">
        <v>2</v>
      </c>
      <c r="AJ288" s="85" t="n">
        <v>2</v>
      </c>
      <c r="AK288" s="74" t="n">
        <v>0</v>
      </c>
      <c r="AL288" s="96"/>
    </row>
    <row collapsed="false" customFormat="true" customHeight="true" hidden="false" ht="15.75" outlineLevel="0" r="289" s="14">
      <c r="A289" s="36" t="n">
        <v>282</v>
      </c>
      <c r="B289" s="36" t="s">
        <v>46</v>
      </c>
      <c r="C289" s="36" t="s">
        <v>204</v>
      </c>
      <c r="D289" s="37" t="s">
        <v>208</v>
      </c>
      <c r="E289" s="34" t="n">
        <v>19</v>
      </c>
      <c r="F289" s="34" t="n">
        <v>3</v>
      </c>
      <c r="G289" s="34"/>
      <c r="H289" s="82" t="n">
        <v>8281</v>
      </c>
      <c r="I289" s="34" t="s">
        <v>163</v>
      </c>
      <c r="J289" s="34"/>
      <c r="K289" s="80" t="s">
        <v>207</v>
      </c>
      <c r="L289" s="84" t="s">
        <v>164</v>
      </c>
      <c r="M289" s="85" t="n">
        <v>1953</v>
      </c>
      <c r="N289" s="80" t="s">
        <v>69</v>
      </c>
      <c r="O289" s="85" t="n">
        <v>3</v>
      </c>
      <c r="P289" s="34" t="n">
        <v>0</v>
      </c>
      <c r="Q289" s="85" t="n">
        <v>2</v>
      </c>
      <c r="R289" s="86" t="n">
        <v>12</v>
      </c>
      <c r="S289" s="87" t="n">
        <v>569</v>
      </c>
      <c r="T289" s="87" t="n">
        <v>569</v>
      </c>
      <c r="U289" s="87" t="n">
        <v>569</v>
      </c>
      <c r="V289" s="88" t="n">
        <v>0</v>
      </c>
      <c r="W289" s="48" t="s">
        <v>52</v>
      </c>
      <c r="X289" s="74" t="s">
        <v>52</v>
      </c>
      <c r="Y289" s="86" t="s">
        <v>206</v>
      </c>
      <c r="Z289" s="74" t="s">
        <v>52</v>
      </c>
      <c r="AA289" s="74" t="s">
        <v>52</v>
      </c>
      <c r="AB289" s="74" t="s">
        <v>52</v>
      </c>
      <c r="AC289" s="93" t="s">
        <v>53</v>
      </c>
      <c r="AD289" s="74" t="s">
        <v>52</v>
      </c>
      <c r="AE289" s="74" t="s">
        <v>53</v>
      </c>
      <c r="AF289" s="85" t="n">
        <v>0</v>
      </c>
      <c r="AG289" s="76" t="n">
        <v>1</v>
      </c>
      <c r="AH289" s="76" t="n">
        <v>0</v>
      </c>
      <c r="AI289" s="76" t="n">
        <v>0</v>
      </c>
      <c r="AJ289" s="85" t="n">
        <v>0</v>
      </c>
      <c r="AK289" s="74" t="n">
        <v>0</v>
      </c>
      <c r="AL289" s="96"/>
    </row>
    <row collapsed="false" customFormat="true" customHeight="true" hidden="false" ht="15.75" outlineLevel="0" r="290" s="14">
      <c r="A290" s="36" t="n">
        <v>283</v>
      </c>
      <c r="B290" s="36" t="s">
        <v>46</v>
      </c>
      <c r="C290" s="36" t="s">
        <v>204</v>
      </c>
      <c r="D290" s="37" t="s">
        <v>208</v>
      </c>
      <c r="E290" s="34" t="n">
        <v>23</v>
      </c>
      <c r="F290" s="34" t="n">
        <v>2</v>
      </c>
      <c r="G290" s="34"/>
      <c r="H290" s="82" t="n">
        <v>8282</v>
      </c>
      <c r="I290" s="34" t="s">
        <v>163</v>
      </c>
      <c r="J290" s="34"/>
      <c r="K290" s="80" t="s">
        <v>207</v>
      </c>
      <c r="L290" s="84" t="s">
        <v>183</v>
      </c>
      <c r="M290" s="85" t="n">
        <v>1959</v>
      </c>
      <c r="N290" s="80" t="s">
        <v>69</v>
      </c>
      <c r="O290" s="85" t="n">
        <v>3</v>
      </c>
      <c r="P290" s="34" t="n">
        <v>0</v>
      </c>
      <c r="Q290" s="85" t="n">
        <v>2</v>
      </c>
      <c r="R290" s="86" t="n">
        <v>24</v>
      </c>
      <c r="S290" s="87" t="n">
        <v>938</v>
      </c>
      <c r="T290" s="87" t="n">
        <v>938</v>
      </c>
      <c r="U290" s="87" t="n">
        <v>938</v>
      </c>
      <c r="V290" s="88"/>
      <c r="W290" s="48" t="s">
        <v>52</v>
      </c>
      <c r="X290" s="74" t="s">
        <v>52</v>
      </c>
      <c r="Y290" s="86" t="s">
        <v>206</v>
      </c>
      <c r="Z290" s="74" t="s">
        <v>52</v>
      </c>
      <c r="AA290" s="74" t="s">
        <v>52</v>
      </c>
      <c r="AB290" s="74" t="s">
        <v>52</v>
      </c>
      <c r="AC290" s="93" t="s">
        <v>53</v>
      </c>
      <c r="AD290" s="74" t="s">
        <v>52</v>
      </c>
      <c r="AE290" s="74" t="s">
        <v>53</v>
      </c>
      <c r="AF290" s="85" t="n">
        <v>0</v>
      </c>
      <c r="AG290" s="76" t="n">
        <v>1</v>
      </c>
      <c r="AH290" s="76" t="n">
        <v>1</v>
      </c>
      <c r="AI290" s="76" t="n">
        <v>1</v>
      </c>
      <c r="AJ290" s="85" t="n">
        <v>1</v>
      </c>
      <c r="AK290" s="74" t="n">
        <v>0</v>
      </c>
      <c r="AL290" s="96"/>
    </row>
    <row collapsed="false" customFormat="true" customHeight="true" hidden="false" ht="15.75" outlineLevel="0" r="291" s="14">
      <c r="A291" s="36" t="n">
        <v>284</v>
      </c>
      <c r="B291" s="36" t="s">
        <v>46</v>
      </c>
      <c r="C291" s="36" t="s">
        <v>204</v>
      </c>
      <c r="D291" s="37" t="s">
        <v>208</v>
      </c>
      <c r="E291" s="34" t="n">
        <v>25</v>
      </c>
      <c r="F291" s="34" t="n">
        <v>2</v>
      </c>
      <c r="G291" s="34"/>
      <c r="H291" s="82" t="n">
        <v>8283</v>
      </c>
      <c r="I291" s="34" t="s">
        <v>163</v>
      </c>
      <c r="J291" s="34"/>
      <c r="K291" s="80" t="s">
        <v>207</v>
      </c>
      <c r="L291" s="84" t="s">
        <v>164</v>
      </c>
      <c r="M291" s="85" t="n">
        <v>1958</v>
      </c>
      <c r="N291" s="80" t="s">
        <v>69</v>
      </c>
      <c r="O291" s="85" t="n">
        <v>3</v>
      </c>
      <c r="P291" s="34" t="n">
        <v>0</v>
      </c>
      <c r="Q291" s="85" t="n">
        <v>3</v>
      </c>
      <c r="R291" s="86" t="n">
        <v>27</v>
      </c>
      <c r="S291" s="87" t="n">
        <v>1438</v>
      </c>
      <c r="T291" s="87" t="n">
        <v>1438</v>
      </c>
      <c r="U291" s="87" t="n">
        <v>1438</v>
      </c>
      <c r="V291" s="88" t="n">
        <v>0</v>
      </c>
      <c r="W291" s="48" t="s">
        <v>52</v>
      </c>
      <c r="X291" s="74" t="s">
        <v>52</v>
      </c>
      <c r="Y291" s="86" t="s">
        <v>53</v>
      </c>
      <c r="Z291" s="74" t="s">
        <v>52</v>
      </c>
      <c r="AA291" s="74" t="s">
        <v>52</v>
      </c>
      <c r="AB291" s="74" t="s">
        <v>52</v>
      </c>
      <c r="AC291" s="93" t="s">
        <v>52</v>
      </c>
      <c r="AD291" s="74" t="s">
        <v>52</v>
      </c>
      <c r="AE291" s="74" t="s">
        <v>53</v>
      </c>
      <c r="AF291" s="85" t="n">
        <v>0</v>
      </c>
      <c r="AG291" s="76" t="n">
        <v>1</v>
      </c>
      <c r="AH291" s="76" t="n">
        <v>0</v>
      </c>
      <c r="AI291" s="76" t="n">
        <v>0</v>
      </c>
      <c r="AJ291" s="85" t="n">
        <v>1</v>
      </c>
      <c r="AK291" s="74" t="n">
        <v>0</v>
      </c>
      <c r="AL291" s="96"/>
    </row>
    <row collapsed="false" customFormat="true" customHeight="true" hidden="false" ht="15.75" outlineLevel="0" r="292" s="14">
      <c r="A292" s="36" t="n">
        <v>285</v>
      </c>
      <c r="B292" s="36" t="s">
        <v>46</v>
      </c>
      <c r="C292" s="36" t="s">
        <v>204</v>
      </c>
      <c r="D292" s="37" t="s">
        <v>208</v>
      </c>
      <c r="E292" s="34" t="n">
        <v>6</v>
      </c>
      <c r="F292" s="34" t="n">
        <v>2</v>
      </c>
      <c r="G292" s="34"/>
      <c r="H292" s="82" t="n">
        <v>8284</v>
      </c>
      <c r="I292" s="34" t="s">
        <v>163</v>
      </c>
      <c r="J292" s="34"/>
      <c r="K292" s="80" t="s">
        <v>207</v>
      </c>
      <c r="L292" s="84" t="s">
        <v>164</v>
      </c>
      <c r="M292" s="85" t="n">
        <v>1954</v>
      </c>
      <c r="N292" s="80" t="s">
        <v>69</v>
      </c>
      <c r="O292" s="85" t="n">
        <v>4</v>
      </c>
      <c r="P292" s="34" t="n">
        <v>0</v>
      </c>
      <c r="Q292" s="85" t="n">
        <v>4</v>
      </c>
      <c r="R292" s="86" t="n">
        <v>38</v>
      </c>
      <c r="S292" s="87" t="n">
        <v>2462</v>
      </c>
      <c r="T292" s="87" t="n">
        <v>2462</v>
      </c>
      <c r="U292" s="87" t="n">
        <v>2248</v>
      </c>
      <c r="V292" s="88" t="n">
        <v>214</v>
      </c>
      <c r="W292" s="48" t="s">
        <v>52</v>
      </c>
      <c r="X292" s="74" t="s">
        <v>52</v>
      </c>
      <c r="Y292" s="86" t="s">
        <v>53</v>
      </c>
      <c r="Z292" s="74" t="s">
        <v>52</v>
      </c>
      <c r="AA292" s="74" t="s">
        <v>52</v>
      </c>
      <c r="AB292" s="74" t="s">
        <v>52</v>
      </c>
      <c r="AC292" s="93" t="s">
        <v>52</v>
      </c>
      <c r="AD292" s="74" t="s">
        <v>52</v>
      </c>
      <c r="AE292" s="74" t="s">
        <v>53</v>
      </c>
      <c r="AF292" s="85" t="n">
        <v>0</v>
      </c>
      <c r="AG292" s="76" t="n">
        <v>1</v>
      </c>
      <c r="AH292" s="76" t="n">
        <v>0</v>
      </c>
      <c r="AI292" s="76" t="n">
        <v>1</v>
      </c>
      <c r="AJ292" s="85" t="n">
        <v>1</v>
      </c>
      <c r="AK292" s="74" t="n">
        <v>0</v>
      </c>
      <c r="AL292" s="96"/>
    </row>
    <row collapsed="false" customFormat="true" customHeight="true" hidden="false" ht="15.75" outlineLevel="0" r="293" s="14">
      <c r="A293" s="36" t="n">
        <v>286</v>
      </c>
      <c r="B293" s="36" t="s">
        <v>46</v>
      </c>
      <c r="C293" s="36" t="s">
        <v>204</v>
      </c>
      <c r="D293" s="37" t="s">
        <v>208</v>
      </c>
      <c r="E293" s="34" t="n">
        <v>13</v>
      </c>
      <c r="F293" s="34" t="n">
        <v>1</v>
      </c>
      <c r="G293" s="34"/>
      <c r="H293" s="82" t="n">
        <v>8285</v>
      </c>
      <c r="I293" s="34" t="s">
        <v>163</v>
      </c>
      <c r="J293" s="34"/>
      <c r="K293" s="80" t="s">
        <v>207</v>
      </c>
      <c r="L293" s="84" t="s">
        <v>164</v>
      </c>
      <c r="M293" s="85" t="n">
        <v>1941</v>
      </c>
      <c r="N293" s="80" t="s">
        <v>69</v>
      </c>
      <c r="O293" s="85" t="n">
        <v>3</v>
      </c>
      <c r="P293" s="34" t="n">
        <v>0</v>
      </c>
      <c r="Q293" s="85" t="n">
        <v>2</v>
      </c>
      <c r="R293" s="86" t="n">
        <v>6</v>
      </c>
      <c r="S293" s="87" t="n">
        <v>2155</v>
      </c>
      <c r="T293" s="87" t="n">
        <v>2155</v>
      </c>
      <c r="U293" s="87" t="n">
        <v>1410</v>
      </c>
      <c r="V293" s="88" t="n">
        <v>745</v>
      </c>
      <c r="W293" s="48" t="s">
        <v>52</v>
      </c>
      <c r="X293" s="74" t="s">
        <v>52</v>
      </c>
      <c r="Y293" s="86" t="s">
        <v>206</v>
      </c>
      <c r="Z293" s="74" t="s">
        <v>52</v>
      </c>
      <c r="AA293" s="74" t="s">
        <v>52</v>
      </c>
      <c r="AB293" s="74" t="s">
        <v>52</v>
      </c>
      <c r="AC293" s="93" t="s">
        <v>53</v>
      </c>
      <c r="AD293" s="74" t="s">
        <v>52</v>
      </c>
      <c r="AE293" s="74" t="s">
        <v>53</v>
      </c>
      <c r="AF293" s="85" t="n">
        <v>0</v>
      </c>
      <c r="AG293" s="76" t="n">
        <v>1</v>
      </c>
      <c r="AH293" s="76" t="n">
        <v>0</v>
      </c>
      <c r="AI293" s="76" t="n">
        <v>1</v>
      </c>
      <c r="AJ293" s="85" t="n">
        <v>1</v>
      </c>
      <c r="AK293" s="74" t="n">
        <v>0</v>
      </c>
      <c r="AL293" s="96"/>
    </row>
    <row collapsed="false" customFormat="true" customHeight="true" hidden="false" ht="15.75" outlineLevel="0" r="294" s="14">
      <c r="A294" s="36" t="n">
        <v>287</v>
      </c>
      <c r="B294" s="36" t="s">
        <v>46</v>
      </c>
      <c r="C294" s="36" t="s">
        <v>204</v>
      </c>
      <c r="D294" s="37" t="s">
        <v>151</v>
      </c>
      <c r="E294" s="34" t="n">
        <v>3</v>
      </c>
      <c r="F294" s="34" t="n">
        <v>1</v>
      </c>
      <c r="G294" s="34"/>
      <c r="H294" s="82" t="n">
        <v>8286</v>
      </c>
      <c r="I294" s="34" t="s">
        <v>163</v>
      </c>
      <c r="J294" s="34"/>
      <c r="K294" s="80" t="s">
        <v>207</v>
      </c>
      <c r="L294" s="84" t="s">
        <v>168</v>
      </c>
      <c r="M294" s="85" t="n">
        <v>1971</v>
      </c>
      <c r="N294" s="80" t="s">
        <v>69</v>
      </c>
      <c r="O294" s="85" t="n">
        <v>5</v>
      </c>
      <c r="P294" s="34" t="n">
        <v>0</v>
      </c>
      <c r="Q294" s="85" t="n">
        <v>5</v>
      </c>
      <c r="R294" s="86" t="n">
        <v>99</v>
      </c>
      <c r="S294" s="87" t="n">
        <v>4217</v>
      </c>
      <c r="T294" s="87" t="n">
        <v>4217</v>
      </c>
      <c r="U294" s="87" t="n">
        <v>4217</v>
      </c>
      <c r="V294" s="88" t="n">
        <v>0</v>
      </c>
      <c r="W294" s="48" t="s">
        <v>52</v>
      </c>
      <c r="X294" s="74" t="s">
        <v>52</v>
      </c>
      <c r="Y294" s="86" t="s">
        <v>53</v>
      </c>
      <c r="Z294" s="74" t="s">
        <v>52</v>
      </c>
      <c r="AA294" s="74" t="s">
        <v>52</v>
      </c>
      <c r="AB294" s="74" t="s">
        <v>52</v>
      </c>
      <c r="AC294" s="93" t="s">
        <v>52</v>
      </c>
      <c r="AD294" s="74" t="s">
        <v>52</v>
      </c>
      <c r="AE294" s="74" t="s">
        <v>53</v>
      </c>
      <c r="AF294" s="85" t="n">
        <v>0</v>
      </c>
      <c r="AG294" s="76" t="n">
        <v>1</v>
      </c>
      <c r="AH294" s="76" t="n">
        <v>1</v>
      </c>
      <c r="AI294" s="76" t="n">
        <v>0</v>
      </c>
      <c r="AJ294" s="85" t="n">
        <v>2</v>
      </c>
      <c r="AK294" s="74" t="n">
        <v>0</v>
      </c>
      <c r="AL294" s="96"/>
    </row>
    <row collapsed="false" customFormat="true" customHeight="false" hidden="false" ht="15.9" outlineLevel="0" r="295" s="14">
      <c r="A295" s="36" t="n">
        <v>288</v>
      </c>
      <c r="B295" s="36" t="s">
        <v>46</v>
      </c>
      <c r="C295" s="36" t="s">
        <v>204</v>
      </c>
      <c r="D295" s="37" t="s">
        <v>209</v>
      </c>
      <c r="E295" s="34" t="n">
        <v>12</v>
      </c>
      <c r="F295" s="34" t="n">
        <v>3</v>
      </c>
      <c r="G295" s="34"/>
      <c r="H295" s="82" t="n">
        <v>8287</v>
      </c>
      <c r="I295" s="34" t="s">
        <v>163</v>
      </c>
      <c r="J295" s="34"/>
      <c r="K295" s="80" t="s">
        <v>207</v>
      </c>
      <c r="L295" s="84" t="s">
        <v>164</v>
      </c>
      <c r="M295" s="85" t="n">
        <v>1972</v>
      </c>
      <c r="N295" s="80" t="s">
        <v>69</v>
      </c>
      <c r="O295" s="85" t="n">
        <v>9</v>
      </c>
      <c r="P295" s="34" t="n">
        <v>0</v>
      </c>
      <c r="Q295" s="85" t="n">
        <v>2</v>
      </c>
      <c r="R295" s="86" t="n">
        <v>32</v>
      </c>
      <c r="S295" s="87" t="n">
        <v>6575</v>
      </c>
      <c r="T295" s="87" t="n">
        <v>6575</v>
      </c>
      <c r="U295" s="87" t="n">
        <v>6009</v>
      </c>
      <c r="V295" s="88" t="n">
        <v>566</v>
      </c>
      <c r="W295" s="48" t="s">
        <v>52</v>
      </c>
      <c r="X295" s="74" t="s">
        <v>52</v>
      </c>
      <c r="Y295" s="86" t="s">
        <v>206</v>
      </c>
      <c r="Z295" s="74" t="s">
        <v>52</v>
      </c>
      <c r="AA295" s="74" t="s">
        <v>52</v>
      </c>
      <c r="AB295" s="74" t="s">
        <v>52</v>
      </c>
      <c r="AC295" s="93" t="s">
        <v>53</v>
      </c>
      <c r="AD295" s="74" t="s">
        <v>52</v>
      </c>
      <c r="AE295" s="74" t="s">
        <v>53</v>
      </c>
      <c r="AF295" s="85" t="n">
        <v>2</v>
      </c>
      <c r="AG295" s="76" t="n">
        <v>2</v>
      </c>
      <c r="AH295" s="76" t="n">
        <v>1</v>
      </c>
      <c r="AI295" s="76" t="n">
        <v>2</v>
      </c>
      <c r="AJ295" s="85" t="n">
        <v>2</v>
      </c>
      <c r="AK295" s="74" t="n">
        <v>0</v>
      </c>
      <c r="AL295" s="96"/>
    </row>
    <row collapsed="false" customFormat="true" customHeight="false" hidden="false" ht="15.9" outlineLevel="0" r="296" s="14">
      <c r="A296" s="36" t="n">
        <v>289</v>
      </c>
      <c r="B296" s="36" t="s">
        <v>46</v>
      </c>
      <c r="C296" s="36" t="s">
        <v>204</v>
      </c>
      <c r="D296" s="37" t="s">
        <v>210</v>
      </c>
      <c r="E296" s="34" t="n">
        <v>19</v>
      </c>
      <c r="F296" s="34" t="n">
        <v>2</v>
      </c>
      <c r="G296" s="34"/>
      <c r="H296" s="82" t="n">
        <v>8288</v>
      </c>
      <c r="I296" s="34" t="s">
        <v>163</v>
      </c>
      <c r="J296" s="34"/>
      <c r="K296" s="80" t="s">
        <v>180</v>
      </c>
      <c r="L296" s="84" t="s">
        <v>71</v>
      </c>
      <c r="M296" s="85" t="n">
        <v>1973</v>
      </c>
      <c r="N296" s="80" t="s">
        <v>180</v>
      </c>
      <c r="O296" s="85" t="n">
        <v>9</v>
      </c>
      <c r="P296" s="34" t="n">
        <v>0</v>
      </c>
      <c r="Q296" s="85" t="n">
        <v>7</v>
      </c>
      <c r="R296" s="86" t="n">
        <v>245</v>
      </c>
      <c r="S296" s="87" t="n">
        <v>13325</v>
      </c>
      <c r="T296" s="87" t="n">
        <v>13325</v>
      </c>
      <c r="U296" s="87" t="n">
        <v>12807</v>
      </c>
      <c r="V296" s="88" t="n">
        <v>518</v>
      </c>
      <c r="W296" s="48" t="s">
        <v>52</v>
      </c>
      <c r="X296" s="74" t="s">
        <v>52</v>
      </c>
      <c r="Y296" s="86" t="s">
        <v>206</v>
      </c>
      <c r="Z296" s="74" t="s">
        <v>52</v>
      </c>
      <c r="AA296" s="74" t="s">
        <v>52</v>
      </c>
      <c r="AB296" s="74" t="s">
        <v>52</v>
      </c>
      <c r="AC296" s="93" t="s">
        <v>53</v>
      </c>
      <c r="AD296" s="74" t="s">
        <v>52</v>
      </c>
      <c r="AE296" s="74" t="s">
        <v>53</v>
      </c>
      <c r="AF296" s="85" t="n">
        <v>7</v>
      </c>
      <c r="AG296" s="76" t="n">
        <v>2</v>
      </c>
      <c r="AH296" s="76" t="n">
        <v>1</v>
      </c>
      <c r="AI296" s="76" t="n">
        <v>2</v>
      </c>
      <c r="AJ296" s="85" t="n">
        <v>2</v>
      </c>
      <c r="AK296" s="74" t="n">
        <v>0</v>
      </c>
      <c r="AL296" s="96"/>
    </row>
    <row collapsed="false" customFormat="true" customHeight="true" hidden="false" ht="15.75" outlineLevel="0" r="297" s="14">
      <c r="A297" s="36" t="n">
        <v>290</v>
      </c>
      <c r="B297" s="36" t="s">
        <v>46</v>
      </c>
      <c r="C297" s="36" t="s">
        <v>204</v>
      </c>
      <c r="D297" s="37" t="s">
        <v>211</v>
      </c>
      <c r="E297" s="34" t="n">
        <v>5</v>
      </c>
      <c r="F297" s="34"/>
      <c r="G297" s="34"/>
      <c r="H297" s="82" t="n">
        <v>8289</v>
      </c>
      <c r="I297" s="34" t="s">
        <v>163</v>
      </c>
      <c r="J297" s="34"/>
      <c r="K297" s="80" t="s">
        <v>180</v>
      </c>
      <c r="L297" s="84" t="s">
        <v>212</v>
      </c>
      <c r="M297" s="85" t="n">
        <v>1971</v>
      </c>
      <c r="N297" s="80" t="s">
        <v>180</v>
      </c>
      <c r="O297" s="85" t="n">
        <v>9</v>
      </c>
      <c r="P297" s="34" t="n">
        <v>0</v>
      </c>
      <c r="Q297" s="85" t="n">
        <v>9</v>
      </c>
      <c r="R297" s="86" t="n">
        <v>322</v>
      </c>
      <c r="S297" s="87" t="n">
        <v>16890</v>
      </c>
      <c r="T297" s="87" t="n">
        <v>16890</v>
      </c>
      <c r="U297" s="87" t="n">
        <v>16335</v>
      </c>
      <c r="V297" s="88" t="n">
        <v>555</v>
      </c>
      <c r="W297" s="48" t="s">
        <v>52</v>
      </c>
      <c r="X297" s="74" t="s">
        <v>52</v>
      </c>
      <c r="Y297" s="86" t="s">
        <v>206</v>
      </c>
      <c r="Z297" s="74" t="s">
        <v>52</v>
      </c>
      <c r="AA297" s="74" t="s">
        <v>52</v>
      </c>
      <c r="AB297" s="74" t="s">
        <v>52</v>
      </c>
      <c r="AC297" s="93" t="s">
        <v>53</v>
      </c>
      <c r="AD297" s="74" t="s">
        <v>52</v>
      </c>
      <c r="AE297" s="74" t="s">
        <v>53</v>
      </c>
      <c r="AF297" s="85" t="n">
        <v>9</v>
      </c>
      <c r="AG297" s="76" t="n">
        <v>2</v>
      </c>
      <c r="AH297" s="76" t="n">
        <v>0</v>
      </c>
      <c r="AI297" s="76" t="n">
        <v>2</v>
      </c>
      <c r="AJ297" s="85" t="n">
        <v>2</v>
      </c>
      <c r="AK297" s="74" t="n">
        <v>0</v>
      </c>
      <c r="AL297" s="96"/>
    </row>
    <row collapsed="false" customFormat="true" customHeight="false" hidden="false" ht="15.9" outlineLevel="0" r="298" s="14">
      <c r="A298" s="36" t="n">
        <v>291</v>
      </c>
      <c r="B298" s="36" t="s">
        <v>46</v>
      </c>
      <c r="C298" s="36" t="s">
        <v>204</v>
      </c>
      <c r="D298" s="37" t="s">
        <v>213</v>
      </c>
      <c r="E298" s="34" t="n">
        <v>6</v>
      </c>
      <c r="F298" s="34"/>
      <c r="G298" s="34"/>
      <c r="H298" s="82" t="n">
        <v>8290</v>
      </c>
      <c r="I298" s="34" t="s">
        <v>163</v>
      </c>
      <c r="J298" s="34"/>
      <c r="K298" s="80" t="s">
        <v>180</v>
      </c>
      <c r="L298" s="84" t="s">
        <v>138</v>
      </c>
      <c r="M298" s="85" t="n">
        <v>1971</v>
      </c>
      <c r="N298" s="80" t="s">
        <v>180</v>
      </c>
      <c r="O298" s="85" t="n">
        <v>9</v>
      </c>
      <c r="P298" s="34" t="n">
        <v>0</v>
      </c>
      <c r="Q298" s="85" t="n">
        <v>9</v>
      </c>
      <c r="R298" s="86" t="n">
        <v>321</v>
      </c>
      <c r="S298" s="87" t="n">
        <v>16862</v>
      </c>
      <c r="T298" s="87" t="n">
        <v>16862</v>
      </c>
      <c r="U298" s="87" t="n">
        <v>16204</v>
      </c>
      <c r="V298" s="88" t="n">
        <v>658</v>
      </c>
      <c r="W298" s="48" t="s">
        <v>52</v>
      </c>
      <c r="X298" s="74" t="s">
        <v>52</v>
      </c>
      <c r="Y298" s="86" t="s">
        <v>206</v>
      </c>
      <c r="Z298" s="74" t="s">
        <v>52</v>
      </c>
      <c r="AA298" s="74" t="s">
        <v>52</v>
      </c>
      <c r="AB298" s="74" t="s">
        <v>52</v>
      </c>
      <c r="AC298" s="93" t="s">
        <v>53</v>
      </c>
      <c r="AD298" s="74" t="s">
        <v>52</v>
      </c>
      <c r="AE298" s="74" t="s">
        <v>53</v>
      </c>
      <c r="AF298" s="85" t="n">
        <v>9</v>
      </c>
      <c r="AG298" s="76" t="n">
        <v>2</v>
      </c>
      <c r="AH298" s="76" t="n">
        <v>2</v>
      </c>
      <c r="AI298" s="76" t="n">
        <v>2</v>
      </c>
      <c r="AJ298" s="85" t="n">
        <v>2</v>
      </c>
      <c r="AK298" s="74" t="n">
        <v>0</v>
      </c>
      <c r="AL298" s="96"/>
    </row>
    <row collapsed="false" customFormat="true" customHeight="true" hidden="false" ht="15.75" outlineLevel="0" r="299" s="14">
      <c r="A299" s="36" t="n">
        <v>292</v>
      </c>
      <c r="B299" s="36" t="s">
        <v>46</v>
      </c>
      <c r="C299" s="36" t="s">
        <v>214</v>
      </c>
      <c r="D299" s="37" t="s">
        <v>215</v>
      </c>
      <c r="E299" s="34" t="n">
        <v>227</v>
      </c>
      <c r="F299" s="34"/>
      <c r="G299" s="34"/>
      <c r="H299" s="82" t="n">
        <v>8291</v>
      </c>
      <c r="I299" s="34" t="s">
        <v>163</v>
      </c>
      <c r="J299" s="34"/>
      <c r="K299" s="80" t="s">
        <v>180</v>
      </c>
      <c r="L299" s="84" t="s">
        <v>155</v>
      </c>
      <c r="M299" s="85" t="n">
        <v>1970</v>
      </c>
      <c r="N299" s="80" t="s">
        <v>180</v>
      </c>
      <c r="O299" s="85" t="n">
        <v>5</v>
      </c>
      <c r="P299" s="34" t="n">
        <v>0</v>
      </c>
      <c r="Q299" s="85" t="n">
        <v>6</v>
      </c>
      <c r="R299" s="86" t="n">
        <v>118</v>
      </c>
      <c r="S299" s="87" t="n">
        <v>5283</v>
      </c>
      <c r="T299" s="87" t="n">
        <v>5283</v>
      </c>
      <c r="U299" s="87" t="n">
        <v>5283</v>
      </c>
      <c r="V299" s="88" t="n">
        <v>0</v>
      </c>
      <c r="W299" s="48" t="s">
        <v>52</v>
      </c>
      <c r="X299" s="74" t="s">
        <v>52</v>
      </c>
      <c r="Y299" s="86" t="s">
        <v>206</v>
      </c>
      <c r="Z299" s="74" t="s">
        <v>52</v>
      </c>
      <c r="AA299" s="74" t="s">
        <v>52</v>
      </c>
      <c r="AB299" s="74" t="s">
        <v>52</v>
      </c>
      <c r="AC299" s="93" t="s">
        <v>53</v>
      </c>
      <c r="AD299" s="74" t="s">
        <v>52</v>
      </c>
      <c r="AE299" s="74" t="s">
        <v>53</v>
      </c>
      <c r="AF299" s="85" t="n">
        <v>0</v>
      </c>
      <c r="AG299" s="76" t="n">
        <v>1</v>
      </c>
      <c r="AH299" s="76" t="n">
        <v>1</v>
      </c>
      <c r="AI299" s="76" t="n">
        <v>1</v>
      </c>
      <c r="AJ299" s="85" t="n">
        <v>2</v>
      </c>
      <c r="AK299" s="74" t="n">
        <v>0</v>
      </c>
      <c r="AL299" s="96"/>
    </row>
    <row collapsed="false" customFormat="true" customHeight="true" hidden="false" ht="15.75" outlineLevel="0" r="300" s="14">
      <c r="A300" s="36" t="n">
        <v>293</v>
      </c>
      <c r="B300" s="36" t="s">
        <v>46</v>
      </c>
      <c r="C300" s="36" t="s">
        <v>214</v>
      </c>
      <c r="D300" s="37" t="s">
        <v>215</v>
      </c>
      <c r="E300" s="34" t="n">
        <v>231</v>
      </c>
      <c r="F300" s="34"/>
      <c r="G300" s="34"/>
      <c r="H300" s="82" t="n">
        <v>8292</v>
      </c>
      <c r="I300" s="34" t="s">
        <v>163</v>
      </c>
      <c r="J300" s="34"/>
      <c r="K300" s="80" t="s">
        <v>180</v>
      </c>
      <c r="L300" s="84" t="s">
        <v>155</v>
      </c>
      <c r="M300" s="85" t="n">
        <v>1974</v>
      </c>
      <c r="N300" s="80" t="s">
        <v>180</v>
      </c>
      <c r="O300" s="85" t="n">
        <v>5</v>
      </c>
      <c r="P300" s="34" t="n">
        <v>0</v>
      </c>
      <c r="Q300" s="85" t="n">
        <v>6</v>
      </c>
      <c r="R300" s="86" t="n">
        <v>118</v>
      </c>
      <c r="S300" s="87" t="n">
        <v>5432</v>
      </c>
      <c r="T300" s="87" t="n">
        <v>5432</v>
      </c>
      <c r="U300" s="87" t="n">
        <v>5432</v>
      </c>
      <c r="V300" s="88" t="n">
        <v>0</v>
      </c>
      <c r="W300" s="48" t="s">
        <v>52</v>
      </c>
      <c r="X300" s="74" t="s">
        <v>52</v>
      </c>
      <c r="Y300" s="86" t="s">
        <v>206</v>
      </c>
      <c r="Z300" s="74" t="s">
        <v>52</v>
      </c>
      <c r="AA300" s="74" t="s">
        <v>52</v>
      </c>
      <c r="AB300" s="74" t="s">
        <v>52</v>
      </c>
      <c r="AC300" s="93" t="s">
        <v>53</v>
      </c>
      <c r="AD300" s="74" t="s">
        <v>52</v>
      </c>
      <c r="AE300" s="74" t="s">
        <v>53</v>
      </c>
      <c r="AF300" s="85" t="n">
        <v>0</v>
      </c>
      <c r="AG300" s="76" t="n">
        <v>1</v>
      </c>
      <c r="AH300" s="76" t="n">
        <v>1</v>
      </c>
      <c r="AI300" s="76" t="n">
        <v>1</v>
      </c>
      <c r="AJ300" s="85" t="n">
        <v>2</v>
      </c>
      <c r="AK300" s="74" t="n">
        <v>0</v>
      </c>
      <c r="AL300" s="96"/>
    </row>
    <row collapsed="false" customFormat="true" customHeight="false" hidden="false" ht="15.9" outlineLevel="0" r="301" s="14">
      <c r="A301" s="36" t="n">
        <v>294</v>
      </c>
      <c r="B301" s="36" t="s">
        <v>46</v>
      </c>
      <c r="C301" s="36" t="s">
        <v>214</v>
      </c>
      <c r="D301" s="37" t="s">
        <v>216</v>
      </c>
      <c r="E301" s="34" t="n">
        <v>28</v>
      </c>
      <c r="F301" s="34" t="n">
        <v>235</v>
      </c>
      <c r="G301" s="34"/>
      <c r="H301" s="82" t="n">
        <v>8293</v>
      </c>
      <c r="I301" s="34" t="s">
        <v>163</v>
      </c>
      <c r="J301" s="34"/>
      <c r="K301" s="80" t="s">
        <v>180</v>
      </c>
      <c r="L301" s="84" t="s">
        <v>155</v>
      </c>
      <c r="M301" s="85" t="n">
        <v>1970</v>
      </c>
      <c r="N301" s="80" t="s">
        <v>180</v>
      </c>
      <c r="O301" s="85" t="n">
        <v>5</v>
      </c>
      <c r="P301" s="34" t="n">
        <v>0</v>
      </c>
      <c r="Q301" s="85" t="n">
        <v>4</v>
      </c>
      <c r="R301" s="86" t="n">
        <v>80</v>
      </c>
      <c r="S301" s="87" t="n">
        <v>3581</v>
      </c>
      <c r="T301" s="87" t="n">
        <v>3581</v>
      </c>
      <c r="U301" s="87" t="n">
        <v>3535</v>
      </c>
      <c r="V301" s="88" t="n">
        <v>46</v>
      </c>
      <c r="W301" s="48" t="s">
        <v>52</v>
      </c>
      <c r="X301" s="74" t="s">
        <v>52</v>
      </c>
      <c r="Y301" s="86" t="s">
        <v>206</v>
      </c>
      <c r="Z301" s="74" t="s">
        <v>52</v>
      </c>
      <c r="AA301" s="74" t="s">
        <v>52</v>
      </c>
      <c r="AB301" s="74" t="s">
        <v>52</v>
      </c>
      <c r="AC301" s="93" t="s">
        <v>53</v>
      </c>
      <c r="AD301" s="74" t="s">
        <v>52</v>
      </c>
      <c r="AE301" s="74" t="s">
        <v>53</v>
      </c>
      <c r="AF301" s="85" t="n">
        <v>0</v>
      </c>
      <c r="AG301" s="76" t="n">
        <v>1</v>
      </c>
      <c r="AH301" s="76" t="n">
        <v>1</v>
      </c>
      <c r="AI301" s="76" t="n">
        <v>1</v>
      </c>
      <c r="AJ301" s="85" t="n">
        <v>2</v>
      </c>
      <c r="AK301" s="74" t="n">
        <v>0</v>
      </c>
      <c r="AL301" s="96"/>
    </row>
    <row collapsed="false" customFormat="true" customHeight="false" hidden="false" ht="15.9" outlineLevel="0" r="302" s="14">
      <c r="A302" s="36" t="n">
        <v>295</v>
      </c>
      <c r="B302" s="36" t="s">
        <v>46</v>
      </c>
      <c r="C302" s="36" t="s">
        <v>214</v>
      </c>
      <c r="D302" s="37" t="s">
        <v>217</v>
      </c>
      <c r="E302" s="34" t="n">
        <v>25</v>
      </c>
      <c r="F302" s="34"/>
      <c r="G302" s="34"/>
      <c r="H302" s="82" t="n">
        <v>8294</v>
      </c>
      <c r="I302" s="34" t="s">
        <v>163</v>
      </c>
      <c r="J302" s="34"/>
      <c r="K302" s="80" t="s">
        <v>180</v>
      </c>
      <c r="L302" s="84" t="s">
        <v>155</v>
      </c>
      <c r="M302" s="85" t="n">
        <v>1970</v>
      </c>
      <c r="N302" s="80" t="s">
        <v>180</v>
      </c>
      <c r="O302" s="85" t="n">
        <v>5</v>
      </c>
      <c r="P302" s="34" t="n">
        <v>0</v>
      </c>
      <c r="Q302" s="85" t="n">
        <v>6</v>
      </c>
      <c r="R302" s="86" t="n">
        <v>118</v>
      </c>
      <c r="S302" s="87" t="n">
        <v>5461</v>
      </c>
      <c r="T302" s="87" t="n">
        <v>5461</v>
      </c>
      <c r="U302" s="87" t="n">
        <v>5414</v>
      </c>
      <c r="V302" s="88" t="n">
        <v>47</v>
      </c>
      <c r="W302" s="48" t="s">
        <v>52</v>
      </c>
      <c r="X302" s="74" t="s">
        <v>52</v>
      </c>
      <c r="Y302" s="86" t="s">
        <v>206</v>
      </c>
      <c r="Z302" s="74" t="s">
        <v>52</v>
      </c>
      <c r="AA302" s="74" t="s">
        <v>52</v>
      </c>
      <c r="AB302" s="74" t="s">
        <v>52</v>
      </c>
      <c r="AC302" s="93" t="s">
        <v>53</v>
      </c>
      <c r="AD302" s="74" t="s">
        <v>52</v>
      </c>
      <c r="AE302" s="74" t="s">
        <v>53</v>
      </c>
      <c r="AF302" s="85" t="n">
        <v>0</v>
      </c>
      <c r="AG302" s="76" t="n">
        <v>1</v>
      </c>
      <c r="AH302" s="76" t="n">
        <v>1</v>
      </c>
      <c r="AI302" s="76" t="n">
        <v>1</v>
      </c>
      <c r="AJ302" s="85" t="n">
        <v>2</v>
      </c>
      <c r="AK302" s="74" t="n">
        <v>0</v>
      </c>
      <c r="AL302" s="96"/>
    </row>
    <row collapsed="false" customFormat="true" customHeight="false" hidden="false" ht="15.9" outlineLevel="0" r="303" s="14">
      <c r="A303" s="36" t="n">
        <v>296</v>
      </c>
      <c r="B303" s="36" t="s">
        <v>46</v>
      </c>
      <c r="C303" s="36" t="s">
        <v>214</v>
      </c>
      <c r="D303" s="37" t="s">
        <v>217</v>
      </c>
      <c r="E303" s="34" t="n">
        <v>31</v>
      </c>
      <c r="F303" s="34" t="n">
        <v>1</v>
      </c>
      <c r="G303" s="34"/>
      <c r="H303" s="82" t="n">
        <v>8295</v>
      </c>
      <c r="I303" s="34" t="s">
        <v>163</v>
      </c>
      <c r="J303" s="34"/>
      <c r="K303" s="80" t="s">
        <v>207</v>
      </c>
      <c r="L303" s="84" t="s">
        <v>218</v>
      </c>
      <c r="M303" s="85" t="n">
        <v>1970</v>
      </c>
      <c r="N303" s="80" t="s">
        <v>69</v>
      </c>
      <c r="O303" s="85" t="n">
        <v>9</v>
      </c>
      <c r="P303" s="34" t="n">
        <v>0</v>
      </c>
      <c r="Q303" s="85" t="n">
        <v>4</v>
      </c>
      <c r="R303" s="86" t="n">
        <v>231</v>
      </c>
      <c r="S303" s="87" t="n">
        <v>11304</v>
      </c>
      <c r="T303" s="87" t="n">
        <v>11304</v>
      </c>
      <c r="U303" s="87" t="n">
        <v>11273</v>
      </c>
      <c r="V303" s="88" t="n">
        <v>31</v>
      </c>
      <c r="W303" s="48" t="s">
        <v>52</v>
      </c>
      <c r="X303" s="74" t="s">
        <v>52</v>
      </c>
      <c r="Y303" s="86" t="s">
        <v>206</v>
      </c>
      <c r="Z303" s="74" t="s">
        <v>52</v>
      </c>
      <c r="AA303" s="74" t="s">
        <v>52</v>
      </c>
      <c r="AB303" s="74" t="s">
        <v>52</v>
      </c>
      <c r="AC303" s="93" t="s">
        <v>53</v>
      </c>
      <c r="AD303" s="74" t="s">
        <v>52</v>
      </c>
      <c r="AE303" s="74" t="s">
        <v>53</v>
      </c>
      <c r="AF303" s="85" t="n">
        <v>4</v>
      </c>
      <c r="AG303" s="76" t="n">
        <v>2</v>
      </c>
      <c r="AH303" s="76" t="n">
        <v>1</v>
      </c>
      <c r="AI303" s="76" t="n">
        <v>2</v>
      </c>
      <c r="AJ303" s="85" t="n">
        <v>4</v>
      </c>
      <c r="AK303" s="74" t="n">
        <v>0</v>
      </c>
      <c r="AL303" s="96"/>
    </row>
    <row collapsed="false" customFormat="true" customHeight="true" hidden="false" ht="15.75" outlineLevel="0" r="304" s="14">
      <c r="A304" s="36" t="n">
        <v>297</v>
      </c>
      <c r="B304" s="36" t="s">
        <v>46</v>
      </c>
      <c r="C304" s="36" t="s">
        <v>214</v>
      </c>
      <c r="D304" s="37" t="s">
        <v>219</v>
      </c>
      <c r="E304" s="34" t="n">
        <v>241</v>
      </c>
      <c r="F304" s="34" t="n">
        <v>5</v>
      </c>
      <c r="G304" s="34"/>
      <c r="H304" s="82" t="n">
        <v>8296</v>
      </c>
      <c r="I304" s="34" t="s">
        <v>163</v>
      </c>
      <c r="J304" s="34"/>
      <c r="K304" s="80" t="s">
        <v>180</v>
      </c>
      <c r="L304" s="84" t="s">
        <v>220</v>
      </c>
      <c r="M304" s="85" t="n">
        <v>1969</v>
      </c>
      <c r="N304" s="80" t="s">
        <v>180</v>
      </c>
      <c r="O304" s="85" t="n">
        <v>5</v>
      </c>
      <c r="P304" s="34" t="n">
        <v>0</v>
      </c>
      <c r="Q304" s="85" t="n">
        <v>7</v>
      </c>
      <c r="R304" s="86" t="n">
        <v>70</v>
      </c>
      <c r="S304" s="87" t="n">
        <v>3152</v>
      </c>
      <c r="T304" s="87" t="n">
        <v>3152</v>
      </c>
      <c r="U304" s="87" t="n">
        <v>3152</v>
      </c>
      <c r="V304" s="88" t="n">
        <v>0</v>
      </c>
      <c r="W304" s="48" t="s">
        <v>52</v>
      </c>
      <c r="X304" s="74" t="s">
        <v>52</v>
      </c>
      <c r="Y304" s="86" t="s">
        <v>206</v>
      </c>
      <c r="Z304" s="74" t="s">
        <v>52</v>
      </c>
      <c r="AA304" s="74" t="s">
        <v>52</v>
      </c>
      <c r="AB304" s="74" t="s">
        <v>52</v>
      </c>
      <c r="AC304" s="93" t="s">
        <v>53</v>
      </c>
      <c r="AD304" s="74" t="s">
        <v>52</v>
      </c>
      <c r="AE304" s="74" t="s">
        <v>53</v>
      </c>
      <c r="AF304" s="85" t="n">
        <v>0</v>
      </c>
      <c r="AG304" s="76" t="n">
        <v>1</v>
      </c>
      <c r="AH304" s="76" t="n">
        <v>1</v>
      </c>
      <c r="AI304" s="76" t="n">
        <v>1</v>
      </c>
      <c r="AJ304" s="85" t="n">
        <v>1</v>
      </c>
      <c r="AK304" s="74" t="n">
        <v>0</v>
      </c>
      <c r="AL304" s="96"/>
    </row>
    <row collapsed="false" customFormat="true" customHeight="true" hidden="false" ht="15.75" outlineLevel="0" r="305" s="14">
      <c r="A305" s="36" t="n">
        <v>298</v>
      </c>
      <c r="B305" s="36" t="s">
        <v>46</v>
      </c>
      <c r="C305" s="36" t="s">
        <v>214</v>
      </c>
      <c r="D305" s="37" t="s">
        <v>151</v>
      </c>
      <c r="E305" s="34" t="n">
        <v>40</v>
      </c>
      <c r="F305" s="34" t="n">
        <v>2</v>
      </c>
      <c r="G305" s="34"/>
      <c r="H305" s="82" t="n">
        <v>8297</v>
      </c>
      <c r="I305" s="34" t="s">
        <v>163</v>
      </c>
      <c r="J305" s="34"/>
      <c r="K305" s="80" t="s">
        <v>207</v>
      </c>
      <c r="L305" s="84" t="s">
        <v>220</v>
      </c>
      <c r="M305" s="85" t="n">
        <v>1966</v>
      </c>
      <c r="N305" s="80" t="s">
        <v>69</v>
      </c>
      <c r="O305" s="85" t="n">
        <v>5</v>
      </c>
      <c r="P305" s="34" t="n">
        <v>0</v>
      </c>
      <c r="Q305" s="85" t="n">
        <v>5</v>
      </c>
      <c r="R305" s="86" t="n">
        <v>100</v>
      </c>
      <c r="S305" s="87" t="n">
        <v>4433</v>
      </c>
      <c r="T305" s="87" t="n">
        <v>4433</v>
      </c>
      <c r="U305" s="87" t="n">
        <v>4433</v>
      </c>
      <c r="V305" s="88" t="n">
        <v>0</v>
      </c>
      <c r="W305" s="48" t="s">
        <v>52</v>
      </c>
      <c r="X305" s="74" t="s">
        <v>52</v>
      </c>
      <c r="Y305" s="86" t="s">
        <v>206</v>
      </c>
      <c r="Z305" s="74" t="s">
        <v>52</v>
      </c>
      <c r="AA305" s="74" t="s">
        <v>52</v>
      </c>
      <c r="AB305" s="74" t="s">
        <v>52</v>
      </c>
      <c r="AC305" s="93" t="s">
        <v>53</v>
      </c>
      <c r="AD305" s="74" t="s">
        <v>52</v>
      </c>
      <c r="AE305" s="74" t="s">
        <v>53</v>
      </c>
      <c r="AF305" s="85" t="n">
        <v>0</v>
      </c>
      <c r="AG305" s="76" t="n">
        <v>1</v>
      </c>
      <c r="AH305" s="76" t="n">
        <v>1</v>
      </c>
      <c r="AI305" s="76" t="n">
        <v>1</v>
      </c>
      <c r="AJ305" s="85" t="n">
        <v>1</v>
      </c>
      <c r="AK305" s="74" t="n">
        <v>0</v>
      </c>
      <c r="AL305" s="96"/>
    </row>
    <row collapsed="false" customFormat="true" customHeight="true" hidden="false" ht="15.75" outlineLevel="0" r="306" s="14">
      <c r="A306" s="36" t="n">
        <v>299</v>
      </c>
      <c r="B306" s="36" t="s">
        <v>46</v>
      </c>
      <c r="C306" s="36" t="s">
        <v>214</v>
      </c>
      <c r="D306" s="37" t="s">
        <v>151</v>
      </c>
      <c r="E306" s="34" t="n">
        <v>42</v>
      </c>
      <c r="F306" s="34" t="n">
        <v>3</v>
      </c>
      <c r="G306" s="34"/>
      <c r="H306" s="82" t="n">
        <v>8298</v>
      </c>
      <c r="I306" s="34" t="s">
        <v>163</v>
      </c>
      <c r="J306" s="34"/>
      <c r="K306" s="80" t="s">
        <v>207</v>
      </c>
      <c r="L306" s="84" t="s">
        <v>220</v>
      </c>
      <c r="M306" s="85" t="n">
        <v>1961</v>
      </c>
      <c r="N306" s="80" t="s">
        <v>69</v>
      </c>
      <c r="O306" s="85" t="n">
        <v>3</v>
      </c>
      <c r="P306" s="34" t="n">
        <v>0</v>
      </c>
      <c r="Q306" s="85" t="n">
        <v>3</v>
      </c>
      <c r="R306" s="86" t="n">
        <v>36</v>
      </c>
      <c r="S306" s="87" t="n">
        <v>1502</v>
      </c>
      <c r="T306" s="87" t="n">
        <v>1502</v>
      </c>
      <c r="U306" s="87" t="n">
        <v>1502</v>
      </c>
      <c r="V306" s="88" t="n">
        <v>0</v>
      </c>
      <c r="W306" s="48" t="s">
        <v>52</v>
      </c>
      <c r="X306" s="74" t="s">
        <v>52</v>
      </c>
      <c r="Y306" s="86" t="s">
        <v>53</v>
      </c>
      <c r="Z306" s="74" t="s">
        <v>52</v>
      </c>
      <c r="AA306" s="74" t="s">
        <v>52</v>
      </c>
      <c r="AB306" s="74" t="s">
        <v>52</v>
      </c>
      <c r="AC306" s="93" t="s">
        <v>52</v>
      </c>
      <c r="AD306" s="74" t="s">
        <v>52</v>
      </c>
      <c r="AE306" s="74" t="s">
        <v>53</v>
      </c>
      <c r="AF306" s="85" t="n">
        <v>0</v>
      </c>
      <c r="AG306" s="76" t="n">
        <v>1</v>
      </c>
      <c r="AH306" s="76" t="n">
        <v>0</v>
      </c>
      <c r="AI306" s="76" t="n">
        <v>0</v>
      </c>
      <c r="AJ306" s="85" t="n">
        <v>0</v>
      </c>
      <c r="AK306" s="74" t="n">
        <v>0</v>
      </c>
      <c r="AL306" s="96"/>
    </row>
    <row collapsed="false" customFormat="true" customHeight="true" hidden="false" ht="15.75" outlineLevel="0" r="307" s="14">
      <c r="A307" s="36" t="n">
        <v>300</v>
      </c>
      <c r="B307" s="36" t="s">
        <v>46</v>
      </c>
      <c r="C307" s="36" t="s">
        <v>214</v>
      </c>
      <c r="D307" s="37" t="s">
        <v>151</v>
      </c>
      <c r="E307" s="34" t="n">
        <v>44</v>
      </c>
      <c r="F307" s="34" t="n">
        <v>4</v>
      </c>
      <c r="G307" s="34"/>
      <c r="H307" s="82" t="n">
        <v>8299</v>
      </c>
      <c r="I307" s="34" t="s">
        <v>163</v>
      </c>
      <c r="J307" s="34"/>
      <c r="K307" s="80" t="s">
        <v>180</v>
      </c>
      <c r="L307" s="84" t="s">
        <v>220</v>
      </c>
      <c r="M307" s="85" t="n">
        <v>1968</v>
      </c>
      <c r="N307" s="80" t="s">
        <v>180</v>
      </c>
      <c r="O307" s="85" t="n">
        <v>5</v>
      </c>
      <c r="P307" s="34" t="n">
        <v>0</v>
      </c>
      <c r="Q307" s="85" t="n">
        <v>7</v>
      </c>
      <c r="R307" s="86" t="n">
        <v>70</v>
      </c>
      <c r="S307" s="87" t="n">
        <v>3171</v>
      </c>
      <c r="T307" s="87" t="n">
        <v>3171</v>
      </c>
      <c r="U307" s="87" t="n">
        <v>3171</v>
      </c>
      <c r="V307" s="88" t="n">
        <v>0</v>
      </c>
      <c r="W307" s="48" t="s">
        <v>52</v>
      </c>
      <c r="X307" s="74" t="s">
        <v>52</v>
      </c>
      <c r="Y307" s="86" t="s">
        <v>206</v>
      </c>
      <c r="Z307" s="74" t="s">
        <v>52</v>
      </c>
      <c r="AA307" s="74" t="s">
        <v>52</v>
      </c>
      <c r="AB307" s="74" t="s">
        <v>52</v>
      </c>
      <c r="AC307" s="93" t="s">
        <v>53</v>
      </c>
      <c r="AD307" s="74" t="s">
        <v>52</v>
      </c>
      <c r="AE307" s="74" t="s">
        <v>53</v>
      </c>
      <c r="AF307" s="85" t="n">
        <v>0</v>
      </c>
      <c r="AG307" s="76" t="n">
        <v>1</v>
      </c>
      <c r="AH307" s="76" t="n">
        <v>0</v>
      </c>
      <c r="AI307" s="76" t="n">
        <v>1</v>
      </c>
      <c r="AJ307" s="85" t="n">
        <v>1</v>
      </c>
      <c r="AK307" s="74" t="n">
        <v>0</v>
      </c>
      <c r="AL307" s="96"/>
    </row>
    <row collapsed="false" customFormat="true" customHeight="true" hidden="false" ht="15.75" outlineLevel="0" r="308" s="14">
      <c r="A308" s="36" t="n">
        <v>301</v>
      </c>
      <c r="B308" s="36" t="s">
        <v>46</v>
      </c>
      <c r="C308" s="36" t="s">
        <v>214</v>
      </c>
      <c r="D308" s="37" t="s">
        <v>151</v>
      </c>
      <c r="E308" s="34" t="n">
        <v>36</v>
      </c>
      <c r="F308" s="34" t="n">
        <v>4</v>
      </c>
      <c r="G308" s="34"/>
      <c r="H308" s="82" t="n">
        <v>8300</v>
      </c>
      <c r="I308" s="34" t="s">
        <v>163</v>
      </c>
      <c r="J308" s="34"/>
      <c r="K308" s="80" t="s">
        <v>207</v>
      </c>
      <c r="L308" s="84" t="s">
        <v>164</v>
      </c>
      <c r="M308" s="85" t="n">
        <v>1960</v>
      </c>
      <c r="N308" s="80" t="s">
        <v>69</v>
      </c>
      <c r="O308" s="85" t="n">
        <v>3</v>
      </c>
      <c r="P308" s="34" t="n">
        <v>0</v>
      </c>
      <c r="Q308" s="85" t="n">
        <v>2</v>
      </c>
      <c r="R308" s="86" t="n">
        <v>24</v>
      </c>
      <c r="S308" s="87" t="n">
        <v>1241</v>
      </c>
      <c r="T308" s="87" t="n">
        <v>1241</v>
      </c>
      <c r="U308" s="87" t="n">
        <v>1157</v>
      </c>
      <c r="V308" s="88" t="n">
        <v>84</v>
      </c>
      <c r="W308" s="48" t="s">
        <v>52</v>
      </c>
      <c r="X308" s="74" t="s">
        <v>52</v>
      </c>
      <c r="Y308" s="86" t="s">
        <v>206</v>
      </c>
      <c r="Z308" s="74" t="s">
        <v>52</v>
      </c>
      <c r="AA308" s="74" t="s">
        <v>52</v>
      </c>
      <c r="AB308" s="74" t="s">
        <v>52</v>
      </c>
      <c r="AC308" s="93" t="s">
        <v>53</v>
      </c>
      <c r="AD308" s="74" t="s">
        <v>52</v>
      </c>
      <c r="AE308" s="74" t="s">
        <v>53</v>
      </c>
      <c r="AF308" s="85" t="n">
        <v>0</v>
      </c>
      <c r="AG308" s="76" t="n">
        <v>1</v>
      </c>
      <c r="AH308" s="76" t="n">
        <v>1</v>
      </c>
      <c r="AI308" s="76" t="n">
        <v>1</v>
      </c>
      <c r="AJ308" s="85" t="n">
        <v>1</v>
      </c>
      <c r="AK308" s="74" t="n">
        <v>0</v>
      </c>
      <c r="AL308" s="96"/>
    </row>
    <row collapsed="false" customFormat="true" customHeight="true" hidden="false" ht="15.75" outlineLevel="0" r="309" s="14">
      <c r="A309" s="36" t="n">
        <v>302</v>
      </c>
      <c r="B309" s="36" t="s">
        <v>46</v>
      </c>
      <c r="C309" s="36" t="s">
        <v>214</v>
      </c>
      <c r="D309" s="37" t="s">
        <v>151</v>
      </c>
      <c r="E309" s="34" t="n">
        <v>38</v>
      </c>
      <c r="F309" s="34" t="n">
        <v>1</v>
      </c>
      <c r="G309" s="34"/>
      <c r="H309" s="82" t="n">
        <v>8301</v>
      </c>
      <c r="I309" s="34" t="s">
        <v>163</v>
      </c>
      <c r="J309" s="34"/>
      <c r="K309" s="80" t="s">
        <v>207</v>
      </c>
      <c r="L309" s="84" t="s">
        <v>221</v>
      </c>
      <c r="M309" s="85" t="n">
        <v>1966</v>
      </c>
      <c r="N309" s="80" t="s">
        <v>69</v>
      </c>
      <c r="O309" s="85" t="n">
        <v>5</v>
      </c>
      <c r="P309" s="34" t="n">
        <v>0</v>
      </c>
      <c r="Q309" s="85" t="n">
        <v>6</v>
      </c>
      <c r="R309" s="86" t="n">
        <v>120</v>
      </c>
      <c r="S309" s="87" t="n">
        <v>5355</v>
      </c>
      <c r="T309" s="87" t="n">
        <v>5355</v>
      </c>
      <c r="U309" s="87" t="n">
        <v>5355</v>
      </c>
      <c r="V309" s="88" t="n">
        <v>0</v>
      </c>
      <c r="W309" s="48" t="s">
        <v>52</v>
      </c>
      <c r="X309" s="74" t="s">
        <v>52</v>
      </c>
      <c r="Y309" s="86" t="s">
        <v>206</v>
      </c>
      <c r="Z309" s="74" t="s">
        <v>52</v>
      </c>
      <c r="AA309" s="74" t="s">
        <v>52</v>
      </c>
      <c r="AB309" s="74" t="s">
        <v>52</v>
      </c>
      <c r="AC309" s="93" t="s">
        <v>53</v>
      </c>
      <c r="AD309" s="74" t="s">
        <v>52</v>
      </c>
      <c r="AE309" s="74" t="s">
        <v>53</v>
      </c>
      <c r="AF309" s="85" t="n">
        <v>0</v>
      </c>
      <c r="AG309" s="76" t="n">
        <v>1</v>
      </c>
      <c r="AH309" s="76" t="n">
        <v>1</v>
      </c>
      <c r="AI309" s="76" t="n">
        <v>1</v>
      </c>
      <c r="AJ309" s="85" t="n">
        <v>1</v>
      </c>
      <c r="AK309" s="74" t="n">
        <v>0</v>
      </c>
      <c r="AL309" s="96"/>
    </row>
    <row collapsed="false" customFormat="true" customHeight="true" hidden="false" ht="15.75" outlineLevel="0" r="310" s="14">
      <c r="A310" s="36" t="n">
        <v>303</v>
      </c>
      <c r="B310" s="36" t="s">
        <v>46</v>
      </c>
      <c r="C310" s="36" t="s">
        <v>214</v>
      </c>
      <c r="D310" s="37" t="s">
        <v>151</v>
      </c>
      <c r="E310" s="34" t="n">
        <v>38</v>
      </c>
      <c r="F310" s="34" t="n">
        <v>4</v>
      </c>
      <c r="G310" s="34"/>
      <c r="H310" s="82" t="n">
        <v>8302</v>
      </c>
      <c r="I310" s="34" t="s">
        <v>163</v>
      </c>
      <c r="J310" s="34"/>
      <c r="K310" s="80" t="s">
        <v>180</v>
      </c>
      <c r="L310" s="84" t="s">
        <v>221</v>
      </c>
      <c r="M310" s="85" t="n">
        <v>1966</v>
      </c>
      <c r="N310" s="80" t="s">
        <v>180</v>
      </c>
      <c r="O310" s="85" t="n">
        <v>5</v>
      </c>
      <c r="P310" s="34" t="n">
        <v>0</v>
      </c>
      <c r="Q310" s="85" t="n">
        <v>6</v>
      </c>
      <c r="R310" s="86" t="n">
        <v>120</v>
      </c>
      <c r="S310" s="87" t="n">
        <v>5340</v>
      </c>
      <c r="T310" s="87" t="n">
        <v>5340</v>
      </c>
      <c r="U310" s="87" t="n">
        <v>5340</v>
      </c>
      <c r="V310" s="88" t="n">
        <v>0</v>
      </c>
      <c r="W310" s="48" t="s">
        <v>52</v>
      </c>
      <c r="X310" s="74" t="s">
        <v>52</v>
      </c>
      <c r="Y310" s="86" t="s">
        <v>206</v>
      </c>
      <c r="Z310" s="74" t="s">
        <v>52</v>
      </c>
      <c r="AA310" s="74" t="s">
        <v>52</v>
      </c>
      <c r="AB310" s="74" t="s">
        <v>52</v>
      </c>
      <c r="AC310" s="93" t="s">
        <v>53</v>
      </c>
      <c r="AD310" s="74" t="s">
        <v>52</v>
      </c>
      <c r="AE310" s="74" t="s">
        <v>53</v>
      </c>
      <c r="AF310" s="85" t="n">
        <v>0</v>
      </c>
      <c r="AG310" s="76" t="n">
        <v>1</v>
      </c>
      <c r="AH310" s="76" t="n">
        <v>1</v>
      </c>
      <c r="AI310" s="76" t="n">
        <v>1</v>
      </c>
      <c r="AJ310" s="85" t="n">
        <v>1</v>
      </c>
      <c r="AK310" s="74" t="n">
        <v>0</v>
      </c>
      <c r="AL310" s="96"/>
    </row>
    <row collapsed="false" customFormat="true" customHeight="false" hidden="false" ht="15.9" outlineLevel="0" r="311" s="14">
      <c r="A311" s="36" t="n">
        <v>304</v>
      </c>
      <c r="B311" s="36" t="s">
        <v>46</v>
      </c>
      <c r="C311" s="36" t="s">
        <v>214</v>
      </c>
      <c r="D311" s="37" t="s">
        <v>222</v>
      </c>
      <c r="E311" s="34" t="n">
        <v>152</v>
      </c>
      <c r="F311" s="34" t="n">
        <v>4</v>
      </c>
      <c r="G311" s="34"/>
      <c r="H311" s="82" t="n">
        <v>8303</v>
      </c>
      <c r="I311" s="34" t="s">
        <v>163</v>
      </c>
      <c r="J311" s="34"/>
      <c r="K311" s="80" t="s">
        <v>180</v>
      </c>
      <c r="L311" s="84" t="s">
        <v>220</v>
      </c>
      <c r="M311" s="85" t="n">
        <v>1965</v>
      </c>
      <c r="N311" s="80" t="s">
        <v>180</v>
      </c>
      <c r="O311" s="85" t="n">
        <v>5</v>
      </c>
      <c r="P311" s="34" t="n">
        <v>0</v>
      </c>
      <c r="Q311" s="85" t="n">
        <v>6</v>
      </c>
      <c r="R311" s="86" t="n">
        <v>120</v>
      </c>
      <c r="S311" s="87" t="n">
        <v>5343</v>
      </c>
      <c r="T311" s="87" t="n">
        <v>5343</v>
      </c>
      <c r="U311" s="87" t="n">
        <v>5343</v>
      </c>
      <c r="V311" s="88" t="n">
        <v>0</v>
      </c>
      <c r="W311" s="48" t="s">
        <v>52</v>
      </c>
      <c r="X311" s="74" t="s">
        <v>52</v>
      </c>
      <c r="Y311" s="86" t="s">
        <v>206</v>
      </c>
      <c r="Z311" s="74" t="s">
        <v>52</v>
      </c>
      <c r="AA311" s="74" t="s">
        <v>52</v>
      </c>
      <c r="AB311" s="74" t="s">
        <v>52</v>
      </c>
      <c r="AC311" s="93" t="s">
        <v>53</v>
      </c>
      <c r="AD311" s="74" t="s">
        <v>52</v>
      </c>
      <c r="AE311" s="74" t="s">
        <v>53</v>
      </c>
      <c r="AF311" s="85" t="n">
        <v>0</v>
      </c>
      <c r="AG311" s="76" t="n">
        <v>1</v>
      </c>
      <c r="AH311" s="76" t="n">
        <v>1</v>
      </c>
      <c r="AI311" s="76" t="n">
        <v>1</v>
      </c>
      <c r="AJ311" s="85" t="n">
        <v>1</v>
      </c>
      <c r="AK311" s="74" t="n">
        <v>0</v>
      </c>
      <c r="AL311" s="96"/>
    </row>
    <row collapsed="false" customFormat="true" customHeight="false" hidden="false" ht="15.9" outlineLevel="0" r="312" s="14">
      <c r="A312" s="36" t="n">
        <v>305</v>
      </c>
      <c r="B312" s="36" t="s">
        <v>46</v>
      </c>
      <c r="C312" s="36" t="s">
        <v>214</v>
      </c>
      <c r="D312" s="37" t="s">
        <v>223</v>
      </c>
      <c r="E312" s="34" t="n">
        <v>33</v>
      </c>
      <c r="F312" s="34" t="n">
        <v>2</v>
      </c>
      <c r="G312" s="34"/>
      <c r="H312" s="82" t="n">
        <v>8304</v>
      </c>
      <c r="I312" s="34" t="s">
        <v>163</v>
      </c>
      <c r="J312" s="34"/>
      <c r="K312" s="80" t="s">
        <v>180</v>
      </c>
      <c r="L312" s="84" t="s">
        <v>220</v>
      </c>
      <c r="M312" s="85" t="n">
        <v>1967</v>
      </c>
      <c r="N312" s="80" t="s">
        <v>180</v>
      </c>
      <c r="O312" s="85" t="n">
        <v>5</v>
      </c>
      <c r="P312" s="34" t="n">
        <v>0</v>
      </c>
      <c r="Q312" s="85" t="n">
        <v>7</v>
      </c>
      <c r="R312" s="86" t="n">
        <v>70</v>
      </c>
      <c r="S312" s="87" t="n">
        <v>3171</v>
      </c>
      <c r="T312" s="87" t="n">
        <v>3171</v>
      </c>
      <c r="U312" s="87" t="n">
        <v>3171</v>
      </c>
      <c r="V312" s="88" t="n">
        <v>0</v>
      </c>
      <c r="W312" s="48" t="s">
        <v>52</v>
      </c>
      <c r="X312" s="74" t="s">
        <v>52</v>
      </c>
      <c r="Y312" s="86" t="s">
        <v>206</v>
      </c>
      <c r="Z312" s="74" t="s">
        <v>52</v>
      </c>
      <c r="AA312" s="74" t="s">
        <v>52</v>
      </c>
      <c r="AB312" s="74" t="s">
        <v>52</v>
      </c>
      <c r="AC312" s="93" t="s">
        <v>53</v>
      </c>
      <c r="AD312" s="74" t="s">
        <v>52</v>
      </c>
      <c r="AE312" s="74" t="s">
        <v>53</v>
      </c>
      <c r="AF312" s="85" t="n">
        <v>0</v>
      </c>
      <c r="AG312" s="76" t="n">
        <v>1</v>
      </c>
      <c r="AH312" s="76" t="n">
        <v>0</v>
      </c>
      <c r="AI312" s="76" t="n">
        <v>1</v>
      </c>
      <c r="AJ312" s="85" t="n">
        <v>1</v>
      </c>
      <c r="AK312" s="74" t="n">
        <v>0</v>
      </c>
      <c r="AL312" s="96"/>
    </row>
    <row collapsed="false" customFormat="true" customHeight="false" hidden="false" ht="15.9" outlineLevel="0" r="313" s="14">
      <c r="A313" s="36" t="n">
        <v>306</v>
      </c>
      <c r="B313" s="36" t="s">
        <v>46</v>
      </c>
      <c r="C313" s="36" t="s">
        <v>214</v>
      </c>
      <c r="D313" s="37" t="s">
        <v>224</v>
      </c>
      <c r="E313" s="34" t="n">
        <v>36</v>
      </c>
      <c r="F313" s="34" t="n">
        <v>1</v>
      </c>
      <c r="G313" s="34"/>
      <c r="H313" s="82" t="n">
        <v>8305</v>
      </c>
      <c r="I313" s="34" t="s">
        <v>163</v>
      </c>
      <c r="J313" s="34"/>
      <c r="K313" s="80" t="s">
        <v>180</v>
      </c>
      <c r="L313" s="84" t="s">
        <v>220</v>
      </c>
      <c r="M313" s="85" t="n">
        <v>1966</v>
      </c>
      <c r="N313" s="80" t="s">
        <v>180</v>
      </c>
      <c r="O313" s="85" t="n">
        <v>5</v>
      </c>
      <c r="P313" s="34" t="n">
        <v>0</v>
      </c>
      <c r="Q313" s="85" t="n">
        <v>7</v>
      </c>
      <c r="R313" s="86" t="n">
        <v>70</v>
      </c>
      <c r="S313" s="87" t="n">
        <v>3385</v>
      </c>
      <c r="T313" s="87" t="n">
        <v>3385</v>
      </c>
      <c r="U313" s="87" t="n">
        <v>3385</v>
      </c>
      <c r="V313" s="88" t="n">
        <v>0</v>
      </c>
      <c r="W313" s="48" t="s">
        <v>52</v>
      </c>
      <c r="X313" s="74" t="s">
        <v>52</v>
      </c>
      <c r="Y313" s="86" t="s">
        <v>206</v>
      </c>
      <c r="Z313" s="74" t="s">
        <v>52</v>
      </c>
      <c r="AA313" s="74" t="s">
        <v>52</v>
      </c>
      <c r="AB313" s="74" t="s">
        <v>52</v>
      </c>
      <c r="AC313" s="93" t="s">
        <v>53</v>
      </c>
      <c r="AD313" s="74" t="s">
        <v>52</v>
      </c>
      <c r="AE313" s="74" t="s">
        <v>53</v>
      </c>
      <c r="AF313" s="85" t="n">
        <v>0</v>
      </c>
      <c r="AG313" s="76" t="n">
        <v>1</v>
      </c>
      <c r="AH313" s="76" t="n">
        <v>1</v>
      </c>
      <c r="AI313" s="76" t="n">
        <v>1</v>
      </c>
      <c r="AJ313" s="85" t="n">
        <v>1</v>
      </c>
      <c r="AK313" s="74" t="n">
        <v>0</v>
      </c>
      <c r="AL313" s="96"/>
    </row>
    <row collapsed="false" customFormat="true" customHeight="false" hidden="false" ht="15.9" outlineLevel="0" r="314" s="14">
      <c r="A314" s="36" t="n">
        <v>307</v>
      </c>
      <c r="B314" s="36" t="s">
        <v>46</v>
      </c>
      <c r="C314" s="36" t="s">
        <v>214</v>
      </c>
      <c r="D314" s="37" t="s">
        <v>223</v>
      </c>
      <c r="E314" s="34" t="n">
        <v>37</v>
      </c>
      <c r="F314" s="34" t="n">
        <v>1</v>
      </c>
      <c r="G314" s="34"/>
      <c r="H314" s="82" t="n">
        <v>8306</v>
      </c>
      <c r="I314" s="34" t="s">
        <v>163</v>
      </c>
      <c r="J314" s="34"/>
      <c r="K314" s="80" t="s">
        <v>180</v>
      </c>
      <c r="L314" s="84" t="s">
        <v>220</v>
      </c>
      <c r="M314" s="85" t="n">
        <v>1967</v>
      </c>
      <c r="N314" s="80" t="s">
        <v>180</v>
      </c>
      <c r="O314" s="85" t="n">
        <v>5</v>
      </c>
      <c r="P314" s="34" t="n">
        <v>0</v>
      </c>
      <c r="Q314" s="85" t="n">
        <v>5</v>
      </c>
      <c r="R314" s="86" t="n">
        <v>50</v>
      </c>
      <c r="S314" s="87" t="n">
        <v>2455</v>
      </c>
      <c r="T314" s="87" t="n">
        <v>2455</v>
      </c>
      <c r="U314" s="87" t="n">
        <v>2455</v>
      </c>
      <c r="V314" s="88" t="n">
        <v>0</v>
      </c>
      <c r="W314" s="48" t="s">
        <v>52</v>
      </c>
      <c r="X314" s="74" t="s">
        <v>52</v>
      </c>
      <c r="Y314" s="86" t="s">
        <v>206</v>
      </c>
      <c r="Z314" s="74" t="s">
        <v>52</v>
      </c>
      <c r="AA314" s="74" t="s">
        <v>52</v>
      </c>
      <c r="AB314" s="74" t="s">
        <v>52</v>
      </c>
      <c r="AC314" s="93" t="s">
        <v>53</v>
      </c>
      <c r="AD314" s="74" t="s">
        <v>52</v>
      </c>
      <c r="AE314" s="74" t="s">
        <v>53</v>
      </c>
      <c r="AF314" s="85" t="n">
        <v>0</v>
      </c>
      <c r="AG314" s="76" t="n">
        <v>1</v>
      </c>
      <c r="AH314" s="76" t="n">
        <v>0</v>
      </c>
      <c r="AI314" s="76" t="n">
        <v>1</v>
      </c>
      <c r="AJ314" s="85" t="n">
        <v>1</v>
      </c>
      <c r="AK314" s="74" t="n">
        <v>0</v>
      </c>
      <c r="AL314" s="96"/>
    </row>
    <row collapsed="false" customFormat="true" customHeight="false" hidden="false" ht="15.9" outlineLevel="0" r="315" s="14">
      <c r="A315" s="36" t="n">
        <v>308</v>
      </c>
      <c r="B315" s="36" t="s">
        <v>46</v>
      </c>
      <c r="C315" s="36" t="s">
        <v>214</v>
      </c>
      <c r="D315" s="37" t="s">
        <v>225</v>
      </c>
      <c r="E315" s="34" t="n">
        <v>40</v>
      </c>
      <c r="F315" s="34" t="n">
        <v>2</v>
      </c>
      <c r="G315" s="34"/>
      <c r="H315" s="82" t="n">
        <v>8307</v>
      </c>
      <c r="I315" s="34" t="s">
        <v>163</v>
      </c>
      <c r="J315" s="34"/>
      <c r="K315" s="80" t="s">
        <v>180</v>
      </c>
      <c r="L315" s="84" t="s">
        <v>220</v>
      </c>
      <c r="M315" s="85" t="n">
        <v>1967</v>
      </c>
      <c r="N315" s="80" t="s">
        <v>180</v>
      </c>
      <c r="O315" s="85" t="n">
        <v>5</v>
      </c>
      <c r="P315" s="34" t="n">
        <v>0</v>
      </c>
      <c r="Q315" s="85" t="n">
        <v>7</v>
      </c>
      <c r="R315" s="86" t="n">
        <v>70</v>
      </c>
      <c r="S315" s="87" t="n">
        <v>3186</v>
      </c>
      <c r="T315" s="87" t="n">
        <v>3186</v>
      </c>
      <c r="U315" s="87" t="n">
        <v>3186</v>
      </c>
      <c r="V315" s="88" t="n">
        <v>0</v>
      </c>
      <c r="W315" s="48" t="s">
        <v>52</v>
      </c>
      <c r="X315" s="74" t="s">
        <v>52</v>
      </c>
      <c r="Y315" s="86" t="s">
        <v>206</v>
      </c>
      <c r="Z315" s="74" t="s">
        <v>52</v>
      </c>
      <c r="AA315" s="74" t="s">
        <v>52</v>
      </c>
      <c r="AB315" s="74" t="s">
        <v>52</v>
      </c>
      <c r="AC315" s="93" t="s">
        <v>53</v>
      </c>
      <c r="AD315" s="74" t="s">
        <v>52</v>
      </c>
      <c r="AE315" s="74" t="s">
        <v>53</v>
      </c>
      <c r="AF315" s="85" t="n">
        <v>0</v>
      </c>
      <c r="AG315" s="76" t="n">
        <v>1</v>
      </c>
      <c r="AH315" s="76" t="n">
        <v>0</v>
      </c>
      <c r="AI315" s="76" t="n">
        <v>1</v>
      </c>
      <c r="AJ315" s="85" t="n">
        <v>1</v>
      </c>
      <c r="AK315" s="74" t="n">
        <v>0</v>
      </c>
      <c r="AL315" s="96"/>
    </row>
    <row collapsed="false" customFormat="true" customHeight="false" hidden="false" ht="15.9" outlineLevel="0" r="316" s="14">
      <c r="A316" s="36" t="n">
        <v>309</v>
      </c>
      <c r="B316" s="36" t="s">
        <v>46</v>
      </c>
      <c r="C316" s="36" t="s">
        <v>214</v>
      </c>
      <c r="D316" s="37" t="s">
        <v>151</v>
      </c>
      <c r="E316" s="34" t="n">
        <v>35</v>
      </c>
      <c r="F316" s="34" t="n">
        <v>2</v>
      </c>
      <c r="G316" s="34"/>
      <c r="H316" s="82" t="n">
        <v>8308</v>
      </c>
      <c r="I316" s="34" t="s">
        <v>163</v>
      </c>
      <c r="J316" s="34"/>
      <c r="K316" s="80" t="s">
        <v>180</v>
      </c>
      <c r="L316" s="84" t="s">
        <v>220</v>
      </c>
      <c r="M316" s="85" t="n">
        <v>1967</v>
      </c>
      <c r="N316" s="80" t="s">
        <v>180</v>
      </c>
      <c r="O316" s="85" t="n">
        <v>5</v>
      </c>
      <c r="P316" s="34" t="n">
        <v>0</v>
      </c>
      <c r="Q316" s="85" t="n">
        <v>7</v>
      </c>
      <c r="R316" s="86" t="n">
        <v>70</v>
      </c>
      <c r="S316" s="87" t="n">
        <v>3359.3</v>
      </c>
      <c r="T316" s="87" t="n">
        <v>3359.3</v>
      </c>
      <c r="U316" s="87" t="n">
        <v>3359.3</v>
      </c>
      <c r="V316" s="88" t="n">
        <v>0</v>
      </c>
      <c r="W316" s="48" t="s">
        <v>52</v>
      </c>
      <c r="X316" s="74" t="s">
        <v>52</v>
      </c>
      <c r="Y316" s="86" t="s">
        <v>206</v>
      </c>
      <c r="Z316" s="74" t="s">
        <v>52</v>
      </c>
      <c r="AA316" s="74" t="s">
        <v>52</v>
      </c>
      <c r="AB316" s="74" t="s">
        <v>52</v>
      </c>
      <c r="AC316" s="93" t="s">
        <v>53</v>
      </c>
      <c r="AD316" s="74" t="s">
        <v>52</v>
      </c>
      <c r="AE316" s="74" t="s">
        <v>53</v>
      </c>
      <c r="AF316" s="85" t="n">
        <v>0</v>
      </c>
      <c r="AG316" s="76" t="n">
        <v>0</v>
      </c>
      <c r="AH316" s="76" t="n">
        <v>0</v>
      </c>
      <c r="AI316" s="76" t="n">
        <v>0</v>
      </c>
      <c r="AJ316" s="85" t="n">
        <v>0</v>
      </c>
      <c r="AK316" s="74" t="n">
        <v>0</v>
      </c>
      <c r="AL316" s="96"/>
    </row>
    <row collapsed="false" customFormat="true" customHeight="false" hidden="false" ht="15.9" outlineLevel="0" r="317" s="14">
      <c r="A317" s="36" t="n">
        <v>310</v>
      </c>
      <c r="B317" s="36" t="s">
        <v>46</v>
      </c>
      <c r="C317" s="36" t="s">
        <v>214</v>
      </c>
      <c r="D317" s="37" t="s">
        <v>224</v>
      </c>
      <c r="E317" s="34" t="n">
        <v>40</v>
      </c>
      <c r="F317" s="34" t="n">
        <v>1</v>
      </c>
      <c r="G317" s="34"/>
      <c r="H317" s="82" t="n">
        <v>8309</v>
      </c>
      <c r="I317" s="34" t="s">
        <v>163</v>
      </c>
      <c r="J317" s="34"/>
      <c r="K317" s="80" t="s">
        <v>180</v>
      </c>
      <c r="L317" s="84" t="s">
        <v>164</v>
      </c>
      <c r="M317" s="85" t="n">
        <v>1972</v>
      </c>
      <c r="N317" s="80" t="s">
        <v>180</v>
      </c>
      <c r="O317" s="85" t="n">
        <v>9</v>
      </c>
      <c r="P317" s="34" t="n">
        <v>0</v>
      </c>
      <c r="Q317" s="85" t="n">
        <v>4</v>
      </c>
      <c r="R317" s="86" t="n">
        <v>208</v>
      </c>
      <c r="S317" s="87" t="n">
        <v>9894</v>
      </c>
      <c r="T317" s="87" t="n">
        <v>9894</v>
      </c>
      <c r="U317" s="87" t="n">
        <v>9768</v>
      </c>
      <c r="V317" s="88" t="n">
        <v>126</v>
      </c>
      <c r="W317" s="48" t="s">
        <v>52</v>
      </c>
      <c r="X317" s="74" t="s">
        <v>52</v>
      </c>
      <c r="Y317" s="86" t="s">
        <v>206</v>
      </c>
      <c r="Z317" s="74" t="s">
        <v>52</v>
      </c>
      <c r="AA317" s="74" t="s">
        <v>52</v>
      </c>
      <c r="AB317" s="74" t="s">
        <v>52</v>
      </c>
      <c r="AC317" s="93" t="s">
        <v>53</v>
      </c>
      <c r="AD317" s="74" t="s">
        <v>52</v>
      </c>
      <c r="AE317" s="74" t="s">
        <v>53</v>
      </c>
      <c r="AF317" s="85" t="n">
        <v>4</v>
      </c>
      <c r="AG317" s="76" t="n">
        <v>2</v>
      </c>
      <c r="AH317" s="76" t="n">
        <v>1</v>
      </c>
      <c r="AI317" s="76" t="n">
        <v>0</v>
      </c>
      <c r="AJ317" s="85" t="n">
        <v>0</v>
      </c>
      <c r="AK317" s="74" t="n">
        <v>0</v>
      </c>
      <c r="AL317" s="96"/>
    </row>
    <row collapsed="false" customFormat="true" customHeight="false" hidden="false" ht="15.9" outlineLevel="0" r="318" s="14">
      <c r="A318" s="36" t="n">
        <v>311</v>
      </c>
      <c r="B318" s="36" t="s">
        <v>46</v>
      </c>
      <c r="C318" s="36" t="s">
        <v>214</v>
      </c>
      <c r="D318" s="37" t="s">
        <v>224</v>
      </c>
      <c r="E318" s="34" t="n">
        <v>47</v>
      </c>
      <c r="F318" s="34"/>
      <c r="G318" s="34"/>
      <c r="H318" s="82" t="n">
        <v>8310</v>
      </c>
      <c r="I318" s="34" t="s">
        <v>163</v>
      </c>
      <c r="J318" s="34"/>
      <c r="K318" s="80" t="s">
        <v>180</v>
      </c>
      <c r="L318" s="84" t="s">
        <v>220</v>
      </c>
      <c r="M318" s="85" t="n">
        <v>1967</v>
      </c>
      <c r="N318" s="80" t="s">
        <v>180</v>
      </c>
      <c r="O318" s="85" t="n">
        <v>5</v>
      </c>
      <c r="P318" s="34" t="n">
        <v>0</v>
      </c>
      <c r="Q318" s="85" t="n">
        <v>7</v>
      </c>
      <c r="R318" s="86" t="n">
        <v>70</v>
      </c>
      <c r="S318" s="87" t="n">
        <v>3181</v>
      </c>
      <c r="T318" s="87" t="n">
        <v>3181</v>
      </c>
      <c r="U318" s="87" t="n">
        <v>3181</v>
      </c>
      <c r="V318" s="88" t="n">
        <v>0</v>
      </c>
      <c r="W318" s="48" t="s">
        <v>52</v>
      </c>
      <c r="X318" s="74" t="s">
        <v>52</v>
      </c>
      <c r="Y318" s="86" t="s">
        <v>206</v>
      </c>
      <c r="Z318" s="74" t="s">
        <v>52</v>
      </c>
      <c r="AA318" s="74" t="s">
        <v>52</v>
      </c>
      <c r="AB318" s="74" t="s">
        <v>52</v>
      </c>
      <c r="AC318" s="93" t="s">
        <v>53</v>
      </c>
      <c r="AD318" s="74" t="s">
        <v>52</v>
      </c>
      <c r="AE318" s="74" t="s">
        <v>53</v>
      </c>
      <c r="AF318" s="85" t="n">
        <v>0</v>
      </c>
      <c r="AG318" s="76" t="n">
        <v>1</v>
      </c>
      <c r="AH318" s="76" t="n">
        <v>0</v>
      </c>
      <c r="AI318" s="76" t="n">
        <v>1</v>
      </c>
      <c r="AJ318" s="85" t="n">
        <v>1</v>
      </c>
      <c r="AK318" s="74" t="n">
        <v>0</v>
      </c>
      <c r="AL318" s="96"/>
    </row>
    <row collapsed="false" customFormat="true" customHeight="false" hidden="false" ht="15.9" outlineLevel="0" r="319" s="14">
      <c r="A319" s="36" t="n">
        <v>312</v>
      </c>
      <c r="B319" s="36" t="s">
        <v>46</v>
      </c>
      <c r="C319" s="36" t="s">
        <v>214</v>
      </c>
      <c r="D319" s="37" t="s">
        <v>224</v>
      </c>
      <c r="E319" s="34" t="n">
        <v>49</v>
      </c>
      <c r="F319" s="34" t="n">
        <v>1</v>
      </c>
      <c r="G319" s="34"/>
      <c r="H319" s="82" t="n">
        <v>8311</v>
      </c>
      <c r="I319" s="34" t="s">
        <v>163</v>
      </c>
      <c r="J319" s="34"/>
      <c r="K319" s="80" t="s">
        <v>180</v>
      </c>
      <c r="L319" s="84" t="s">
        <v>220</v>
      </c>
      <c r="M319" s="85" t="n">
        <v>1967</v>
      </c>
      <c r="N319" s="80" t="s">
        <v>180</v>
      </c>
      <c r="O319" s="85" t="n">
        <v>5</v>
      </c>
      <c r="P319" s="34" t="n">
        <v>0</v>
      </c>
      <c r="Q319" s="85" t="n">
        <v>7</v>
      </c>
      <c r="R319" s="86" t="n">
        <v>70</v>
      </c>
      <c r="S319" s="87" t="n">
        <v>3176</v>
      </c>
      <c r="T319" s="87" t="n">
        <v>3176</v>
      </c>
      <c r="U319" s="87" t="n">
        <v>3176</v>
      </c>
      <c r="V319" s="88" t="n">
        <v>0</v>
      </c>
      <c r="W319" s="48" t="s">
        <v>52</v>
      </c>
      <c r="X319" s="74" t="s">
        <v>52</v>
      </c>
      <c r="Y319" s="86" t="s">
        <v>206</v>
      </c>
      <c r="Z319" s="74" t="s">
        <v>52</v>
      </c>
      <c r="AA319" s="74" t="s">
        <v>52</v>
      </c>
      <c r="AB319" s="74" t="s">
        <v>52</v>
      </c>
      <c r="AC319" s="93" t="s">
        <v>53</v>
      </c>
      <c r="AD319" s="74" t="s">
        <v>52</v>
      </c>
      <c r="AE319" s="74" t="s">
        <v>53</v>
      </c>
      <c r="AF319" s="85" t="n">
        <v>0</v>
      </c>
      <c r="AG319" s="76" t="n">
        <v>1</v>
      </c>
      <c r="AH319" s="76" t="n">
        <v>1</v>
      </c>
      <c r="AI319" s="76" t="n">
        <v>1</v>
      </c>
      <c r="AJ319" s="85" t="n">
        <v>1</v>
      </c>
      <c r="AK319" s="74" t="n">
        <v>0</v>
      </c>
      <c r="AL319" s="96"/>
    </row>
    <row collapsed="false" customFormat="true" customHeight="false" hidden="false" ht="15.9" outlineLevel="0" r="320" s="14">
      <c r="A320" s="36" t="n">
        <v>313</v>
      </c>
      <c r="B320" s="36" t="s">
        <v>46</v>
      </c>
      <c r="C320" s="36" t="s">
        <v>214</v>
      </c>
      <c r="D320" s="37" t="s">
        <v>224</v>
      </c>
      <c r="E320" s="34" t="n">
        <v>57</v>
      </c>
      <c r="F320" s="34" t="n">
        <v>1</v>
      </c>
      <c r="G320" s="34"/>
      <c r="H320" s="82" t="n">
        <v>8312</v>
      </c>
      <c r="I320" s="34" t="s">
        <v>163</v>
      </c>
      <c r="J320" s="34"/>
      <c r="K320" s="80" t="s">
        <v>180</v>
      </c>
      <c r="L320" s="84" t="s">
        <v>220</v>
      </c>
      <c r="M320" s="85" t="n">
        <v>1967</v>
      </c>
      <c r="N320" s="80" t="s">
        <v>180</v>
      </c>
      <c r="O320" s="85" t="n">
        <v>5</v>
      </c>
      <c r="P320" s="34" t="n">
        <v>0</v>
      </c>
      <c r="Q320" s="85" t="n">
        <v>5</v>
      </c>
      <c r="R320" s="86" t="n">
        <v>50</v>
      </c>
      <c r="S320" s="87" t="n">
        <v>2459</v>
      </c>
      <c r="T320" s="87" t="n">
        <v>2459</v>
      </c>
      <c r="U320" s="87" t="n">
        <v>2459</v>
      </c>
      <c r="V320" s="88" t="n">
        <v>0</v>
      </c>
      <c r="W320" s="48" t="s">
        <v>52</v>
      </c>
      <c r="X320" s="74" t="s">
        <v>52</v>
      </c>
      <c r="Y320" s="86" t="s">
        <v>206</v>
      </c>
      <c r="Z320" s="74" t="s">
        <v>52</v>
      </c>
      <c r="AA320" s="74" t="s">
        <v>52</v>
      </c>
      <c r="AB320" s="74" t="s">
        <v>52</v>
      </c>
      <c r="AC320" s="93" t="s">
        <v>53</v>
      </c>
      <c r="AD320" s="74" t="s">
        <v>52</v>
      </c>
      <c r="AE320" s="74" t="s">
        <v>53</v>
      </c>
      <c r="AF320" s="85" t="n">
        <v>0</v>
      </c>
      <c r="AG320" s="76" t="n">
        <v>1</v>
      </c>
      <c r="AH320" s="76" t="n">
        <v>1</v>
      </c>
      <c r="AI320" s="76" t="n">
        <v>1</v>
      </c>
      <c r="AJ320" s="85" t="n">
        <v>1</v>
      </c>
      <c r="AK320" s="74" t="n">
        <v>0</v>
      </c>
      <c r="AL320" s="96"/>
    </row>
    <row collapsed="false" customFormat="true" customHeight="false" hidden="false" ht="15.9" outlineLevel="0" r="321" s="14">
      <c r="A321" s="36" t="n">
        <v>314</v>
      </c>
      <c r="B321" s="36" t="s">
        <v>46</v>
      </c>
      <c r="C321" s="36" t="s">
        <v>214</v>
      </c>
      <c r="D321" s="37" t="s">
        <v>225</v>
      </c>
      <c r="E321" s="34" t="n">
        <v>54</v>
      </c>
      <c r="F321" s="34" t="n">
        <v>2</v>
      </c>
      <c r="G321" s="34"/>
      <c r="H321" s="82" t="n">
        <v>8313</v>
      </c>
      <c r="I321" s="34" t="s">
        <v>163</v>
      </c>
      <c r="J321" s="34"/>
      <c r="K321" s="80" t="s">
        <v>180</v>
      </c>
      <c r="L321" s="84" t="s">
        <v>220</v>
      </c>
      <c r="M321" s="85" t="n">
        <v>1967</v>
      </c>
      <c r="N321" s="80" t="s">
        <v>180</v>
      </c>
      <c r="O321" s="85" t="n">
        <v>5</v>
      </c>
      <c r="P321" s="34" t="n">
        <v>0</v>
      </c>
      <c r="Q321" s="85" t="n">
        <v>7</v>
      </c>
      <c r="R321" s="86" t="n">
        <v>70</v>
      </c>
      <c r="S321" s="87" t="n">
        <v>3180</v>
      </c>
      <c r="T321" s="87" t="n">
        <v>3180</v>
      </c>
      <c r="U321" s="87" t="n">
        <v>3180</v>
      </c>
      <c r="V321" s="88" t="n">
        <v>0</v>
      </c>
      <c r="W321" s="48" t="s">
        <v>52</v>
      </c>
      <c r="X321" s="74" t="s">
        <v>52</v>
      </c>
      <c r="Y321" s="86" t="s">
        <v>206</v>
      </c>
      <c r="Z321" s="74" t="s">
        <v>52</v>
      </c>
      <c r="AA321" s="74" t="s">
        <v>52</v>
      </c>
      <c r="AB321" s="74" t="s">
        <v>52</v>
      </c>
      <c r="AC321" s="93" t="s">
        <v>53</v>
      </c>
      <c r="AD321" s="74" t="s">
        <v>52</v>
      </c>
      <c r="AE321" s="74" t="s">
        <v>53</v>
      </c>
      <c r="AF321" s="85" t="n">
        <v>0</v>
      </c>
      <c r="AG321" s="76" t="n">
        <v>1</v>
      </c>
      <c r="AH321" s="76" t="n">
        <v>0</v>
      </c>
      <c r="AI321" s="76" t="n">
        <v>1</v>
      </c>
      <c r="AJ321" s="85" t="n">
        <v>1</v>
      </c>
      <c r="AK321" s="74" t="n">
        <v>0</v>
      </c>
      <c r="AL321" s="96"/>
    </row>
    <row collapsed="false" customFormat="true" customHeight="false" hidden="false" ht="15.9" outlineLevel="0" r="322" s="14">
      <c r="A322" s="36" t="n">
        <v>315</v>
      </c>
      <c r="B322" s="36" t="s">
        <v>46</v>
      </c>
      <c r="C322" s="36" t="s">
        <v>214</v>
      </c>
      <c r="D322" s="37" t="s">
        <v>223</v>
      </c>
      <c r="E322" s="34" t="n">
        <v>50</v>
      </c>
      <c r="F322" s="34"/>
      <c r="G322" s="34"/>
      <c r="H322" s="82" t="n">
        <v>8314</v>
      </c>
      <c r="I322" s="34" t="s">
        <v>163</v>
      </c>
      <c r="J322" s="34"/>
      <c r="K322" s="80" t="s">
        <v>207</v>
      </c>
      <c r="L322" s="84" t="s">
        <v>164</v>
      </c>
      <c r="M322" s="85" t="n">
        <v>1960</v>
      </c>
      <c r="N322" s="80" t="s">
        <v>69</v>
      </c>
      <c r="O322" s="85" t="n">
        <v>3</v>
      </c>
      <c r="P322" s="34" t="n">
        <v>0</v>
      </c>
      <c r="Q322" s="85" t="n">
        <v>3</v>
      </c>
      <c r="R322" s="86" t="n">
        <v>36</v>
      </c>
      <c r="S322" s="87" t="n">
        <v>1432</v>
      </c>
      <c r="T322" s="87" t="n">
        <v>1432</v>
      </c>
      <c r="U322" s="87" t="n">
        <v>1432</v>
      </c>
      <c r="V322" s="88" t="n">
        <v>0</v>
      </c>
      <c r="W322" s="48" t="s">
        <v>52</v>
      </c>
      <c r="X322" s="74" t="s">
        <v>52</v>
      </c>
      <c r="Y322" s="86" t="s">
        <v>53</v>
      </c>
      <c r="Z322" s="74" t="s">
        <v>52</v>
      </c>
      <c r="AA322" s="74" t="s">
        <v>52</v>
      </c>
      <c r="AB322" s="74" t="s">
        <v>52</v>
      </c>
      <c r="AC322" s="93" t="s">
        <v>52</v>
      </c>
      <c r="AD322" s="74" t="s">
        <v>52</v>
      </c>
      <c r="AE322" s="74" t="s">
        <v>53</v>
      </c>
      <c r="AF322" s="85" t="n">
        <v>0</v>
      </c>
      <c r="AG322" s="76" t="n">
        <v>1</v>
      </c>
      <c r="AH322" s="76" t="n">
        <v>1</v>
      </c>
      <c r="AI322" s="76" t="n">
        <v>0</v>
      </c>
      <c r="AJ322" s="85" t="n">
        <v>0</v>
      </c>
      <c r="AK322" s="74" t="n">
        <v>0</v>
      </c>
      <c r="AL322" s="96"/>
    </row>
    <row collapsed="false" customFormat="true" customHeight="false" hidden="false" ht="15.9" outlineLevel="0" r="323" s="14">
      <c r="A323" s="36" t="n">
        <v>316</v>
      </c>
      <c r="B323" s="36" t="s">
        <v>46</v>
      </c>
      <c r="C323" s="36" t="s">
        <v>214</v>
      </c>
      <c r="D323" s="37" t="s">
        <v>223</v>
      </c>
      <c r="E323" s="34" t="n">
        <v>54</v>
      </c>
      <c r="F323" s="34"/>
      <c r="G323" s="34"/>
      <c r="H323" s="82" t="n">
        <v>8315</v>
      </c>
      <c r="I323" s="34" t="s">
        <v>163</v>
      </c>
      <c r="J323" s="34"/>
      <c r="K323" s="80" t="s">
        <v>207</v>
      </c>
      <c r="L323" s="84" t="s">
        <v>164</v>
      </c>
      <c r="M323" s="85" t="n">
        <v>1960</v>
      </c>
      <c r="N323" s="80" t="s">
        <v>69</v>
      </c>
      <c r="O323" s="85" t="n">
        <v>3</v>
      </c>
      <c r="P323" s="34" t="n">
        <v>0</v>
      </c>
      <c r="Q323" s="85" t="n">
        <v>3</v>
      </c>
      <c r="R323" s="86" t="n">
        <v>36</v>
      </c>
      <c r="S323" s="87" t="n">
        <v>1460</v>
      </c>
      <c r="T323" s="87" t="n">
        <v>1460</v>
      </c>
      <c r="U323" s="87" t="n">
        <v>1460</v>
      </c>
      <c r="V323" s="88" t="n">
        <v>0</v>
      </c>
      <c r="W323" s="48" t="s">
        <v>52</v>
      </c>
      <c r="X323" s="74" t="s">
        <v>52</v>
      </c>
      <c r="Y323" s="86" t="s">
        <v>53</v>
      </c>
      <c r="Z323" s="74" t="s">
        <v>52</v>
      </c>
      <c r="AA323" s="74" t="s">
        <v>52</v>
      </c>
      <c r="AB323" s="74" t="s">
        <v>52</v>
      </c>
      <c r="AC323" s="93" t="s">
        <v>52</v>
      </c>
      <c r="AD323" s="74" t="s">
        <v>52</v>
      </c>
      <c r="AE323" s="74" t="s">
        <v>53</v>
      </c>
      <c r="AF323" s="85" t="n">
        <v>0</v>
      </c>
      <c r="AG323" s="76" t="n">
        <v>1</v>
      </c>
      <c r="AH323" s="76" t="n">
        <v>0</v>
      </c>
      <c r="AI323" s="76" t="n">
        <v>0</v>
      </c>
      <c r="AJ323" s="85" t="n">
        <v>0</v>
      </c>
      <c r="AK323" s="74" t="n">
        <v>0</v>
      </c>
      <c r="AL323" s="96"/>
    </row>
    <row collapsed="false" customFormat="true" customHeight="false" hidden="false" ht="15.9" outlineLevel="0" r="324" s="14">
      <c r="A324" s="36" t="n">
        <v>317</v>
      </c>
      <c r="B324" s="36" t="s">
        <v>46</v>
      </c>
      <c r="C324" s="36" t="s">
        <v>214</v>
      </c>
      <c r="D324" s="37" t="s">
        <v>223</v>
      </c>
      <c r="E324" s="34" t="n">
        <v>58</v>
      </c>
      <c r="F324" s="34"/>
      <c r="G324" s="34"/>
      <c r="H324" s="82" t="n">
        <v>8316</v>
      </c>
      <c r="I324" s="34" t="s">
        <v>163</v>
      </c>
      <c r="J324" s="34"/>
      <c r="K324" s="80" t="s">
        <v>207</v>
      </c>
      <c r="L324" s="84" t="s">
        <v>164</v>
      </c>
      <c r="M324" s="85" t="n">
        <v>1960</v>
      </c>
      <c r="N324" s="80" t="s">
        <v>69</v>
      </c>
      <c r="O324" s="85" t="n">
        <v>3</v>
      </c>
      <c r="P324" s="34" t="n">
        <v>0</v>
      </c>
      <c r="Q324" s="85" t="n">
        <v>2</v>
      </c>
      <c r="R324" s="86" t="n">
        <v>24</v>
      </c>
      <c r="S324" s="87" t="n">
        <v>937</v>
      </c>
      <c r="T324" s="87" t="n">
        <v>937</v>
      </c>
      <c r="U324" s="87" t="n">
        <v>937</v>
      </c>
      <c r="V324" s="88" t="n">
        <v>0</v>
      </c>
      <c r="W324" s="48" t="s">
        <v>52</v>
      </c>
      <c r="X324" s="74" t="s">
        <v>52</v>
      </c>
      <c r="Y324" s="86" t="s">
        <v>53</v>
      </c>
      <c r="Z324" s="74" t="s">
        <v>52</v>
      </c>
      <c r="AA324" s="74" t="s">
        <v>52</v>
      </c>
      <c r="AB324" s="74" t="s">
        <v>52</v>
      </c>
      <c r="AC324" s="93" t="s">
        <v>52</v>
      </c>
      <c r="AD324" s="74" t="s">
        <v>52</v>
      </c>
      <c r="AE324" s="74" t="s">
        <v>53</v>
      </c>
      <c r="AF324" s="85" t="n">
        <v>0</v>
      </c>
      <c r="AG324" s="76" t="n">
        <v>1</v>
      </c>
      <c r="AH324" s="76" t="n">
        <v>0</v>
      </c>
      <c r="AI324" s="76" t="n">
        <v>0</v>
      </c>
      <c r="AJ324" s="85" t="n">
        <v>0</v>
      </c>
      <c r="AK324" s="74" t="n">
        <v>0</v>
      </c>
      <c r="AL324" s="96"/>
    </row>
    <row collapsed="false" customFormat="true" customHeight="false" hidden="false" ht="15.9" outlineLevel="0" r="325" s="14">
      <c r="A325" s="36" t="n">
        <v>318</v>
      </c>
      <c r="B325" s="36" t="s">
        <v>46</v>
      </c>
      <c r="C325" s="36" t="s">
        <v>214</v>
      </c>
      <c r="D325" s="37" t="s">
        <v>215</v>
      </c>
      <c r="E325" s="34" t="n">
        <v>249</v>
      </c>
      <c r="F325" s="34"/>
      <c r="G325" s="34"/>
      <c r="H325" s="82" t="n">
        <v>8317</v>
      </c>
      <c r="I325" s="34" t="s">
        <v>163</v>
      </c>
      <c r="J325" s="34"/>
      <c r="K325" s="80" t="s">
        <v>207</v>
      </c>
      <c r="L325" s="84" t="s">
        <v>164</v>
      </c>
      <c r="M325" s="85" t="n">
        <v>1961</v>
      </c>
      <c r="N325" s="80" t="s">
        <v>69</v>
      </c>
      <c r="O325" s="85" t="n">
        <v>3</v>
      </c>
      <c r="P325" s="34" t="n">
        <v>0</v>
      </c>
      <c r="Q325" s="85" t="n">
        <v>3</v>
      </c>
      <c r="R325" s="86" t="n">
        <v>36</v>
      </c>
      <c r="S325" s="87" t="n">
        <v>1492</v>
      </c>
      <c r="T325" s="87" t="n">
        <v>1492</v>
      </c>
      <c r="U325" s="87" t="n">
        <v>1492</v>
      </c>
      <c r="V325" s="88" t="n">
        <v>0</v>
      </c>
      <c r="W325" s="48" t="s">
        <v>52</v>
      </c>
      <c r="X325" s="74" t="s">
        <v>52</v>
      </c>
      <c r="Y325" s="86" t="s">
        <v>53</v>
      </c>
      <c r="Z325" s="74" t="s">
        <v>52</v>
      </c>
      <c r="AA325" s="74" t="s">
        <v>52</v>
      </c>
      <c r="AB325" s="74" t="s">
        <v>52</v>
      </c>
      <c r="AC325" s="93" t="s">
        <v>52</v>
      </c>
      <c r="AD325" s="74" t="s">
        <v>52</v>
      </c>
      <c r="AE325" s="74" t="s">
        <v>53</v>
      </c>
      <c r="AF325" s="85" t="n">
        <v>0</v>
      </c>
      <c r="AG325" s="76" t="n">
        <v>1</v>
      </c>
      <c r="AH325" s="76" t="n">
        <v>0</v>
      </c>
      <c r="AI325" s="76" t="n">
        <v>0</v>
      </c>
      <c r="AJ325" s="85" t="n">
        <v>0</v>
      </c>
      <c r="AK325" s="74" t="n">
        <v>0</v>
      </c>
      <c r="AL325" s="96"/>
    </row>
    <row collapsed="false" customFormat="true" customHeight="false" hidden="false" ht="15.9" outlineLevel="0" r="326" s="14">
      <c r="A326" s="36" t="n">
        <v>319</v>
      </c>
      <c r="B326" s="36" t="s">
        <v>46</v>
      </c>
      <c r="C326" s="36" t="s">
        <v>214</v>
      </c>
      <c r="D326" s="37" t="s">
        <v>151</v>
      </c>
      <c r="E326" s="34" t="n">
        <v>43</v>
      </c>
      <c r="F326" s="34"/>
      <c r="G326" s="34"/>
      <c r="H326" s="82" t="n">
        <v>8318</v>
      </c>
      <c r="I326" s="34" t="s">
        <v>163</v>
      </c>
      <c r="J326" s="34"/>
      <c r="K326" s="80" t="s">
        <v>207</v>
      </c>
      <c r="L326" s="84" t="s">
        <v>164</v>
      </c>
      <c r="M326" s="85" t="n">
        <v>1961</v>
      </c>
      <c r="N326" s="80" t="s">
        <v>69</v>
      </c>
      <c r="O326" s="85" t="n">
        <v>3</v>
      </c>
      <c r="P326" s="34" t="n">
        <v>0</v>
      </c>
      <c r="Q326" s="85" t="n">
        <v>3</v>
      </c>
      <c r="R326" s="86" t="n">
        <v>36</v>
      </c>
      <c r="S326" s="87" t="n">
        <v>1504</v>
      </c>
      <c r="T326" s="87" t="n">
        <v>1504</v>
      </c>
      <c r="U326" s="87" t="n">
        <v>1504</v>
      </c>
      <c r="V326" s="88" t="n">
        <v>0</v>
      </c>
      <c r="W326" s="48" t="s">
        <v>52</v>
      </c>
      <c r="X326" s="74" t="s">
        <v>52</v>
      </c>
      <c r="Y326" s="86" t="s">
        <v>53</v>
      </c>
      <c r="Z326" s="74" t="s">
        <v>52</v>
      </c>
      <c r="AA326" s="74" t="s">
        <v>52</v>
      </c>
      <c r="AB326" s="74" t="s">
        <v>52</v>
      </c>
      <c r="AC326" s="93" t="s">
        <v>52</v>
      </c>
      <c r="AD326" s="74" t="s">
        <v>52</v>
      </c>
      <c r="AE326" s="74" t="s">
        <v>53</v>
      </c>
      <c r="AF326" s="85" t="n">
        <v>0</v>
      </c>
      <c r="AG326" s="76" t="n">
        <v>1</v>
      </c>
      <c r="AH326" s="76" t="n">
        <v>0</v>
      </c>
      <c r="AI326" s="76" t="n">
        <v>0</v>
      </c>
      <c r="AJ326" s="85" t="n">
        <v>0</v>
      </c>
      <c r="AK326" s="74" t="n">
        <v>0</v>
      </c>
      <c r="AL326" s="96"/>
    </row>
    <row collapsed="false" customFormat="true" customHeight="false" hidden="false" ht="15.9" outlineLevel="0" r="327" s="14">
      <c r="A327" s="36" t="n">
        <v>320</v>
      </c>
      <c r="B327" s="36" t="s">
        <v>46</v>
      </c>
      <c r="C327" s="36" t="s">
        <v>214</v>
      </c>
      <c r="D327" s="37" t="s">
        <v>151</v>
      </c>
      <c r="E327" s="34" t="n">
        <v>45</v>
      </c>
      <c r="F327" s="34"/>
      <c r="G327" s="34"/>
      <c r="H327" s="82" t="n">
        <v>8319</v>
      </c>
      <c r="I327" s="34" t="s">
        <v>163</v>
      </c>
      <c r="J327" s="34"/>
      <c r="K327" s="80" t="s">
        <v>207</v>
      </c>
      <c r="L327" s="84" t="s">
        <v>164</v>
      </c>
      <c r="M327" s="85" t="n">
        <v>1961</v>
      </c>
      <c r="N327" s="80" t="s">
        <v>69</v>
      </c>
      <c r="O327" s="85" t="n">
        <v>3</v>
      </c>
      <c r="P327" s="34" t="n">
        <v>0</v>
      </c>
      <c r="Q327" s="85" t="n">
        <v>3</v>
      </c>
      <c r="R327" s="86" t="n">
        <v>36</v>
      </c>
      <c r="S327" s="87" t="n">
        <v>1497</v>
      </c>
      <c r="T327" s="87" t="n">
        <v>1497</v>
      </c>
      <c r="U327" s="87" t="n">
        <v>1497</v>
      </c>
      <c r="V327" s="88" t="n">
        <v>0</v>
      </c>
      <c r="W327" s="48" t="s">
        <v>52</v>
      </c>
      <c r="X327" s="74" t="s">
        <v>52</v>
      </c>
      <c r="Y327" s="86" t="s">
        <v>53</v>
      </c>
      <c r="Z327" s="74" t="s">
        <v>52</v>
      </c>
      <c r="AA327" s="74" t="s">
        <v>52</v>
      </c>
      <c r="AB327" s="74" t="s">
        <v>52</v>
      </c>
      <c r="AC327" s="93" t="s">
        <v>52</v>
      </c>
      <c r="AD327" s="74" t="s">
        <v>52</v>
      </c>
      <c r="AE327" s="74" t="s">
        <v>53</v>
      </c>
      <c r="AF327" s="85" t="n">
        <v>0</v>
      </c>
      <c r="AG327" s="76" t="n">
        <v>1</v>
      </c>
      <c r="AH327" s="76" t="n">
        <v>0</v>
      </c>
      <c r="AI327" s="76" t="n">
        <v>0</v>
      </c>
      <c r="AJ327" s="85" t="n">
        <v>0</v>
      </c>
      <c r="AK327" s="74" t="n">
        <v>0</v>
      </c>
      <c r="AL327" s="96"/>
    </row>
    <row collapsed="false" customFormat="true" customHeight="false" hidden="false" ht="15.9" outlineLevel="0" r="328" s="14">
      <c r="A328" s="36" t="n">
        <v>321</v>
      </c>
      <c r="B328" s="36" t="s">
        <v>46</v>
      </c>
      <c r="C328" s="36" t="s">
        <v>214</v>
      </c>
      <c r="D328" s="37" t="s">
        <v>151</v>
      </c>
      <c r="E328" s="34" t="n">
        <v>49</v>
      </c>
      <c r="F328" s="34" t="n">
        <v>1</v>
      </c>
      <c r="G328" s="34"/>
      <c r="H328" s="82" t="n">
        <v>8320</v>
      </c>
      <c r="I328" s="34" t="s">
        <v>163</v>
      </c>
      <c r="J328" s="34"/>
      <c r="K328" s="80" t="s">
        <v>207</v>
      </c>
      <c r="L328" s="84" t="s">
        <v>164</v>
      </c>
      <c r="M328" s="85" t="n">
        <v>1960</v>
      </c>
      <c r="N328" s="80" t="s">
        <v>69</v>
      </c>
      <c r="O328" s="85" t="n">
        <v>3</v>
      </c>
      <c r="P328" s="34" t="n">
        <v>0</v>
      </c>
      <c r="Q328" s="85" t="n">
        <v>3</v>
      </c>
      <c r="R328" s="86" t="n">
        <v>36</v>
      </c>
      <c r="S328" s="87" t="n">
        <v>1496</v>
      </c>
      <c r="T328" s="87" t="n">
        <v>1496</v>
      </c>
      <c r="U328" s="87" t="n">
        <v>1496</v>
      </c>
      <c r="V328" s="88" t="n">
        <v>0</v>
      </c>
      <c r="W328" s="48" t="s">
        <v>52</v>
      </c>
      <c r="X328" s="74" t="s">
        <v>52</v>
      </c>
      <c r="Y328" s="86" t="s">
        <v>53</v>
      </c>
      <c r="Z328" s="74" t="s">
        <v>52</v>
      </c>
      <c r="AA328" s="74" t="s">
        <v>52</v>
      </c>
      <c r="AB328" s="74" t="s">
        <v>52</v>
      </c>
      <c r="AC328" s="93" t="s">
        <v>52</v>
      </c>
      <c r="AD328" s="74" t="s">
        <v>52</v>
      </c>
      <c r="AE328" s="74" t="s">
        <v>53</v>
      </c>
      <c r="AF328" s="85" t="n">
        <v>0</v>
      </c>
      <c r="AG328" s="76" t="n">
        <v>1</v>
      </c>
      <c r="AH328" s="76" t="n">
        <v>0</v>
      </c>
      <c r="AI328" s="76" t="n">
        <v>0</v>
      </c>
      <c r="AJ328" s="85" t="n">
        <v>0</v>
      </c>
      <c r="AK328" s="74" t="n">
        <v>0</v>
      </c>
      <c r="AL328" s="96"/>
    </row>
    <row collapsed="false" customFormat="true" customHeight="false" hidden="false" ht="15.9" outlineLevel="0" r="329" s="14">
      <c r="A329" s="36" t="n">
        <v>322</v>
      </c>
      <c r="B329" s="36" t="s">
        <v>46</v>
      </c>
      <c r="C329" s="36" t="s">
        <v>214</v>
      </c>
      <c r="D329" s="37" t="s">
        <v>151</v>
      </c>
      <c r="E329" s="34" t="n">
        <v>51</v>
      </c>
      <c r="F329" s="34" t="n">
        <v>1</v>
      </c>
      <c r="G329" s="34"/>
      <c r="H329" s="82" t="n">
        <v>8321</v>
      </c>
      <c r="I329" s="34" t="s">
        <v>163</v>
      </c>
      <c r="J329" s="34"/>
      <c r="K329" s="80" t="s">
        <v>207</v>
      </c>
      <c r="L329" s="84" t="s">
        <v>164</v>
      </c>
      <c r="M329" s="85" t="n">
        <v>1960</v>
      </c>
      <c r="N329" s="80" t="s">
        <v>69</v>
      </c>
      <c r="O329" s="85" t="n">
        <v>3</v>
      </c>
      <c r="P329" s="34" t="n">
        <v>0</v>
      </c>
      <c r="Q329" s="85" t="n">
        <v>3</v>
      </c>
      <c r="R329" s="86" t="n">
        <v>28</v>
      </c>
      <c r="S329" s="87" t="n">
        <v>1490</v>
      </c>
      <c r="T329" s="87" t="n">
        <v>1490</v>
      </c>
      <c r="U329" s="87" t="n">
        <v>1126</v>
      </c>
      <c r="V329" s="88" t="n">
        <v>364</v>
      </c>
      <c r="W329" s="48" t="s">
        <v>52</v>
      </c>
      <c r="X329" s="74" t="s">
        <v>52</v>
      </c>
      <c r="Y329" s="86" t="s">
        <v>53</v>
      </c>
      <c r="Z329" s="74" t="s">
        <v>52</v>
      </c>
      <c r="AA329" s="74" t="s">
        <v>52</v>
      </c>
      <c r="AB329" s="74" t="s">
        <v>52</v>
      </c>
      <c r="AC329" s="93" t="s">
        <v>52</v>
      </c>
      <c r="AD329" s="74" t="s">
        <v>52</v>
      </c>
      <c r="AE329" s="74" t="s">
        <v>53</v>
      </c>
      <c r="AF329" s="85" t="n">
        <v>0</v>
      </c>
      <c r="AG329" s="76" t="n">
        <v>1</v>
      </c>
      <c r="AH329" s="76" t="n">
        <v>0</v>
      </c>
      <c r="AI329" s="76" t="n">
        <v>0</v>
      </c>
      <c r="AJ329" s="85" t="n">
        <v>0</v>
      </c>
      <c r="AK329" s="74" t="n">
        <v>0</v>
      </c>
      <c r="AL329" s="96"/>
    </row>
    <row collapsed="false" customFormat="true" customHeight="false" hidden="false" ht="15.9" outlineLevel="0" r="330" s="14">
      <c r="A330" s="36" t="n">
        <v>323</v>
      </c>
      <c r="B330" s="36" t="s">
        <v>46</v>
      </c>
      <c r="C330" s="36" t="s">
        <v>214</v>
      </c>
      <c r="D330" s="37" t="s">
        <v>151</v>
      </c>
      <c r="E330" s="34" t="n">
        <v>51</v>
      </c>
      <c r="F330" s="34" t="n">
        <v>3</v>
      </c>
      <c r="G330" s="34"/>
      <c r="H330" s="82" t="n">
        <v>8322</v>
      </c>
      <c r="I330" s="34" t="s">
        <v>163</v>
      </c>
      <c r="J330" s="34"/>
      <c r="K330" s="80" t="s">
        <v>207</v>
      </c>
      <c r="L330" s="84" t="s">
        <v>164</v>
      </c>
      <c r="M330" s="85" t="n">
        <v>1960</v>
      </c>
      <c r="N330" s="80" t="s">
        <v>69</v>
      </c>
      <c r="O330" s="85" t="n">
        <v>3</v>
      </c>
      <c r="P330" s="34" t="n">
        <v>0</v>
      </c>
      <c r="Q330" s="85" t="n">
        <v>3</v>
      </c>
      <c r="R330" s="86" t="n">
        <v>36</v>
      </c>
      <c r="S330" s="87" t="n">
        <v>1504</v>
      </c>
      <c r="T330" s="87" t="n">
        <v>1504</v>
      </c>
      <c r="U330" s="87" t="n">
        <v>1504</v>
      </c>
      <c r="V330" s="88" t="n">
        <v>0</v>
      </c>
      <c r="W330" s="48" t="s">
        <v>52</v>
      </c>
      <c r="X330" s="74" t="s">
        <v>52</v>
      </c>
      <c r="Y330" s="86" t="s">
        <v>53</v>
      </c>
      <c r="Z330" s="74" t="s">
        <v>52</v>
      </c>
      <c r="AA330" s="74" t="s">
        <v>52</v>
      </c>
      <c r="AB330" s="74" t="s">
        <v>52</v>
      </c>
      <c r="AC330" s="93" t="s">
        <v>52</v>
      </c>
      <c r="AD330" s="74" t="s">
        <v>52</v>
      </c>
      <c r="AE330" s="74" t="s">
        <v>53</v>
      </c>
      <c r="AF330" s="85" t="n">
        <v>0</v>
      </c>
      <c r="AG330" s="76" t="n">
        <v>1</v>
      </c>
      <c r="AH330" s="76" t="n">
        <v>0</v>
      </c>
      <c r="AI330" s="76" t="n">
        <v>0</v>
      </c>
      <c r="AJ330" s="85" t="n">
        <v>0</v>
      </c>
      <c r="AK330" s="74" t="n">
        <v>0</v>
      </c>
      <c r="AL330" s="96"/>
    </row>
    <row collapsed="false" customFormat="true" customHeight="false" hidden="false" ht="15.9" outlineLevel="0" r="331" s="14">
      <c r="A331" s="36" t="n">
        <v>324</v>
      </c>
      <c r="B331" s="36" t="s">
        <v>46</v>
      </c>
      <c r="C331" s="36" t="s">
        <v>214</v>
      </c>
      <c r="D331" s="37" t="s">
        <v>222</v>
      </c>
      <c r="E331" s="34" t="n">
        <v>129</v>
      </c>
      <c r="F331" s="34" t="n">
        <v>2</v>
      </c>
      <c r="G331" s="34"/>
      <c r="H331" s="82" t="n">
        <v>8323</v>
      </c>
      <c r="I331" s="34" t="s">
        <v>163</v>
      </c>
      <c r="J331" s="34"/>
      <c r="K331" s="80" t="s">
        <v>180</v>
      </c>
      <c r="L331" s="84" t="s">
        <v>71</v>
      </c>
      <c r="M331" s="85" t="n">
        <v>1980</v>
      </c>
      <c r="N331" s="80" t="s">
        <v>180</v>
      </c>
      <c r="O331" s="85" t="n">
        <v>9</v>
      </c>
      <c r="P331" s="34" t="n">
        <v>0</v>
      </c>
      <c r="Q331" s="85" t="n">
        <v>9</v>
      </c>
      <c r="R331" s="86" t="n">
        <v>209</v>
      </c>
      <c r="S331" s="87" t="n">
        <v>15716.6</v>
      </c>
      <c r="T331" s="87" t="n">
        <v>15716.6</v>
      </c>
      <c r="U331" s="87" t="n">
        <v>15664.6</v>
      </c>
      <c r="V331" s="88" t="n">
        <v>52</v>
      </c>
      <c r="W331" s="48" t="s">
        <v>52</v>
      </c>
      <c r="X331" s="74" t="s">
        <v>52</v>
      </c>
      <c r="Y331" s="86" t="s">
        <v>206</v>
      </c>
      <c r="Z331" s="74" t="s">
        <v>52</v>
      </c>
      <c r="AA331" s="74" t="s">
        <v>52</v>
      </c>
      <c r="AB331" s="74" t="s">
        <v>52</v>
      </c>
      <c r="AC331" s="93" t="s">
        <v>53</v>
      </c>
      <c r="AD331" s="74" t="s">
        <v>52</v>
      </c>
      <c r="AE331" s="74" t="s">
        <v>53</v>
      </c>
      <c r="AF331" s="85" t="n">
        <v>9</v>
      </c>
      <c r="AG331" s="76" t="n">
        <v>2</v>
      </c>
      <c r="AH331" s="76" t="n">
        <v>2</v>
      </c>
      <c r="AI331" s="76" t="n">
        <v>2</v>
      </c>
      <c r="AJ331" s="85" t="n">
        <v>2</v>
      </c>
      <c r="AK331" s="74" t="n">
        <v>0</v>
      </c>
      <c r="AL331" s="96"/>
    </row>
    <row collapsed="false" customFormat="true" customHeight="false" hidden="false" ht="15.9" outlineLevel="0" r="332" s="14">
      <c r="A332" s="36" t="n">
        <v>325</v>
      </c>
      <c r="B332" s="36" t="s">
        <v>46</v>
      </c>
      <c r="C332" s="36" t="s">
        <v>214</v>
      </c>
      <c r="D332" s="37" t="s">
        <v>222</v>
      </c>
      <c r="E332" s="34" t="n">
        <v>152</v>
      </c>
      <c r="F332" s="34" t="n">
        <v>2</v>
      </c>
      <c r="G332" s="34"/>
      <c r="H332" s="82" t="n">
        <v>8324</v>
      </c>
      <c r="I332" s="34" t="s">
        <v>163</v>
      </c>
      <c r="J332" s="34"/>
      <c r="K332" s="80" t="s">
        <v>180</v>
      </c>
      <c r="L332" s="84" t="s">
        <v>220</v>
      </c>
      <c r="M332" s="85" t="n">
        <v>1966</v>
      </c>
      <c r="N332" s="80" t="s">
        <v>180</v>
      </c>
      <c r="O332" s="85" t="n">
        <v>5</v>
      </c>
      <c r="P332" s="34" t="n">
        <v>0</v>
      </c>
      <c r="Q332" s="85" t="n">
        <v>6</v>
      </c>
      <c r="R332" s="86" t="n">
        <v>120</v>
      </c>
      <c r="S332" s="87" t="n">
        <v>5324</v>
      </c>
      <c r="T332" s="87" t="n">
        <v>5324</v>
      </c>
      <c r="U332" s="87" t="n">
        <v>5324</v>
      </c>
      <c r="V332" s="88" t="n">
        <v>0</v>
      </c>
      <c r="W332" s="48" t="s">
        <v>52</v>
      </c>
      <c r="X332" s="74" t="s">
        <v>52</v>
      </c>
      <c r="Y332" s="86" t="s">
        <v>206</v>
      </c>
      <c r="Z332" s="74" t="s">
        <v>52</v>
      </c>
      <c r="AA332" s="74" t="s">
        <v>52</v>
      </c>
      <c r="AB332" s="74" t="s">
        <v>52</v>
      </c>
      <c r="AC332" s="93" t="s">
        <v>53</v>
      </c>
      <c r="AD332" s="74" t="s">
        <v>52</v>
      </c>
      <c r="AE332" s="74" t="s">
        <v>53</v>
      </c>
      <c r="AF332" s="85" t="n">
        <v>0</v>
      </c>
      <c r="AG332" s="76" t="n">
        <v>1</v>
      </c>
      <c r="AH332" s="76" t="n">
        <v>1</v>
      </c>
      <c r="AI332" s="76" t="n">
        <v>1</v>
      </c>
      <c r="AJ332" s="85" t="n">
        <v>1</v>
      </c>
      <c r="AK332" s="74" t="n">
        <v>0</v>
      </c>
      <c r="AL332" s="96"/>
    </row>
    <row collapsed="false" customFormat="false" customHeight="false" hidden="false" ht="15.9" outlineLevel="0" r="333">
      <c r="A333" s="36" t="n">
        <v>326</v>
      </c>
      <c r="B333" s="36" t="s">
        <v>46</v>
      </c>
      <c r="C333" s="36" t="s">
        <v>75</v>
      </c>
      <c r="D333" s="64" t="s">
        <v>226</v>
      </c>
      <c r="E333" s="36" t="n">
        <v>12</v>
      </c>
      <c r="F333" s="36" t="n">
        <v>1</v>
      </c>
      <c r="G333" s="36"/>
      <c r="H333" s="82" t="n">
        <v>8325</v>
      </c>
      <c r="I333" s="55" t="s">
        <v>163</v>
      </c>
      <c r="J333" s="36"/>
      <c r="K333" s="36" t="s">
        <v>104</v>
      </c>
      <c r="L333" s="36" t="s">
        <v>104</v>
      </c>
      <c r="M333" s="36" t="n">
        <v>2011</v>
      </c>
      <c r="N333" s="36" t="s">
        <v>227</v>
      </c>
      <c r="O333" s="36" t="n">
        <v>26</v>
      </c>
      <c r="P333" s="36" t="n">
        <v>0</v>
      </c>
      <c r="Q333" s="36" t="n">
        <v>1</v>
      </c>
      <c r="R333" s="74" t="n">
        <v>240</v>
      </c>
      <c r="S333" s="72" t="n">
        <v>11683.4</v>
      </c>
      <c r="T333" s="72" t="n">
        <v>11683.4</v>
      </c>
      <c r="U333" s="72" t="n">
        <v>10918.8</v>
      </c>
      <c r="V333" s="73" t="n">
        <v>764.6</v>
      </c>
      <c r="W333" s="48" t="s">
        <v>52</v>
      </c>
      <c r="X333" s="74" t="s">
        <v>52</v>
      </c>
      <c r="Y333" s="74" t="s">
        <v>52</v>
      </c>
      <c r="Z333" s="74" t="s">
        <v>52</v>
      </c>
      <c r="AA333" s="74" t="s">
        <v>52</v>
      </c>
      <c r="AB333" s="74" t="s">
        <v>53</v>
      </c>
      <c r="AC333" s="74" t="s">
        <v>53</v>
      </c>
      <c r="AD333" s="74" t="s">
        <v>53</v>
      </c>
      <c r="AE333" s="74" t="s">
        <v>52</v>
      </c>
      <c r="AF333" s="74" t="n">
        <v>4</v>
      </c>
      <c r="AG333" s="74" t="n">
        <v>2</v>
      </c>
      <c r="AH333" s="74" t="n">
        <v>2</v>
      </c>
      <c r="AI333" s="74" t="n">
        <v>0</v>
      </c>
      <c r="AJ333" s="74" t="n">
        <v>2</v>
      </c>
      <c r="AK333" s="74" t="n">
        <v>0</v>
      </c>
      <c r="AL333" s="96"/>
    </row>
    <row collapsed="false" customFormat="false" customHeight="false" hidden="false" ht="15.9" outlineLevel="0" r="334">
      <c r="A334" s="36" t="n">
        <v>327</v>
      </c>
      <c r="B334" s="36" t="s">
        <v>46</v>
      </c>
      <c r="C334" s="36" t="s">
        <v>75</v>
      </c>
      <c r="D334" s="64" t="s">
        <v>226</v>
      </c>
      <c r="E334" s="36" t="n">
        <v>12</v>
      </c>
      <c r="F334" s="36" t="n">
        <v>2</v>
      </c>
      <c r="G334" s="36"/>
      <c r="H334" s="82" t="n">
        <v>8326</v>
      </c>
      <c r="I334" s="55" t="s">
        <v>163</v>
      </c>
      <c r="J334" s="36"/>
      <c r="K334" s="36" t="s">
        <v>104</v>
      </c>
      <c r="L334" s="36" t="s">
        <v>104</v>
      </c>
      <c r="M334" s="36" t="n">
        <v>2011</v>
      </c>
      <c r="N334" s="36" t="s">
        <v>227</v>
      </c>
      <c r="O334" s="36" t="n">
        <v>23</v>
      </c>
      <c r="P334" s="36" t="n">
        <v>0</v>
      </c>
      <c r="Q334" s="36" t="n">
        <v>1</v>
      </c>
      <c r="R334" s="74" t="n">
        <v>277</v>
      </c>
      <c r="S334" s="72" t="n">
        <v>10921.3</v>
      </c>
      <c r="T334" s="72" t="n">
        <v>10921.3</v>
      </c>
      <c r="U334" s="72" t="n">
        <v>10094.8</v>
      </c>
      <c r="V334" s="72" t="n">
        <v>826.5</v>
      </c>
      <c r="W334" s="48" t="s">
        <v>52</v>
      </c>
      <c r="X334" s="74" t="s">
        <v>52</v>
      </c>
      <c r="Y334" s="74" t="s">
        <v>52</v>
      </c>
      <c r="Z334" s="74" t="s">
        <v>52</v>
      </c>
      <c r="AA334" s="74" t="s">
        <v>52</v>
      </c>
      <c r="AB334" s="74" t="s">
        <v>53</v>
      </c>
      <c r="AC334" s="74" t="s">
        <v>53</v>
      </c>
      <c r="AD334" s="74" t="s">
        <v>53</v>
      </c>
      <c r="AE334" s="74" t="s">
        <v>52</v>
      </c>
      <c r="AF334" s="74" t="n">
        <v>4</v>
      </c>
      <c r="AG334" s="74" t="n">
        <v>2</v>
      </c>
      <c r="AH334" s="74" t="n">
        <v>2</v>
      </c>
      <c r="AI334" s="74" t="n">
        <v>0</v>
      </c>
      <c r="AJ334" s="74" t="n">
        <v>2</v>
      </c>
      <c r="AK334" s="74" t="n">
        <v>0</v>
      </c>
      <c r="AL334" s="96"/>
    </row>
    <row collapsed="false" customFormat="false" customHeight="false" hidden="false" ht="15.9" outlineLevel="0" r="335">
      <c r="A335" s="36" t="n">
        <v>328</v>
      </c>
      <c r="B335" s="36" t="s">
        <v>46</v>
      </c>
      <c r="C335" s="36" t="s">
        <v>75</v>
      </c>
      <c r="D335" s="64" t="s">
        <v>226</v>
      </c>
      <c r="E335" s="36" t="n">
        <v>14</v>
      </c>
      <c r="F335" s="36" t="n">
        <v>1</v>
      </c>
      <c r="G335" s="36"/>
      <c r="H335" s="82" t="n">
        <v>8327</v>
      </c>
      <c r="I335" s="55" t="s">
        <v>163</v>
      </c>
      <c r="J335" s="36"/>
      <c r="K335" s="36" t="s">
        <v>104</v>
      </c>
      <c r="L335" s="36" t="s">
        <v>104</v>
      </c>
      <c r="M335" s="36" t="n">
        <v>2011</v>
      </c>
      <c r="N335" s="36" t="s">
        <v>227</v>
      </c>
      <c r="O335" s="36" t="n">
        <v>26</v>
      </c>
      <c r="P335" s="36" t="n">
        <v>0</v>
      </c>
      <c r="Q335" s="36" t="n">
        <v>1</v>
      </c>
      <c r="R335" s="74" t="n">
        <v>240</v>
      </c>
      <c r="S335" s="72" t="n">
        <v>12924.7</v>
      </c>
      <c r="T335" s="72" t="n">
        <v>12924.7</v>
      </c>
      <c r="U335" s="72" t="n">
        <v>10260.1</v>
      </c>
      <c r="V335" s="72" t="n">
        <v>2664.6</v>
      </c>
      <c r="W335" s="48" t="s">
        <v>52</v>
      </c>
      <c r="X335" s="74" t="s">
        <v>52</v>
      </c>
      <c r="Y335" s="74" t="s">
        <v>52</v>
      </c>
      <c r="Z335" s="74" t="s">
        <v>52</v>
      </c>
      <c r="AA335" s="74" t="s">
        <v>52</v>
      </c>
      <c r="AB335" s="74" t="s">
        <v>53</v>
      </c>
      <c r="AC335" s="74" t="s">
        <v>53</v>
      </c>
      <c r="AD335" s="74" t="s">
        <v>53</v>
      </c>
      <c r="AE335" s="74" t="s">
        <v>52</v>
      </c>
      <c r="AF335" s="74" t="n">
        <v>4</v>
      </c>
      <c r="AG335" s="74" t="n">
        <v>2</v>
      </c>
      <c r="AH335" s="74" t="n">
        <v>2</v>
      </c>
      <c r="AI335" s="74" t="n">
        <v>0</v>
      </c>
      <c r="AJ335" s="74" t="n">
        <v>3</v>
      </c>
      <c r="AK335" s="74" t="n">
        <v>0</v>
      </c>
      <c r="AL335" s="96"/>
    </row>
    <row collapsed="false" customFormat="false" customHeight="false" hidden="false" ht="15.9" outlineLevel="0" r="336">
      <c r="A336" s="36" t="n">
        <v>329</v>
      </c>
      <c r="B336" s="36" t="s">
        <v>46</v>
      </c>
      <c r="C336" s="36" t="s">
        <v>204</v>
      </c>
      <c r="D336" s="54" t="s">
        <v>228</v>
      </c>
      <c r="E336" s="34" t="n">
        <v>6</v>
      </c>
      <c r="F336" s="34" t="n">
        <v>1</v>
      </c>
      <c r="G336" s="36"/>
      <c r="H336" s="82" t="n">
        <v>8328</v>
      </c>
      <c r="I336" s="36" t="s">
        <v>163</v>
      </c>
      <c r="J336" s="36"/>
      <c r="K336" s="36" t="s">
        <v>229</v>
      </c>
      <c r="L336" s="36" t="s">
        <v>104</v>
      </c>
      <c r="M336" s="36" t="n">
        <v>1955</v>
      </c>
      <c r="N336" s="36" t="s">
        <v>230</v>
      </c>
      <c r="O336" s="36" t="n">
        <v>3</v>
      </c>
      <c r="P336" s="36" t="n">
        <v>0</v>
      </c>
      <c r="Q336" s="36" t="n">
        <v>2</v>
      </c>
      <c r="R336" s="74" t="n">
        <v>7</v>
      </c>
      <c r="S336" s="72" t="n">
        <v>2962</v>
      </c>
      <c r="T336" s="72" t="n">
        <v>2416.7</v>
      </c>
      <c r="U336" s="72" t="n">
        <v>2322.1</v>
      </c>
      <c r="V336" s="73" t="n">
        <v>639.9</v>
      </c>
      <c r="W336" s="48" t="s">
        <v>52</v>
      </c>
      <c r="X336" s="74" t="s">
        <v>52</v>
      </c>
      <c r="Y336" s="74" t="s">
        <v>52</v>
      </c>
      <c r="Z336" s="74" t="s">
        <v>52</v>
      </c>
      <c r="AA336" s="74" t="s">
        <v>52</v>
      </c>
      <c r="AB336" s="74" t="s">
        <v>52</v>
      </c>
      <c r="AC336" s="74" t="s">
        <v>53</v>
      </c>
      <c r="AD336" s="74" t="s">
        <v>52</v>
      </c>
      <c r="AE336" s="74" t="s">
        <v>53</v>
      </c>
      <c r="AF336" s="74" t="n">
        <v>0</v>
      </c>
      <c r="AG336" s="74" t="n">
        <v>1</v>
      </c>
      <c r="AH336" s="74" t="n">
        <v>1</v>
      </c>
      <c r="AI336" s="74" t="n">
        <v>1</v>
      </c>
      <c r="AJ336" s="74" t="n">
        <v>1</v>
      </c>
      <c r="AK336" s="74" t="n">
        <v>0</v>
      </c>
      <c r="AL336" s="96"/>
    </row>
    <row collapsed="false" customFormat="false" customHeight="false" hidden="false" ht="15.9" outlineLevel="0" r="337">
      <c r="A337" s="36" t="n">
        <v>330</v>
      </c>
      <c r="B337" s="36" t="s">
        <v>46</v>
      </c>
      <c r="C337" s="36" t="s">
        <v>204</v>
      </c>
      <c r="D337" s="54" t="s">
        <v>228</v>
      </c>
      <c r="E337" s="34" t="n">
        <v>9</v>
      </c>
      <c r="F337" s="34" t="n">
        <v>1</v>
      </c>
      <c r="G337" s="36"/>
      <c r="H337" s="82" t="n">
        <v>8329</v>
      </c>
      <c r="I337" s="36" t="s">
        <v>163</v>
      </c>
      <c r="J337" s="36" t="s">
        <v>100</v>
      </c>
      <c r="K337" s="36"/>
      <c r="L337" s="36"/>
      <c r="M337" s="36"/>
      <c r="N337" s="36"/>
      <c r="O337" s="36"/>
      <c r="P337" s="36"/>
      <c r="Q337" s="36"/>
      <c r="R337" s="74"/>
      <c r="S337" s="72"/>
      <c r="T337" s="72"/>
      <c r="U337" s="72"/>
      <c r="V337" s="72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 t="n">
        <v>0</v>
      </c>
      <c r="AJ337" s="74" t="n">
        <v>0</v>
      </c>
      <c r="AK337" s="74"/>
      <c r="AL337" s="96"/>
    </row>
    <row collapsed="false" customFormat="false" customHeight="false" hidden="false" ht="15.9" outlineLevel="0" r="338">
      <c r="A338" s="36" t="n">
        <v>331</v>
      </c>
      <c r="B338" s="36" t="s">
        <v>46</v>
      </c>
      <c r="C338" s="36" t="s">
        <v>204</v>
      </c>
      <c r="D338" s="54" t="s">
        <v>228</v>
      </c>
      <c r="E338" s="34" t="n">
        <v>10</v>
      </c>
      <c r="F338" s="34"/>
      <c r="G338" s="36"/>
      <c r="H338" s="82" t="n">
        <v>8330</v>
      </c>
      <c r="I338" s="36" t="s">
        <v>163</v>
      </c>
      <c r="J338" s="36"/>
      <c r="K338" s="36" t="s">
        <v>229</v>
      </c>
      <c r="L338" s="36" t="s">
        <v>104</v>
      </c>
      <c r="M338" s="36" t="n">
        <v>1952</v>
      </c>
      <c r="N338" s="36" t="s">
        <v>230</v>
      </c>
      <c r="O338" s="36" t="n">
        <v>3</v>
      </c>
      <c r="P338" s="36" t="n">
        <v>0</v>
      </c>
      <c r="Q338" s="36" t="n">
        <v>2</v>
      </c>
      <c r="R338" s="74" t="n">
        <v>4</v>
      </c>
      <c r="S338" s="72" t="n">
        <v>2956.3</v>
      </c>
      <c r="T338" s="72" t="n">
        <v>2409.7</v>
      </c>
      <c r="U338" s="72" t="n">
        <v>2223.5</v>
      </c>
      <c r="V338" s="72" t="n">
        <v>732.8</v>
      </c>
      <c r="W338" s="48" t="s">
        <v>52</v>
      </c>
      <c r="X338" s="74" t="s">
        <v>52</v>
      </c>
      <c r="Y338" s="74" t="s">
        <v>52</v>
      </c>
      <c r="Z338" s="74" t="s">
        <v>52</v>
      </c>
      <c r="AA338" s="74" t="s">
        <v>52</v>
      </c>
      <c r="AB338" s="74" t="s">
        <v>52</v>
      </c>
      <c r="AC338" s="74" t="s">
        <v>53</v>
      </c>
      <c r="AD338" s="74" t="s">
        <v>52</v>
      </c>
      <c r="AE338" s="74" t="s">
        <v>53</v>
      </c>
      <c r="AF338" s="74" t="n">
        <v>0</v>
      </c>
      <c r="AG338" s="74" t="n">
        <v>1</v>
      </c>
      <c r="AH338" s="74" t="n">
        <v>1</v>
      </c>
      <c r="AI338" s="74" t="n">
        <v>1</v>
      </c>
      <c r="AJ338" s="74" t="n">
        <v>1</v>
      </c>
      <c r="AK338" s="74" t="n">
        <v>0</v>
      </c>
      <c r="AL338" s="96"/>
    </row>
    <row collapsed="false" customFormat="false" customHeight="false" hidden="false" ht="15.9" outlineLevel="0" r="339">
      <c r="A339" s="36" t="n">
        <v>332</v>
      </c>
      <c r="B339" s="36" t="s">
        <v>46</v>
      </c>
      <c r="C339" s="36" t="s">
        <v>204</v>
      </c>
      <c r="D339" s="54" t="s">
        <v>228</v>
      </c>
      <c r="E339" s="34" t="n">
        <v>15</v>
      </c>
      <c r="F339" s="34" t="n">
        <v>1</v>
      </c>
      <c r="G339" s="36"/>
      <c r="H339" s="82" t="n">
        <v>8331</v>
      </c>
      <c r="I339" s="36" t="s">
        <v>163</v>
      </c>
      <c r="J339" s="36" t="s">
        <v>100</v>
      </c>
      <c r="K339" s="36"/>
      <c r="L339" s="36"/>
      <c r="M339" s="36"/>
      <c r="N339" s="36"/>
      <c r="O339" s="36"/>
      <c r="P339" s="36"/>
      <c r="Q339" s="36"/>
      <c r="R339" s="74"/>
      <c r="S339" s="72"/>
      <c r="T339" s="72"/>
      <c r="U339" s="72"/>
      <c r="V339" s="72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 t="n">
        <v>0</v>
      </c>
      <c r="AJ339" s="74" t="n">
        <v>0</v>
      </c>
      <c r="AK339" s="74"/>
      <c r="AL339" s="96"/>
    </row>
    <row collapsed="false" customFormat="false" customHeight="false" hidden="false" ht="15.9" outlineLevel="0" r="340">
      <c r="A340" s="36" t="n">
        <v>333</v>
      </c>
      <c r="B340" s="36" t="s">
        <v>46</v>
      </c>
      <c r="C340" s="36" t="s">
        <v>204</v>
      </c>
      <c r="D340" s="54" t="s">
        <v>228</v>
      </c>
      <c r="E340" s="34" t="n">
        <v>17</v>
      </c>
      <c r="F340" s="34"/>
      <c r="G340" s="36"/>
      <c r="H340" s="82" t="n">
        <v>8332</v>
      </c>
      <c r="I340" s="36" t="s">
        <v>163</v>
      </c>
      <c r="J340" s="36" t="s">
        <v>100</v>
      </c>
      <c r="K340" s="36"/>
      <c r="L340" s="36"/>
      <c r="M340" s="36"/>
      <c r="N340" s="36"/>
      <c r="O340" s="36"/>
      <c r="P340" s="36"/>
      <c r="Q340" s="36"/>
      <c r="R340" s="74"/>
      <c r="S340" s="72"/>
      <c r="T340" s="72"/>
      <c r="U340" s="72"/>
      <c r="V340" s="72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48" t="n">
        <v>0</v>
      </c>
      <c r="AJ340" s="48" t="n">
        <v>0</v>
      </c>
      <c r="AK340" s="74"/>
      <c r="AL340" s="96"/>
    </row>
    <row collapsed="false" customFormat="false" customHeight="false" hidden="false" ht="15.9" outlineLevel="0" r="341">
      <c r="A341" s="36" t="n">
        <v>334</v>
      </c>
      <c r="B341" s="36" t="s">
        <v>46</v>
      </c>
      <c r="C341" s="36" t="s">
        <v>204</v>
      </c>
      <c r="D341" s="54" t="s">
        <v>228</v>
      </c>
      <c r="E341" s="34" t="n">
        <v>19</v>
      </c>
      <c r="F341" s="34" t="n">
        <v>2</v>
      </c>
      <c r="G341" s="36"/>
      <c r="H341" s="82" t="n">
        <v>8333</v>
      </c>
      <c r="I341" s="36" t="s">
        <v>163</v>
      </c>
      <c r="J341" s="36" t="s">
        <v>100</v>
      </c>
      <c r="K341" s="36"/>
      <c r="L341" s="36"/>
      <c r="M341" s="36"/>
      <c r="N341" s="36"/>
      <c r="O341" s="36"/>
      <c r="P341" s="36"/>
      <c r="Q341" s="36"/>
      <c r="R341" s="74"/>
      <c r="S341" s="72"/>
      <c r="T341" s="72"/>
      <c r="U341" s="72"/>
      <c r="V341" s="72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48" t="n">
        <v>0</v>
      </c>
      <c r="AJ341" s="48" t="n">
        <v>0</v>
      </c>
      <c r="AK341" s="74"/>
      <c r="AL341" s="96"/>
    </row>
    <row collapsed="false" customFormat="false" customHeight="false" hidden="false" ht="15.9" outlineLevel="0" r="342">
      <c r="A342" s="36" t="n">
        <v>335</v>
      </c>
      <c r="B342" s="36" t="s">
        <v>46</v>
      </c>
      <c r="C342" s="36" t="s">
        <v>204</v>
      </c>
      <c r="D342" s="54" t="s">
        <v>228</v>
      </c>
      <c r="E342" s="34" t="n">
        <v>21</v>
      </c>
      <c r="F342" s="34" t="n">
        <v>1</v>
      </c>
      <c r="G342" s="36"/>
      <c r="H342" s="82" t="n">
        <v>8334</v>
      </c>
      <c r="I342" s="36" t="s">
        <v>163</v>
      </c>
      <c r="J342" s="36" t="s">
        <v>100</v>
      </c>
      <c r="K342" s="36"/>
      <c r="L342" s="36"/>
      <c r="M342" s="36"/>
      <c r="N342" s="36"/>
      <c r="O342" s="36"/>
      <c r="P342" s="36"/>
      <c r="Q342" s="36"/>
      <c r="R342" s="74"/>
      <c r="S342" s="72"/>
      <c r="T342" s="72"/>
      <c r="U342" s="72"/>
      <c r="V342" s="72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48" t="n">
        <v>0</v>
      </c>
      <c r="AJ342" s="48" t="n">
        <v>0</v>
      </c>
      <c r="AK342" s="74"/>
      <c r="AL342" s="96"/>
    </row>
    <row collapsed="false" customFormat="false" customHeight="false" hidden="false" ht="15.9" outlineLevel="0" r="343">
      <c r="A343" s="36" t="n">
        <v>336</v>
      </c>
      <c r="B343" s="36" t="s">
        <v>46</v>
      </c>
      <c r="C343" s="36" t="s">
        <v>204</v>
      </c>
      <c r="D343" s="54" t="s">
        <v>228</v>
      </c>
      <c r="E343" s="34" t="n">
        <v>21</v>
      </c>
      <c r="F343" s="34" t="n">
        <v>2</v>
      </c>
      <c r="G343" s="36"/>
      <c r="H343" s="82" t="n">
        <v>8335</v>
      </c>
      <c r="I343" s="36" t="s">
        <v>163</v>
      </c>
      <c r="J343" s="36" t="s">
        <v>100</v>
      </c>
      <c r="K343" s="36"/>
      <c r="L343" s="36"/>
      <c r="M343" s="36"/>
      <c r="N343" s="36"/>
      <c r="O343" s="36"/>
      <c r="P343" s="36"/>
      <c r="Q343" s="36"/>
      <c r="R343" s="74"/>
      <c r="S343" s="72"/>
      <c r="T343" s="72"/>
      <c r="U343" s="72"/>
      <c r="V343" s="72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48" t="n">
        <v>0</v>
      </c>
      <c r="AJ343" s="48" t="n">
        <v>0</v>
      </c>
      <c r="AK343" s="74"/>
      <c r="AL343" s="96"/>
    </row>
    <row collapsed="false" customFormat="false" customHeight="false" hidden="false" ht="15.9" outlineLevel="0" r="344">
      <c r="A344" s="36" t="n">
        <v>337</v>
      </c>
      <c r="B344" s="36" t="s">
        <v>46</v>
      </c>
      <c r="C344" s="36" t="s">
        <v>204</v>
      </c>
      <c r="D344" s="54" t="s">
        <v>228</v>
      </c>
      <c r="E344" s="34" t="n">
        <v>21</v>
      </c>
      <c r="F344" s="34" t="n">
        <v>3</v>
      </c>
      <c r="G344" s="36"/>
      <c r="H344" s="82" t="n">
        <v>8336</v>
      </c>
      <c r="I344" s="36" t="s">
        <v>163</v>
      </c>
      <c r="J344" s="36" t="s">
        <v>100</v>
      </c>
      <c r="K344" s="36"/>
      <c r="L344" s="36"/>
      <c r="M344" s="36"/>
      <c r="N344" s="36"/>
      <c r="O344" s="36"/>
      <c r="P344" s="36"/>
      <c r="Q344" s="36"/>
      <c r="R344" s="74"/>
      <c r="S344" s="72"/>
      <c r="T344" s="72"/>
      <c r="U344" s="72"/>
      <c r="V344" s="72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48" t="n">
        <v>0</v>
      </c>
      <c r="AJ344" s="48" t="n">
        <v>0</v>
      </c>
      <c r="AK344" s="74"/>
      <c r="AL344" s="96"/>
    </row>
    <row collapsed="false" customFormat="false" customHeight="false" hidden="false" ht="15.9" outlineLevel="0" r="345">
      <c r="A345" s="36" t="n">
        <v>338</v>
      </c>
      <c r="B345" s="36" t="s">
        <v>46</v>
      </c>
      <c r="C345" s="36" t="s">
        <v>204</v>
      </c>
      <c r="D345" s="54" t="s">
        <v>228</v>
      </c>
      <c r="E345" s="34" t="n">
        <v>22</v>
      </c>
      <c r="F345" s="34" t="n">
        <v>2</v>
      </c>
      <c r="G345" s="36"/>
      <c r="H345" s="82" t="n">
        <v>8337</v>
      </c>
      <c r="I345" s="36" t="s">
        <v>163</v>
      </c>
      <c r="J345" s="36" t="s">
        <v>100</v>
      </c>
      <c r="K345" s="36"/>
      <c r="L345" s="36"/>
      <c r="M345" s="36"/>
      <c r="N345" s="36"/>
      <c r="O345" s="36"/>
      <c r="P345" s="36"/>
      <c r="Q345" s="36"/>
      <c r="R345" s="74"/>
      <c r="S345" s="72"/>
      <c r="T345" s="72"/>
      <c r="U345" s="72"/>
      <c r="V345" s="72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48" t="n">
        <v>0</v>
      </c>
      <c r="AJ345" s="48" t="n">
        <v>0</v>
      </c>
      <c r="AK345" s="74"/>
      <c r="AL345" s="96"/>
    </row>
    <row collapsed="false" customFormat="false" customHeight="false" hidden="false" ht="15.9" outlineLevel="0" r="346">
      <c r="A346" s="36" t="n">
        <v>339</v>
      </c>
      <c r="B346" s="36" t="s">
        <v>46</v>
      </c>
      <c r="C346" s="36" t="s">
        <v>204</v>
      </c>
      <c r="D346" s="54" t="s">
        <v>228</v>
      </c>
      <c r="E346" s="34" t="n">
        <v>24</v>
      </c>
      <c r="F346" s="34" t="n">
        <v>2</v>
      </c>
      <c r="G346" s="36"/>
      <c r="H346" s="82" t="n">
        <v>8338</v>
      </c>
      <c r="I346" s="36" t="s">
        <v>163</v>
      </c>
      <c r="J346" s="36"/>
      <c r="K346" s="36" t="s">
        <v>229</v>
      </c>
      <c r="L346" s="36" t="s">
        <v>229</v>
      </c>
      <c r="M346" s="36" t="n">
        <v>1951</v>
      </c>
      <c r="N346" s="36" t="s">
        <v>230</v>
      </c>
      <c r="O346" s="36" t="n">
        <v>3</v>
      </c>
      <c r="P346" s="36" t="n">
        <v>0</v>
      </c>
      <c r="Q346" s="36" t="n">
        <v>1</v>
      </c>
      <c r="R346" s="74" t="n">
        <v>12</v>
      </c>
      <c r="S346" s="72" t="n">
        <v>647.3</v>
      </c>
      <c r="T346" s="72" t="n">
        <v>647.3</v>
      </c>
      <c r="U346" s="72" t="n">
        <v>562</v>
      </c>
      <c r="V346" s="72" t="n">
        <v>85.3</v>
      </c>
      <c r="W346" s="48" t="s">
        <v>52</v>
      </c>
      <c r="X346" s="74" t="s">
        <v>52</v>
      </c>
      <c r="Y346" s="74" t="s">
        <v>52</v>
      </c>
      <c r="Z346" s="74" t="s">
        <v>52</v>
      </c>
      <c r="AA346" s="74" t="s">
        <v>52</v>
      </c>
      <c r="AB346" s="74" t="s">
        <v>52</v>
      </c>
      <c r="AC346" s="74" t="s">
        <v>53</v>
      </c>
      <c r="AD346" s="74" t="s">
        <v>52</v>
      </c>
      <c r="AE346" s="74" t="s">
        <v>53</v>
      </c>
      <c r="AF346" s="74" t="n">
        <v>0</v>
      </c>
      <c r="AG346" s="74" t="n">
        <v>1</v>
      </c>
      <c r="AH346" s="74" t="n">
        <v>1</v>
      </c>
      <c r="AI346" s="48" t="n">
        <v>1</v>
      </c>
      <c r="AJ346" s="48" t="n">
        <v>1</v>
      </c>
      <c r="AK346" s="74" t="n">
        <v>0</v>
      </c>
      <c r="AL346" s="96"/>
    </row>
    <row collapsed="false" customFormat="false" customHeight="false" hidden="false" ht="15.9" outlineLevel="0" r="347">
      <c r="A347" s="36" t="n">
        <v>340</v>
      </c>
      <c r="B347" s="36" t="s">
        <v>46</v>
      </c>
      <c r="C347" s="36" t="s">
        <v>204</v>
      </c>
      <c r="D347" s="54" t="s">
        <v>228</v>
      </c>
      <c r="E347" s="34" t="n">
        <v>25</v>
      </c>
      <c r="F347" s="34" t="n">
        <v>1</v>
      </c>
      <c r="G347" s="36"/>
      <c r="H347" s="82" t="n">
        <v>8339</v>
      </c>
      <c r="I347" s="36" t="s">
        <v>163</v>
      </c>
      <c r="J347" s="36"/>
      <c r="K347" s="6" t="s">
        <v>231</v>
      </c>
      <c r="L347" s="36" t="s">
        <v>230</v>
      </c>
      <c r="M347" s="36" t="n">
        <v>1961</v>
      </c>
      <c r="N347" s="36" t="s">
        <v>232</v>
      </c>
      <c r="O347" s="36" t="n">
        <v>3</v>
      </c>
      <c r="P347" s="36" t="n">
        <v>0</v>
      </c>
      <c r="Q347" s="36" t="n">
        <v>3</v>
      </c>
      <c r="R347" s="74" t="n">
        <v>35</v>
      </c>
      <c r="S347" s="72" t="n">
        <v>1094.4</v>
      </c>
      <c r="T347" s="72" t="n">
        <v>1040.1</v>
      </c>
      <c r="U347" s="72" t="n">
        <v>939.3</v>
      </c>
      <c r="V347" s="72" t="n">
        <v>155.1</v>
      </c>
      <c r="W347" s="48" t="s">
        <v>52</v>
      </c>
      <c r="X347" s="74" t="s">
        <v>52</v>
      </c>
      <c r="Y347" s="74" t="s">
        <v>52</v>
      </c>
      <c r="Z347" s="74" t="s">
        <v>52</v>
      </c>
      <c r="AA347" s="74" t="s">
        <v>52</v>
      </c>
      <c r="AB347" s="74" t="s">
        <v>52</v>
      </c>
      <c r="AC347" s="74" t="s">
        <v>53</v>
      </c>
      <c r="AD347" s="74" t="s">
        <v>52</v>
      </c>
      <c r="AE347" s="74" t="s">
        <v>53</v>
      </c>
      <c r="AF347" s="74" t="n">
        <v>0</v>
      </c>
      <c r="AG347" s="74" t="n">
        <v>1</v>
      </c>
      <c r="AH347" s="74" t="n">
        <v>1</v>
      </c>
      <c r="AI347" s="48" t="n">
        <v>1</v>
      </c>
      <c r="AJ347" s="48" t="n">
        <v>1</v>
      </c>
      <c r="AK347" s="74" t="n">
        <v>0</v>
      </c>
      <c r="AL347" s="96"/>
    </row>
    <row collapsed="false" customFormat="false" customHeight="false" hidden="false" ht="15.9" outlineLevel="0" r="348">
      <c r="A348" s="36" t="n">
        <v>341</v>
      </c>
      <c r="B348" s="36" t="s">
        <v>46</v>
      </c>
      <c r="C348" s="36" t="s">
        <v>204</v>
      </c>
      <c r="D348" s="54" t="s">
        <v>228</v>
      </c>
      <c r="E348" s="34" t="n">
        <v>27</v>
      </c>
      <c r="F348" s="34" t="n">
        <v>1</v>
      </c>
      <c r="G348" s="36"/>
      <c r="H348" s="82" t="n">
        <v>8340</v>
      </c>
      <c r="I348" s="36" t="s">
        <v>163</v>
      </c>
      <c r="J348" s="36" t="s">
        <v>100</v>
      </c>
      <c r="K348" s="36"/>
      <c r="L348" s="36"/>
      <c r="M348" s="36"/>
      <c r="N348" s="36"/>
      <c r="O348" s="36"/>
      <c r="P348" s="36"/>
      <c r="Q348" s="36"/>
      <c r="R348" s="74"/>
      <c r="S348" s="72"/>
      <c r="T348" s="72"/>
      <c r="U348" s="72"/>
      <c r="V348" s="72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48" t="n">
        <v>0</v>
      </c>
      <c r="AJ348" s="48" t="n">
        <v>0</v>
      </c>
      <c r="AK348" s="74"/>
      <c r="AL348" s="96"/>
    </row>
    <row collapsed="false" customFormat="false" customHeight="false" hidden="false" ht="15.9" outlineLevel="0" r="349">
      <c r="A349" s="36" t="n">
        <v>342</v>
      </c>
      <c r="B349" s="36" t="s">
        <v>46</v>
      </c>
      <c r="C349" s="36" t="s">
        <v>204</v>
      </c>
      <c r="D349" s="54" t="s">
        <v>228</v>
      </c>
      <c r="E349" s="34" t="n">
        <v>28</v>
      </c>
      <c r="F349" s="34" t="n">
        <v>2</v>
      </c>
      <c r="G349" s="36"/>
      <c r="H349" s="82" t="n">
        <v>8341</v>
      </c>
      <c r="I349" s="36" t="s">
        <v>163</v>
      </c>
      <c r="J349" s="36"/>
      <c r="K349" s="36" t="s">
        <v>229</v>
      </c>
      <c r="L349" s="36" t="s">
        <v>229</v>
      </c>
      <c r="M349" s="36" t="n">
        <v>1951</v>
      </c>
      <c r="N349" s="36" t="s">
        <v>230</v>
      </c>
      <c r="O349" s="36" t="n">
        <v>3</v>
      </c>
      <c r="P349" s="36" t="n">
        <v>0</v>
      </c>
      <c r="Q349" s="36" t="n">
        <v>1</v>
      </c>
      <c r="R349" s="74" t="n">
        <v>12</v>
      </c>
      <c r="S349" s="97" t="n">
        <v>687</v>
      </c>
      <c r="T349" s="72" t="n">
        <v>661.9</v>
      </c>
      <c r="U349" s="72" t="n">
        <v>567.3</v>
      </c>
      <c r="V349" s="72" t="n">
        <v>119.7</v>
      </c>
      <c r="W349" s="48" t="s">
        <v>52</v>
      </c>
      <c r="X349" s="74" t="s">
        <v>52</v>
      </c>
      <c r="Y349" s="74" t="s">
        <v>52</v>
      </c>
      <c r="Z349" s="74" t="s">
        <v>52</v>
      </c>
      <c r="AA349" s="74" t="s">
        <v>52</v>
      </c>
      <c r="AB349" s="74" t="s">
        <v>52</v>
      </c>
      <c r="AC349" s="74" t="s">
        <v>53</v>
      </c>
      <c r="AD349" s="74" t="s">
        <v>52</v>
      </c>
      <c r="AE349" s="74" t="s">
        <v>53</v>
      </c>
      <c r="AF349" s="74" t="n">
        <v>0</v>
      </c>
      <c r="AG349" s="74" t="n">
        <v>1</v>
      </c>
      <c r="AH349" s="74" t="n">
        <v>1</v>
      </c>
      <c r="AI349" s="48" t="n">
        <v>1</v>
      </c>
      <c r="AJ349" s="48" t="n">
        <v>1</v>
      </c>
      <c r="AK349" s="74" t="n">
        <v>0</v>
      </c>
      <c r="AL349" s="96"/>
    </row>
    <row collapsed="false" customFormat="false" customHeight="false" hidden="false" ht="15.9" outlineLevel="0" r="350">
      <c r="A350" s="36" t="n">
        <v>343</v>
      </c>
      <c r="B350" s="36" t="s">
        <v>46</v>
      </c>
      <c r="C350" s="36" t="s">
        <v>214</v>
      </c>
      <c r="D350" s="54" t="s">
        <v>228</v>
      </c>
      <c r="E350" s="34" t="n">
        <v>33</v>
      </c>
      <c r="F350" s="34" t="n">
        <v>1</v>
      </c>
      <c r="G350" s="36"/>
      <c r="H350" s="82" t="n">
        <v>8342</v>
      </c>
      <c r="I350" s="36" t="s">
        <v>163</v>
      </c>
      <c r="J350" s="36"/>
      <c r="K350" s="36" t="s">
        <v>233</v>
      </c>
      <c r="L350" s="36" t="s">
        <v>230</v>
      </c>
      <c r="M350" s="36" t="n">
        <v>1967</v>
      </c>
      <c r="N350" s="36" t="s">
        <v>234</v>
      </c>
      <c r="O350" s="36" t="n">
        <v>5</v>
      </c>
      <c r="P350" s="36" t="n">
        <v>0</v>
      </c>
      <c r="Q350" s="36" t="n">
        <v>7</v>
      </c>
      <c r="R350" s="74" t="n">
        <v>70</v>
      </c>
      <c r="S350" s="72" t="n">
        <v>3632.3</v>
      </c>
      <c r="T350" s="72" t="n">
        <v>3632.3</v>
      </c>
      <c r="U350" s="72" t="n">
        <v>3179.8</v>
      </c>
      <c r="V350" s="72" t="n">
        <v>452.5</v>
      </c>
      <c r="W350" s="48" t="s">
        <v>52</v>
      </c>
      <c r="X350" s="74" t="s">
        <v>52</v>
      </c>
      <c r="Y350" s="74" t="s">
        <v>52</v>
      </c>
      <c r="Z350" s="74" t="s">
        <v>52</v>
      </c>
      <c r="AA350" s="74" t="s">
        <v>52</v>
      </c>
      <c r="AB350" s="74" t="s">
        <v>52</v>
      </c>
      <c r="AC350" s="74" t="s">
        <v>53</v>
      </c>
      <c r="AD350" s="74" t="s">
        <v>52</v>
      </c>
      <c r="AE350" s="74" t="s">
        <v>53</v>
      </c>
      <c r="AF350" s="74" t="n">
        <v>0</v>
      </c>
      <c r="AG350" s="74" t="n">
        <v>1</v>
      </c>
      <c r="AH350" s="74" t="n">
        <v>1</v>
      </c>
      <c r="AI350" s="48" t="n">
        <v>1</v>
      </c>
      <c r="AJ350" s="48" t="n">
        <v>1</v>
      </c>
      <c r="AK350" s="74" t="n">
        <v>0</v>
      </c>
      <c r="AL350" s="96"/>
    </row>
    <row collapsed="false" customFormat="false" customHeight="false" hidden="false" ht="15.9" outlineLevel="0" r="351">
      <c r="A351" s="36" t="n">
        <v>344</v>
      </c>
      <c r="B351" s="36" t="s">
        <v>46</v>
      </c>
      <c r="C351" s="36" t="s">
        <v>214</v>
      </c>
      <c r="D351" s="54" t="s">
        <v>228</v>
      </c>
      <c r="E351" s="34" t="n">
        <v>35</v>
      </c>
      <c r="F351" s="34" t="n">
        <v>1</v>
      </c>
      <c r="G351" s="36"/>
      <c r="H351" s="82" t="n">
        <v>8343</v>
      </c>
      <c r="I351" s="36" t="s">
        <v>163</v>
      </c>
      <c r="J351" s="36"/>
      <c r="K351" s="36" t="s">
        <v>233</v>
      </c>
      <c r="L351" s="36" t="s">
        <v>230</v>
      </c>
      <c r="M351" s="36" t="n">
        <v>1967</v>
      </c>
      <c r="N351" s="36" t="s">
        <v>234</v>
      </c>
      <c r="O351" s="36" t="n">
        <v>5</v>
      </c>
      <c r="P351" s="36" t="n">
        <v>0</v>
      </c>
      <c r="Q351" s="36" t="n">
        <v>5</v>
      </c>
      <c r="R351" s="74" t="n">
        <v>50</v>
      </c>
      <c r="S351" s="72" t="n">
        <v>2718.4</v>
      </c>
      <c r="T351" s="72" t="n">
        <v>2718.4</v>
      </c>
      <c r="U351" s="72" t="n">
        <v>2456.4</v>
      </c>
      <c r="V351" s="72" t="n">
        <v>262</v>
      </c>
      <c r="W351" s="48" t="s">
        <v>52</v>
      </c>
      <c r="X351" s="74" t="s">
        <v>52</v>
      </c>
      <c r="Y351" s="74" t="s">
        <v>52</v>
      </c>
      <c r="Z351" s="74" t="s">
        <v>52</v>
      </c>
      <c r="AA351" s="74" t="s">
        <v>52</v>
      </c>
      <c r="AB351" s="74" t="s">
        <v>52</v>
      </c>
      <c r="AC351" s="74" t="s">
        <v>53</v>
      </c>
      <c r="AD351" s="74" t="s">
        <v>52</v>
      </c>
      <c r="AE351" s="74" t="s">
        <v>53</v>
      </c>
      <c r="AF351" s="74" t="n">
        <v>0</v>
      </c>
      <c r="AG351" s="74" t="n">
        <v>1</v>
      </c>
      <c r="AH351" s="74" t="n">
        <v>1</v>
      </c>
      <c r="AI351" s="48" t="n">
        <v>1</v>
      </c>
      <c r="AJ351" s="48" t="n">
        <v>1</v>
      </c>
      <c r="AK351" s="74" t="n">
        <v>0</v>
      </c>
      <c r="AL351" s="96"/>
    </row>
    <row collapsed="false" customFormat="false" customHeight="false" hidden="false" ht="15.9" outlineLevel="0" r="352">
      <c r="A352" s="36" t="n">
        <v>345</v>
      </c>
      <c r="B352" s="36" t="s">
        <v>46</v>
      </c>
      <c r="C352" s="36" t="s">
        <v>214</v>
      </c>
      <c r="D352" s="54" t="s">
        <v>228</v>
      </c>
      <c r="E352" s="34" t="n">
        <v>36</v>
      </c>
      <c r="F352" s="34" t="n">
        <v>2</v>
      </c>
      <c r="G352" s="36"/>
      <c r="H352" s="82" t="n">
        <v>8344</v>
      </c>
      <c r="I352" s="36" t="s">
        <v>163</v>
      </c>
      <c r="J352" s="36"/>
      <c r="K352" s="36" t="s">
        <v>233</v>
      </c>
      <c r="L352" s="36" t="s">
        <v>230</v>
      </c>
      <c r="M352" s="36" t="n">
        <v>1967</v>
      </c>
      <c r="N352" s="36" t="s">
        <v>234</v>
      </c>
      <c r="O352" s="36" t="n">
        <v>5</v>
      </c>
      <c r="P352" s="36" t="n">
        <v>0</v>
      </c>
      <c r="Q352" s="36" t="n">
        <v>7</v>
      </c>
      <c r="R352" s="74" t="n">
        <v>70</v>
      </c>
      <c r="S352" s="72" t="n">
        <v>3739.1</v>
      </c>
      <c r="T352" s="72" t="n">
        <v>3739.3</v>
      </c>
      <c r="U352" s="72" t="n">
        <v>3375.1</v>
      </c>
      <c r="V352" s="72" t="n">
        <v>364</v>
      </c>
      <c r="W352" s="48" t="s">
        <v>52</v>
      </c>
      <c r="X352" s="74" t="s">
        <v>52</v>
      </c>
      <c r="Y352" s="74" t="s">
        <v>52</v>
      </c>
      <c r="Z352" s="74" t="s">
        <v>52</v>
      </c>
      <c r="AA352" s="74" t="s">
        <v>52</v>
      </c>
      <c r="AB352" s="74" t="s">
        <v>52</v>
      </c>
      <c r="AC352" s="74" t="s">
        <v>53</v>
      </c>
      <c r="AD352" s="74" t="s">
        <v>52</v>
      </c>
      <c r="AE352" s="74" t="s">
        <v>53</v>
      </c>
      <c r="AF352" s="74" t="n">
        <v>0</v>
      </c>
      <c r="AG352" s="74" t="n">
        <v>1</v>
      </c>
      <c r="AH352" s="74" t="n">
        <v>1</v>
      </c>
      <c r="AI352" s="48" t="n">
        <v>1</v>
      </c>
      <c r="AJ352" s="48" t="n">
        <v>1</v>
      </c>
      <c r="AK352" s="74" t="n">
        <v>0</v>
      </c>
      <c r="AL352" s="96"/>
    </row>
    <row collapsed="false" customFormat="false" customHeight="false" hidden="false" ht="15.9" outlineLevel="0" r="353">
      <c r="A353" s="36" t="n">
        <v>346</v>
      </c>
      <c r="B353" s="36" t="s">
        <v>46</v>
      </c>
      <c r="C353" s="36" t="s">
        <v>214</v>
      </c>
      <c r="D353" s="54" t="s">
        <v>228</v>
      </c>
      <c r="E353" s="34" t="n">
        <v>39</v>
      </c>
      <c r="F353" s="34" t="n">
        <v>1</v>
      </c>
      <c r="G353" s="36"/>
      <c r="H353" s="82" t="n">
        <v>8345</v>
      </c>
      <c r="I353" s="36" t="s">
        <v>163</v>
      </c>
      <c r="J353" s="36"/>
      <c r="K353" s="36" t="s">
        <v>233</v>
      </c>
      <c r="L353" s="36" t="s">
        <v>230</v>
      </c>
      <c r="M353" s="36" t="n">
        <v>1966</v>
      </c>
      <c r="N353" s="36" t="s">
        <v>234</v>
      </c>
      <c r="O353" s="36" t="n">
        <v>5</v>
      </c>
      <c r="P353" s="36" t="n">
        <v>0</v>
      </c>
      <c r="Q353" s="36" t="n">
        <v>7</v>
      </c>
      <c r="R353" s="74" t="n">
        <v>70</v>
      </c>
      <c r="S353" s="72" t="n">
        <v>3547.9</v>
      </c>
      <c r="T353" s="72" t="n">
        <v>3547.9</v>
      </c>
      <c r="U353" s="72" t="n">
        <v>3177.2</v>
      </c>
      <c r="V353" s="72" t="n">
        <v>370.7</v>
      </c>
      <c r="W353" s="48" t="s">
        <v>52</v>
      </c>
      <c r="X353" s="74" t="s">
        <v>52</v>
      </c>
      <c r="Y353" s="74" t="s">
        <v>52</v>
      </c>
      <c r="Z353" s="74" t="s">
        <v>52</v>
      </c>
      <c r="AA353" s="74" t="s">
        <v>52</v>
      </c>
      <c r="AB353" s="74" t="s">
        <v>52</v>
      </c>
      <c r="AC353" s="74" t="s">
        <v>53</v>
      </c>
      <c r="AD353" s="74" t="s">
        <v>52</v>
      </c>
      <c r="AE353" s="74" t="s">
        <v>53</v>
      </c>
      <c r="AF353" s="74" t="n">
        <v>0</v>
      </c>
      <c r="AG353" s="74" t="n">
        <v>1</v>
      </c>
      <c r="AH353" s="74" t="n">
        <v>1</v>
      </c>
      <c r="AI353" s="48" t="n">
        <v>1</v>
      </c>
      <c r="AJ353" s="48" t="n">
        <v>1</v>
      </c>
      <c r="AK353" s="74" t="n">
        <v>0</v>
      </c>
      <c r="AL353" s="96"/>
    </row>
    <row collapsed="false" customFormat="false" customHeight="false" hidden="false" ht="15.9" outlineLevel="0" r="354">
      <c r="A354" s="36" t="n">
        <v>347</v>
      </c>
      <c r="B354" s="36" t="s">
        <v>46</v>
      </c>
      <c r="C354" s="36" t="s">
        <v>214</v>
      </c>
      <c r="D354" s="54" t="s">
        <v>228</v>
      </c>
      <c r="E354" s="34" t="n">
        <v>41</v>
      </c>
      <c r="F354" s="34"/>
      <c r="G354" s="36"/>
      <c r="H354" s="82" t="n">
        <v>8346</v>
      </c>
      <c r="I354" s="36" t="s">
        <v>163</v>
      </c>
      <c r="J354" s="36"/>
      <c r="K354" s="36" t="s">
        <v>233</v>
      </c>
      <c r="L354" s="36" t="s">
        <v>230</v>
      </c>
      <c r="M354" s="36" t="n">
        <v>1966</v>
      </c>
      <c r="N354" s="36" t="s">
        <v>234</v>
      </c>
      <c r="O354" s="36" t="n">
        <v>5</v>
      </c>
      <c r="P354" s="36" t="n">
        <v>0</v>
      </c>
      <c r="Q354" s="36" t="n">
        <v>7</v>
      </c>
      <c r="R354" s="74" t="n">
        <v>70</v>
      </c>
      <c r="S354" s="72" t="n">
        <v>3544.8</v>
      </c>
      <c r="T354" s="72" t="n">
        <v>3544.8</v>
      </c>
      <c r="U354" s="72" t="n">
        <v>3179.8</v>
      </c>
      <c r="V354" s="72" t="n">
        <v>365</v>
      </c>
      <c r="W354" s="48" t="s">
        <v>52</v>
      </c>
      <c r="X354" s="74" t="s">
        <v>52</v>
      </c>
      <c r="Y354" s="74" t="s">
        <v>52</v>
      </c>
      <c r="Z354" s="74" t="s">
        <v>52</v>
      </c>
      <c r="AA354" s="74" t="s">
        <v>52</v>
      </c>
      <c r="AB354" s="74" t="s">
        <v>52</v>
      </c>
      <c r="AC354" s="74" t="s">
        <v>53</v>
      </c>
      <c r="AD354" s="74" t="s">
        <v>52</v>
      </c>
      <c r="AE354" s="74" t="s">
        <v>53</v>
      </c>
      <c r="AF354" s="74" t="n">
        <v>0</v>
      </c>
      <c r="AG354" s="74" t="n">
        <v>1</v>
      </c>
      <c r="AH354" s="74" t="n">
        <v>1</v>
      </c>
      <c r="AI354" s="48" t="n">
        <v>1</v>
      </c>
      <c r="AJ354" s="48" t="n">
        <v>1</v>
      </c>
      <c r="AK354" s="74" t="n">
        <v>0</v>
      </c>
      <c r="AL354" s="96"/>
    </row>
    <row collapsed="false" customFormat="false" customHeight="false" hidden="false" ht="15.9" outlineLevel="0" r="355">
      <c r="A355" s="36" t="n">
        <v>348</v>
      </c>
      <c r="B355" s="36" t="s">
        <v>46</v>
      </c>
      <c r="C355" s="36" t="s">
        <v>214</v>
      </c>
      <c r="D355" s="54" t="s">
        <v>228</v>
      </c>
      <c r="E355" s="34" t="n">
        <v>43</v>
      </c>
      <c r="F355" s="34"/>
      <c r="G355" s="36"/>
      <c r="H355" s="82" t="n">
        <v>8347</v>
      </c>
      <c r="I355" s="36" t="s">
        <v>163</v>
      </c>
      <c r="J355" s="36"/>
      <c r="K355" s="36" t="s">
        <v>233</v>
      </c>
      <c r="L355" s="36" t="s">
        <v>230</v>
      </c>
      <c r="M355" s="36" t="n">
        <v>1963</v>
      </c>
      <c r="N355" s="36" t="s">
        <v>234</v>
      </c>
      <c r="O355" s="36" t="n">
        <v>5</v>
      </c>
      <c r="P355" s="36" t="n">
        <v>0</v>
      </c>
      <c r="Q355" s="36" t="n">
        <v>7</v>
      </c>
      <c r="R355" s="74" t="n">
        <v>70</v>
      </c>
      <c r="S355" s="72" t="n">
        <v>3542.9</v>
      </c>
      <c r="T355" s="72" t="n">
        <v>3542.9</v>
      </c>
      <c r="U355" s="72" t="n">
        <v>3175.9</v>
      </c>
      <c r="V355" s="72" t="n">
        <v>367</v>
      </c>
      <c r="W355" s="48" t="s">
        <v>52</v>
      </c>
      <c r="X355" s="74" t="s">
        <v>52</v>
      </c>
      <c r="Y355" s="74" t="s">
        <v>52</v>
      </c>
      <c r="Z355" s="74" t="s">
        <v>52</v>
      </c>
      <c r="AA355" s="74" t="s">
        <v>52</v>
      </c>
      <c r="AB355" s="74" t="s">
        <v>52</v>
      </c>
      <c r="AC355" s="74" t="s">
        <v>53</v>
      </c>
      <c r="AD355" s="74" t="s">
        <v>52</v>
      </c>
      <c r="AE355" s="74" t="s">
        <v>53</v>
      </c>
      <c r="AF355" s="74" t="n">
        <v>0</v>
      </c>
      <c r="AG355" s="74" t="n">
        <v>1</v>
      </c>
      <c r="AH355" s="74" t="n">
        <v>1</v>
      </c>
      <c r="AI355" s="48" t="n">
        <v>1</v>
      </c>
      <c r="AJ355" s="48" t="n">
        <v>1</v>
      </c>
      <c r="AK355" s="74" t="n">
        <v>0</v>
      </c>
      <c r="AL355" s="96"/>
    </row>
    <row collapsed="false" customFormat="false" customHeight="false" hidden="false" ht="15.9" outlineLevel="0" r="356">
      <c r="A356" s="36" t="n">
        <v>349</v>
      </c>
      <c r="B356" s="36" t="s">
        <v>46</v>
      </c>
      <c r="C356" s="36" t="s">
        <v>214</v>
      </c>
      <c r="D356" s="54" t="s">
        <v>228</v>
      </c>
      <c r="E356" s="34" t="n">
        <v>44</v>
      </c>
      <c r="F356" s="34"/>
      <c r="G356" s="36"/>
      <c r="H356" s="82" t="n">
        <v>8348</v>
      </c>
      <c r="I356" s="36" t="s">
        <v>163</v>
      </c>
      <c r="J356" s="36" t="s">
        <v>100</v>
      </c>
      <c r="K356" s="36"/>
      <c r="L356" s="36"/>
      <c r="M356" s="36"/>
      <c r="N356" s="36"/>
      <c r="O356" s="36"/>
      <c r="P356" s="36"/>
      <c r="Q356" s="36"/>
      <c r="R356" s="74"/>
      <c r="S356" s="72"/>
      <c r="T356" s="72"/>
      <c r="U356" s="72"/>
      <c r="V356" s="72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48" t="n">
        <v>0</v>
      </c>
      <c r="AJ356" s="48" t="n">
        <v>0</v>
      </c>
      <c r="AK356" s="74"/>
      <c r="AL356" s="96"/>
    </row>
    <row collapsed="false" customFormat="false" customHeight="false" hidden="false" ht="15.9" outlineLevel="0" r="357">
      <c r="A357" s="36" t="n">
        <v>350</v>
      </c>
      <c r="B357" s="36" t="s">
        <v>46</v>
      </c>
      <c r="C357" s="36" t="s">
        <v>214</v>
      </c>
      <c r="D357" s="54" t="s">
        <v>228</v>
      </c>
      <c r="E357" s="34" t="n">
        <v>45</v>
      </c>
      <c r="F357" s="34"/>
      <c r="G357" s="36"/>
      <c r="H357" s="82" t="n">
        <v>8349</v>
      </c>
      <c r="I357" s="36" t="s">
        <v>163</v>
      </c>
      <c r="J357" s="36"/>
      <c r="K357" s="36" t="s">
        <v>233</v>
      </c>
      <c r="L357" s="36" t="s">
        <v>230</v>
      </c>
      <c r="M357" s="36" t="n">
        <v>1967</v>
      </c>
      <c r="N357" s="36" t="s">
        <v>234</v>
      </c>
      <c r="O357" s="36" t="n">
        <v>5</v>
      </c>
      <c r="P357" s="36" t="n">
        <v>0</v>
      </c>
      <c r="Q357" s="36" t="n">
        <v>7</v>
      </c>
      <c r="R357" s="74" t="n">
        <v>70</v>
      </c>
      <c r="S357" s="72" t="n">
        <v>3540</v>
      </c>
      <c r="T357" s="72" t="n">
        <v>3540</v>
      </c>
      <c r="U357" s="72" t="n">
        <v>3176</v>
      </c>
      <c r="V357" s="72" t="n">
        <v>364</v>
      </c>
      <c r="W357" s="48" t="s">
        <v>52</v>
      </c>
      <c r="X357" s="74" t="s">
        <v>52</v>
      </c>
      <c r="Y357" s="74" t="s">
        <v>52</v>
      </c>
      <c r="Z357" s="74" t="s">
        <v>52</v>
      </c>
      <c r="AA357" s="74" t="s">
        <v>52</v>
      </c>
      <c r="AB357" s="74" t="s">
        <v>52</v>
      </c>
      <c r="AC357" s="74" t="s">
        <v>53</v>
      </c>
      <c r="AD357" s="74" t="s">
        <v>52</v>
      </c>
      <c r="AE357" s="74" t="s">
        <v>53</v>
      </c>
      <c r="AF357" s="74" t="n">
        <v>0</v>
      </c>
      <c r="AG357" s="74" t="n">
        <v>1</v>
      </c>
      <c r="AH357" s="74" t="n">
        <v>1</v>
      </c>
      <c r="AI357" s="48" t="n">
        <v>1</v>
      </c>
      <c r="AJ357" s="48" t="n">
        <v>1</v>
      </c>
      <c r="AK357" s="74" t="n">
        <v>0</v>
      </c>
      <c r="AL357" s="96"/>
    </row>
    <row collapsed="false" customFormat="false" customHeight="false" hidden="false" ht="15.9" outlineLevel="0" r="358">
      <c r="A358" s="36" t="n">
        <v>351</v>
      </c>
      <c r="B358" s="36" t="s">
        <v>46</v>
      </c>
      <c r="C358" s="36" t="s">
        <v>214</v>
      </c>
      <c r="D358" s="54" t="s">
        <v>228</v>
      </c>
      <c r="E358" s="34" t="n">
        <v>46</v>
      </c>
      <c r="F358" s="34"/>
      <c r="G358" s="36"/>
      <c r="H358" s="82" t="n">
        <v>8350</v>
      </c>
      <c r="I358" s="36" t="s">
        <v>163</v>
      </c>
      <c r="J358" s="36" t="s">
        <v>100</v>
      </c>
      <c r="K358" s="36"/>
      <c r="L358" s="36"/>
      <c r="M358" s="36"/>
      <c r="N358" s="36"/>
      <c r="O358" s="36"/>
      <c r="P358" s="36"/>
      <c r="Q358" s="36"/>
      <c r="R358" s="74"/>
      <c r="S358" s="72"/>
      <c r="T358" s="72"/>
      <c r="U358" s="72"/>
      <c r="V358" s="72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48" t="n">
        <v>0</v>
      </c>
      <c r="AJ358" s="48" t="n">
        <v>0</v>
      </c>
      <c r="AK358" s="74"/>
      <c r="AL358" s="96"/>
    </row>
    <row collapsed="false" customFormat="false" customHeight="false" hidden="false" ht="15.9" outlineLevel="0" r="359">
      <c r="A359" s="36" t="n">
        <v>352</v>
      </c>
      <c r="B359" s="36" t="s">
        <v>46</v>
      </c>
      <c r="C359" s="36" t="s">
        <v>214</v>
      </c>
      <c r="D359" s="54" t="s">
        <v>228</v>
      </c>
      <c r="E359" s="34" t="n">
        <v>48</v>
      </c>
      <c r="F359" s="34"/>
      <c r="G359" s="36"/>
      <c r="H359" s="82" t="n">
        <v>8351</v>
      </c>
      <c r="I359" s="36" t="s">
        <v>163</v>
      </c>
      <c r="J359" s="36" t="s">
        <v>100</v>
      </c>
      <c r="K359" s="36"/>
      <c r="L359" s="36"/>
      <c r="M359" s="36"/>
      <c r="N359" s="36"/>
      <c r="O359" s="36"/>
      <c r="P359" s="36"/>
      <c r="Q359" s="36"/>
      <c r="R359" s="74"/>
      <c r="S359" s="72"/>
      <c r="T359" s="72"/>
      <c r="U359" s="72"/>
      <c r="V359" s="72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48" t="n">
        <v>0</v>
      </c>
      <c r="AJ359" s="48" t="n">
        <v>0</v>
      </c>
      <c r="AK359" s="74"/>
      <c r="AL359" s="96"/>
    </row>
    <row collapsed="false" customFormat="false" customHeight="false" hidden="false" ht="15.9" outlineLevel="0" r="360">
      <c r="A360" s="36" t="n">
        <v>353</v>
      </c>
      <c r="B360" s="36" t="s">
        <v>46</v>
      </c>
      <c r="C360" s="36" t="s">
        <v>214</v>
      </c>
      <c r="D360" s="54" t="s">
        <v>228</v>
      </c>
      <c r="E360" s="34" t="n">
        <v>56</v>
      </c>
      <c r="F360" s="34"/>
      <c r="G360" s="36"/>
      <c r="H360" s="82" t="n">
        <v>8352</v>
      </c>
      <c r="I360" s="36" t="s">
        <v>163</v>
      </c>
      <c r="J360" s="36" t="s">
        <v>100</v>
      </c>
      <c r="K360" s="36"/>
      <c r="L360" s="36"/>
      <c r="M360" s="36"/>
      <c r="N360" s="36"/>
      <c r="O360" s="36"/>
      <c r="P360" s="36"/>
      <c r="Q360" s="36"/>
      <c r="R360" s="74"/>
      <c r="S360" s="72"/>
      <c r="T360" s="72"/>
      <c r="U360" s="72"/>
      <c r="V360" s="72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48" t="n">
        <v>0</v>
      </c>
      <c r="AJ360" s="48" t="n">
        <v>0</v>
      </c>
      <c r="AK360" s="74"/>
      <c r="AL360" s="96"/>
    </row>
    <row collapsed="false" customFormat="false" customHeight="false" hidden="false" ht="15.9" outlineLevel="0" r="361">
      <c r="A361" s="36" t="n">
        <v>354</v>
      </c>
      <c r="B361" s="36" t="s">
        <v>46</v>
      </c>
      <c r="C361" s="36" t="s">
        <v>214</v>
      </c>
      <c r="D361" s="54" t="s">
        <v>228</v>
      </c>
      <c r="E361" s="34" t="n">
        <v>57</v>
      </c>
      <c r="F361" s="34" t="n">
        <v>2</v>
      </c>
      <c r="G361" s="36"/>
      <c r="H361" s="82" t="n">
        <v>8353</v>
      </c>
      <c r="I361" s="36" t="s">
        <v>163</v>
      </c>
      <c r="J361" s="36"/>
      <c r="K361" s="36" t="s">
        <v>233</v>
      </c>
      <c r="L361" s="36" t="s">
        <v>230</v>
      </c>
      <c r="M361" s="36" t="n">
        <v>1967</v>
      </c>
      <c r="N361" s="36" t="s">
        <v>234</v>
      </c>
      <c r="O361" s="36" t="n">
        <v>5</v>
      </c>
      <c r="P361" s="36" t="n">
        <v>0</v>
      </c>
      <c r="Q361" s="36" t="n">
        <v>7</v>
      </c>
      <c r="R361" s="74" t="n">
        <v>70</v>
      </c>
      <c r="S361" s="72" t="n">
        <v>3569.1</v>
      </c>
      <c r="T361" s="72" t="n">
        <v>3569.1</v>
      </c>
      <c r="U361" s="72" t="n">
        <v>3203.4</v>
      </c>
      <c r="V361" s="72" t="n">
        <v>365.7</v>
      </c>
      <c r="W361" s="48" t="s">
        <v>52</v>
      </c>
      <c r="X361" s="74" t="s">
        <v>52</v>
      </c>
      <c r="Y361" s="74" t="s">
        <v>52</v>
      </c>
      <c r="Z361" s="74" t="s">
        <v>52</v>
      </c>
      <c r="AA361" s="74" t="s">
        <v>52</v>
      </c>
      <c r="AB361" s="74" t="s">
        <v>52</v>
      </c>
      <c r="AC361" s="74" t="s">
        <v>53</v>
      </c>
      <c r="AD361" s="74" t="s">
        <v>52</v>
      </c>
      <c r="AE361" s="74" t="s">
        <v>53</v>
      </c>
      <c r="AF361" s="74" t="n">
        <v>0</v>
      </c>
      <c r="AG361" s="74" t="n">
        <v>1</v>
      </c>
      <c r="AH361" s="74" t="n">
        <v>1</v>
      </c>
      <c r="AI361" s="48" t="n">
        <v>1</v>
      </c>
      <c r="AJ361" s="48" t="n">
        <v>1</v>
      </c>
      <c r="AK361" s="74" t="n">
        <v>0</v>
      </c>
      <c r="AL361" s="96"/>
    </row>
    <row collapsed="false" customFormat="false" customHeight="false" hidden="false" ht="15.9" outlineLevel="0" r="362">
      <c r="A362" s="36" t="n">
        <v>355</v>
      </c>
      <c r="B362" s="36" t="s">
        <v>46</v>
      </c>
      <c r="C362" s="36" t="s">
        <v>204</v>
      </c>
      <c r="D362" s="54" t="s">
        <v>235</v>
      </c>
      <c r="E362" s="34" t="n">
        <v>143</v>
      </c>
      <c r="F362" s="34" t="n">
        <v>1</v>
      </c>
      <c r="G362" s="36"/>
      <c r="H362" s="82" t="n">
        <v>8354</v>
      </c>
      <c r="I362" s="36" t="s">
        <v>163</v>
      </c>
      <c r="J362" s="36"/>
      <c r="K362" s="36" t="s">
        <v>167</v>
      </c>
      <c r="L362" s="36" t="s">
        <v>143</v>
      </c>
      <c r="M362" s="36" t="n">
        <v>1972</v>
      </c>
      <c r="N362" s="36" t="s">
        <v>232</v>
      </c>
      <c r="O362" s="36" t="n">
        <v>9</v>
      </c>
      <c r="P362" s="36" t="n">
        <v>0</v>
      </c>
      <c r="Q362" s="36" t="n">
        <v>5</v>
      </c>
      <c r="R362" s="74" t="n">
        <v>248</v>
      </c>
      <c r="S362" s="72" t="n">
        <v>13795.9</v>
      </c>
      <c r="T362" s="72" t="n">
        <v>13795.9</v>
      </c>
      <c r="U362" s="72" t="n">
        <v>11521.5</v>
      </c>
      <c r="V362" s="72" t="n">
        <v>2274.4</v>
      </c>
      <c r="W362" s="74" t="s">
        <v>52</v>
      </c>
      <c r="X362" s="74" t="s">
        <v>52</v>
      </c>
      <c r="Y362" s="74" t="s">
        <v>52</v>
      </c>
      <c r="Z362" s="74" t="s">
        <v>52</v>
      </c>
      <c r="AA362" s="74" t="s">
        <v>52</v>
      </c>
      <c r="AB362" s="74" t="s">
        <v>52</v>
      </c>
      <c r="AC362" s="74" t="s">
        <v>53</v>
      </c>
      <c r="AD362" s="74" t="s">
        <v>52</v>
      </c>
      <c r="AE362" s="74" t="s">
        <v>53</v>
      </c>
      <c r="AF362" s="74" t="n">
        <v>5</v>
      </c>
      <c r="AG362" s="74" t="n">
        <v>2</v>
      </c>
      <c r="AH362" s="74" t="n">
        <v>1</v>
      </c>
      <c r="AI362" s="48" t="n">
        <v>2</v>
      </c>
      <c r="AJ362" s="48" t="n">
        <v>2</v>
      </c>
      <c r="AK362" s="74" t="n">
        <v>0</v>
      </c>
      <c r="AL362" s="96"/>
    </row>
    <row collapsed="false" customFormat="false" customHeight="false" hidden="false" ht="15.9" outlineLevel="0" r="363">
      <c r="A363" s="36" t="n">
        <v>356</v>
      </c>
      <c r="B363" s="36" t="s">
        <v>46</v>
      </c>
      <c r="C363" s="36" t="s">
        <v>204</v>
      </c>
      <c r="D363" s="54" t="s">
        <v>235</v>
      </c>
      <c r="E363" s="34" t="n">
        <v>147</v>
      </c>
      <c r="F363" s="34" t="n">
        <v>2</v>
      </c>
      <c r="G363" s="36"/>
      <c r="H363" s="82" t="n">
        <v>8355</v>
      </c>
      <c r="I363" s="36" t="s">
        <v>163</v>
      </c>
      <c r="J363" s="36"/>
      <c r="K363" s="36" t="s">
        <v>167</v>
      </c>
      <c r="L363" s="36" t="s">
        <v>143</v>
      </c>
      <c r="M363" s="36" t="n">
        <v>1972</v>
      </c>
      <c r="N363" s="36" t="s">
        <v>232</v>
      </c>
      <c r="O363" s="36" t="n">
        <v>9</v>
      </c>
      <c r="P363" s="36" t="n">
        <v>0</v>
      </c>
      <c r="Q363" s="36" t="n">
        <v>4</v>
      </c>
      <c r="R363" s="74" t="n">
        <v>231</v>
      </c>
      <c r="S363" s="72" t="n">
        <v>12727</v>
      </c>
      <c r="T363" s="72" t="n">
        <v>12727</v>
      </c>
      <c r="U363" s="72" t="n">
        <v>11212.6</v>
      </c>
      <c r="V363" s="72" t="n">
        <v>1514.4</v>
      </c>
      <c r="W363" s="74" t="s">
        <v>52</v>
      </c>
      <c r="X363" s="74" t="s">
        <v>52</v>
      </c>
      <c r="Y363" s="74" t="s">
        <v>52</v>
      </c>
      <c r="Z363" s="74" t="s">
        <v>52</v>
      </c>
      <c r="AA363" s="74" t="s">
        <v>52</v>
      </c>
      <c r="AB363" s="74" t="s">
        <v>52</v>
      </c>
      <c r="AC363" s="74" t="s">
        <v>53</v>
      </c>
      <c r="AD363" s="74" t="s">
        <v>52</v>
      </c>
      <c r="AE363" s="74" t="s">
        <v>53</v>
      </c>
      <c r="AF363" s="74" t="n">
        <v>4</v>
      </c>
      <c r="AG363" s="74" t="n">
        <v>2</v>
      </c>
      <c r="AH363" s="74" t="n">
        <v>1</v>
      </c>
      <c r="AI363" s="48" t="n">
        <v>2</v>
      </c>
      <c r="AJ363" s="48" t="n">
        <v>2</v>
      </c>
      <c r="AK363" s="74" t="n">
        <v>0</v>
      </c>
      <c r="AL363" s="96"/>
    </row>
    <row collapsed="false" customFormat="false" customHeight="false" hidden="false" ht="15.9" outlineLevel="0" r="364">
      <c r="A364" s="36" t="n">
        <v>357</v>
      </c>
      <c r="B364" s="36" t="s">
        <v>46</v>
      </c>
      <c r="C364" s="36" t="s">
        <v>214</v>
      </c>
      <c r="D364" s="54" t="s">
        <v>235</v>
      </c>
      <c r="E364" s="34" t="n">
        <v>152</v>
      </c>
      <c r="F364" s="34" t="n">
        <v>3</v>
      </c>
      <c r="G364" s="36"/>
      <c r="H364" s="82" t="n">
        <v>8356</v>
      </c>
      <c r="I364" s="36" t="s">
        <v>163</v>
      </c>
      <c r="J364" s="36"/>
      <c r="K364" s="36" t="s">
        <v>236</v>
      </c>
      <c r="L364" s="36" t="s">
        <v>230</v>
      </c>
      <c r="M364" s="36" t="n">
        <v>1965</v>
      </c>
      <c r="N364" s="36" t="s">
        <v>237</v>
      </c>
      <c r="O364" s="36" t="n">
        <v>5</v>
      </c>
      <c r="P364" s="36" t="n">
        <v>0</v>
      </c>
      <c r="Q364" s="36" t="n">
        <v>6</v>
      </c>
      <c r="R364" s="74" t="n">
        <v>120</v>
      </c>
      <c r="S364" s="72" t="n">
        <v>5799.9</v>
      </c>
      <c r="T364" s="72" t="n">
        <v>5799.9</v>
      </c>
      <c r="U364" s="72" t="n">
        <v>5345.9</v>
      </c>
      <c r="V364" s="72" t="n">
        <v>454</v>
      </c>
      <c r="W364" s="48" t="s">
        <v>52</v>
      </c>
      <c r="X364" s="74" t="s">
        <v>52</v>
      </c>
      <c r="Y364" s="74" t="s">
        <v>52</v>
      </c>
      <c r="Z364" s="74" t="s">
        <v>52</v>
      </c>
      <c r="AA364" s="74" t="s">
        <v>52</v>
      </c>
      <c r="AB364" s="74" t="s">
        <v>52</v>
      </c>
      <c r="AC364" s="74" t="s">
        <v>53</v>
      </c>
      <c r="AD364" s="74" t="s">
        <v>52</v>
      </c>
      <c r="AE364" s="74" t="s">
        <v>53</v>
      </c>
      <c r="AF364" s="74" t="n">
        <v>0</v>
      </c>
      <c r="AG364" s="74" t="n">
        <v>1</v>
      </c>
      <c r="AH364" s="74" t="n">
        <v>1</v>
      </c>
      <c r="AI364" s="48" t="n">
        <v>1</v>
      </c>
      <c r="AJ364" s="48" t="n">
        <v>1</v>
      </c>
      <c r="AK364" s="74" t="n">
        <v>0</v>
      </c>
      <c r="AL364" s="96"/>
    </row>
    <row collapsed="false" customFormat="false" customHeight="false" hidden="false" ht="15.9" outlineLevel="0" r="365">
      <c r="A365" s="36" t="n">
        <v>358</v>
      </c>
      <c r="B365" s="36" t="s">
        <v>46</v>
      </c>
      <c r="C365" s="36" t="s">
        <v>214</v>
      </c>
      <c r="D365" s="54" t="s">
        <v>235</v>
      </c>
      <c r="E365" s="34" t="n">
        <v>156</v>
      </c>
      <c r="F365" s="34"/>
      <c r="G365" s="36"/>
      <c r="H365" s="82" t="n">
        <v>8357</v>
      </c>
      <c r="I365" s="36" t="s">
        <v>163</v>
      </c>
      <c r="J365" s="36"/>
      <c r="K365" s="36" t="s">
        <v>230</v>
      </c>
      <c r="L365" s="36" t="s">
        <v>230</v>
      </c>
      <c r="M365" s="36" t="n">
        <v>1958</v>
      </c>
      <c r="N365" s="36" t="s">
        <v>232</v>
      </c>
      <c r="O365" s="36" t="n">
        <v>3</v>
      </c>
      <c r="P365" s="36" t="n">
        <v>0</v>
      </c>
      <c r="Q365" s="36" t="n">
        <v>3</v>
      </c>
      <c r="R365" s="74" t="n">
        <v>29</v>
      </c>
      <c r="S365" s="72" t="n">
        <v>2078.4</v>
      </c>
      <c r="T365" s="72" t="n">
        <v>2078.4</v>
      </c>
      <c r="U365" s="72" t="n">
        <v>1451.6</v>
      </c>
      <c r="V365" s="72" t="n">
        <v>626.8</v>
      </c>
      <c r="W365" s="74" t="s">
        <v>52</v>
      </c>
      <c r="X365" s="74" t="s">
        <v>52</v>
      </c>
      <c r="Y365" s="74" t="s">
        <v>53</v>
      </c>
      <c r="Z365" s="74" t="s">
        <v>52</v>
      </c>
      <c r="AA365" s="74" t="s">
        <v>52</v>
      </c>
      <c r="AB365" s="74" t="s">
        <v>52</v>
      </c>
      <c r="AC365" s="74" t="s">
        <v>52</v>
      </c>
      <c r="AD365" s="74" t="s">
        <v>52</v>
      </c>
      <c r="AE365" s="74" t="s">
        <v>53</v>
      </c>
      <c r="AF365" s="74" t="n">
        <v>0</v>
      </c>
      <c r="AG365" s="74" t="n">
        <v>1</v>
      </c>
      <c r="AH365" s="74" t="n">
        <v>1</v>
      </c>
      <c r="AI365" s="48" t="n">
        <v>0</v>
      </c>
      <c r="AJ365" s="48" t="n">
        <v>1</v>
      </c>
      <c r="AK365" s="74" t="n">
        <v>0</v>
      </c>
      <c r="AL365" s="96"/>
    </row>
    <row collapsed="false" customFormat="false" customHeight="false" hidden="false" ht="15.9" outlineLevel="0" r="366">
      <c r="A366" s="36" t="n">
        <v>359</v>
      </c>
      <c r="B366" s="36" t="s">
        <v>46</v>
      </c>
      <c r="C366" s="36" t="s">
        <v>214</v>
      </c>
      <c r="D366" s="54" t="s">
        <v>148</v>
      </c>
      <c r="E366" s="34" t="n">
        <v>27</v>
      </c>
      <c r="F366" s="34" t="n">
        <v>1</v>
      </c>
      <c r="G366" s="36"/>
      <c r="H366" s="82" t="n">
        <v>8358</v>
      </c>
      <c r="I366" s="36" t="s">
        <v>163</v>
      </c>
      <c r="J366" s="36"/>
      <c r="K366" s="36" t="s">
        <v>170</v>
      </c>
      <c r="L366" s="36" t="s">
        <v>230</v>
      </c>
      <c r="M366" s="36" t="n">
        <v>1970</v>
      </c>
      <c r="N366" s="36" t="s">
        <v>234</v>
      </c>
      <c r="O366" s="36" t="n">
        <v>9</v>
      </c>
      <c r="P366" s="36" t="n">
        <v>0</v>
      </c>
      <c r="Q366" s="36" t="n">
        <v>7</v>
      </c>
      <c r="R366" s="74" t="n">
        <v>251</v>
      </c>
      <c r="S366" s="72" t="n">
        <v>15127.1</v>
      </c>
      <c r="T366" s="72" t="n">
        <v>15127.1</v>
      </c>
      <c r="U366" s="72" t="n">
        <v>13222.8</v>
      </c>
      <c r="V366" s="72" t="n">
        <v>1904.3</v>
      </c>
      <c r="W366" s="48" t="s">
        <v>52</v>
      </c>
      <c r="X366" s="74" t="s">
        <v>52</v>
      </c>
      <c r="Y366" s="74" t="s">
        <v>52</v>
      </c>
      <c r="Z366" s="74" t="s">
        <v>52</v>
      </c>
      <c r="AA366" s="74" t="s">
        <v>52</v>
      </c>
      <c r="AB366" s="74" t="s">
        <v>52</v>
      </c>
      <c r="AC366" s="74" t="s">
        <v>53</v>
      </c>
      <c r="AD366" s="74" t="s">
        <v>52</v>
      </c>
      <c r="AE366" s="74" t="s">
        <v>53</v>
      </c>
      <c r="AF366" s="74" t="n">
        <v>7</v>
      </c>
      <c r="AG366" s="74" t="n">
        <v>2</v>
      </c>
      <c r="AH366" s="74" t="n">
        <v>2</v>
      </c>
      <c r="AI366" s="48" t="n">
        <v>2</v>
      </c>
      <c r="AJ366" s="48" t="n">
        <v>2</v>
      </c>
      <c r="AK366" s="74" t="n">
        <v>0</v>
      </c>
      <c r="AL366" s="96"/>
    </row>
    <row collapsed="false" customFormat="false" customHeight="false" hidden="false" ht="15.9" outlineLevel="0" r="367">
      <c r="A367" s="36" t="n">
        <v>360</v>
      </c>
      <c r="B367" s="36" t="s">
        <v>46</v>
      </c>
      <c r="C367" s="36" t="s">
        <v>214</v>
      </c>
      <c r="D367" s="54" t="s">
        <v>148</v>
      </c>
      <c r="E367" s="34" t="n">
        <v>27</v>
      </c>
      <c r="F367" s="34" t="n">
        <v>2</v>
      </c>
      <c r="G367" s="36"/>
      <c r="H367" s="82" t="n">
        <v>8359</v>
      </c>
      <c r="I367" s="36" t="s">
        <v>163</v>
      </c>
      <c r="J367" s="36"/>
      <c r="K367" s="36" t="s">
        <v>170</v>
      </c>
      <c r="L367" s="36" t="s">
        <v>238</v>
      </c>
      <c r="M367" s="36" t="n">
        <v>1970</v>
      </c>
      <c r="N367" s="36" t="s">
        <v>234</v>
      </c>
      <c r="O367" s="36" t="n">
        <v>5</v>
      </c>
      <c r="P367" s="36" t="n">
        <v>0</v>
      </c>
      <c r="Q367" s="36" t="n">
        <v>4</v>
      </c>
      <c r="R367" s="74" t="n">
        <v>80</v>
      </c>
      <c r="S367" s="72" t="n">
        <v>3879.5</v>
      </c>
      <c r="T367" s="72" t="n">
        <v>3833.2</v>
      </c>
      <c r="U367" s="72" t="n">
        <v>3529.2</v>
      </c>
      <c r="V367" s="72" t="n">
        <v>350.3</v>
      </c>
      <c r="W367" s="48" t="s">
        <v>52</v>
      </c>
      <c r="X367" s="74" t="s">
        <v>52</v>
      </c>
      <c r="Y367" s="74" t="s">
        <v>52</v>
      </c>
      <c r="Z367" s="74" t="s">
        <v>52</v>
      </c>
      <c r="AA367" s="74" t="s">
        <v>52</v>
      </c>
      <c r="AB367" s="74" t="s">
        <v>52</v>
      </c>
      <c r="AC367" s="74" t="s">
        <v>53</v>
      </c>
      <c r="AD367" s="74" t="s">
        <v>52</v>
      </c>
      <c r="AE367" s="74" t="s">
        <v>53</v>
      </c>
      <c r="AF367" s="74" t="n">
        <v>0</v>
      </c>
      <c r="AG367" s="74" t="n">
        <v>1</v>
      </c>
      <c r="AH367" s="74" t="n">
        <v>1</v>
      </c>
      <c r="AI367" s="48" t="n">
        <v>1</v>
      </c>
      <c r="AJ367" s="48" t="n">
        <v>1</v>
      </c>
      <c r="AK367" s="74" t="n">
        <v>0</v>
      </c>
      <c r="AL367" s="96"/>
    </row>
    <row collapsed="false" customFormat="false" customHeight="false" hidden="false" ht="15.9" outlineLevel="0" r="368">
      <c r="A368" s="36" t="n">
        <v>361</v>
      </c>
      <c r="B368" s="36" t="s">
        <v>46</v>
      </c>
      <c r="C368" s="36" t="s">
        <v>214</v>
      </c>
      <c r="D368" s="54" t="s">
        <v>148</v>
      </c>
      <c r="E368" s="34" t="n">
        <v>29</v>
      </c>
      <c r="F368" s="34"/>
      <c r="G368" s="36"/>
      <c r="H368" s="82" t="n">
        <v>8360</v>
      </c>
      <c r="I368" s="36" t="s">
        <v>163</v>
      </c>
      <c r="J368" s="36"/>
      <c r="K368" s="36" t="s">
        <v>170</v>
      </c>
      <c r="L368" s="36" t="s">
        <v>238</v>
      </c>
      <c r="M368" s="36" t="n">
        <v>1970</v>
      </c>
      <c r="N368" s="36" t="s">
        <v>234</v>
      </c>
      <c r="O368" s="36" t="n">
        <v>5</v>
      </c>
      <c r="P368" s="36" t="n">
        <v>0</v>
      </c>
      <c r="Q368" s="36" t="n">
        <v>4</v>
      </c>
      <c r="R368" s="74" t="n">
        <v>80</v>
      </c>
      <c r="S368" s="72" t="n">
        <v>3864.1</v>
      </c>
      <c r="T368" s="72" t="n">
        <v>3864.1</v>
      </c>
      <c r="U368" s="72" t="n">
        <v>3511.8</v>
      </c>
      <c r="V368" s="72" t="n">
        <v>352.3</v>
      </c>
      <c r="W368" s="48" t="s">
        <v>52</v>
      </c>
      <c r="X368" s="74" t="s">
        <v>52</v>
      </c>
      <c r="Y368" s="74" t="s">
        <v>52</v>
      </c>
      <c r="Z368" s="74" t="s">
        <v>52</v>
      </c>
      <c r="AA368" s="74" t="s">
        <v>52</v>
      </c>
      <c r="AB368" s="74" t="s">
        <v>52</v>
      </c>
      <c r="AC368" s="74" t="s">
        <v>53</v>
      </c>
      <c r="AD368" s="74" t="s">
        <v>52</v>
      </c>
      <c r="AE368" s="74" t="s">
        <v>53</v>
      </c>
      <c r="AF368" s="74" t="n">
        <v>0</v>
      </c>
      <c r="AG368" s="74" t="n">
        <v>1</v>
      </c>
      <c r="AH368" s="74" t="n">
        <v>1</v>
      </c>
      <c r="AI368" s="48" t="n">
        <v>1</v>
      </c>
      <c r="AJ368" s="48" t="n">
        <v>1</v>
      </c>
      <c r="AK368" s="74" t="n">
        <v>0</v>
      </c>
      <c r="AL368" s="96"/>
    </row>
    <row collapsed="false" customFormat="false" customHeight="false" hidden="false" ht="15.9" outlineLevel="0" r="369">
      <c r="A369" s="36" t="n">
        <v>362</v>
      </c>
      <c r="B369" s="36" t="s">
        <v>46</v>
      </c>
      <c r="C369" s="36" t="s">
        <v>214</v>
      </c>
      <c r="D369" s="54" t="s">
        <v>148</v>
      </c>
      <c r="E369" s="34" t="n">
        <v>31</v>
      </c>
      <c r="F369" s="34" t="n">
        <v>2</v>
      </c>
      <c r="G369" s="36"/>
      <c r="H369" s="82" t="n">
        <v>8361</v>
      </c>
      <c r="I369" s="36" t="s">
        <v>163</v>
      </c>
      <c r="J369" s="36"/>
      <c r="K369" s="36" t="s">
        <v>170</v>
      </c>
      <c r="L369" s="36" t="s">
        <v>238</v>
      </c>
      <c r="M369" s="36" t="n">
        <v>1970</v>
      </c>
      <c r="N369" s="36" t="s">
        <v>234</v>
      </c>
      <c r="O369" s="36" t="n">
        <v>5</v>
      </c>
      <c r="P369" s="36" t="n">
        <v>0</v>
      </c>
      <c r="Q369" s="36" t="n">
        <v>6</v>
      </c>
      <c r="R369" s="74" t="n">
        <v>118</v>
      </c>
      <c r="S369" s="72" t="n">
        <v>5940</v>
      </c>
      <c r="T369" s="72" t="n">
        <v>5940</v>
      </c>
      <c r="U369" s="72" t="n">
        <v>5416.1</v>
      </c>
      <c r="V369" s="72" t="n">
        <v>523.9</v>
      </c>
      <c r="W369" s="74" t="s">
        <v>52</v>
      </c>
      <c r="X369" s="74" t="s">
        <v>52</v>
      </c>
      <c r="Y369" s="74" t="s">
        <v>52</v>
      </c>
      <c r="Z369" s="74" t="s">
        <v>52</v>
      </c>
      <c r="AA369" s="74" t="s">
        <v>52</v>
      </c>
      <c r="AB369" s="74" t="s">
        <v>52</v>
      </c>
      <c r="AC369" s="74" t="s">
        <v>53</v>
      </c>
      <c r="AD369" s="74" t="s">
        <v>52</v>
      </c>
      <c r="AE369" s="74" t="s">
        <v>53</v>
      </c>
      <c r="AF369" s="74" t="n">
        <v>0</v>
      </c>
      <c r="AG369" s="74" t="n">
        <v>1</v>
      </c>
      <c r="AH369" s="74" t="n">
        <v>1</v>
      </c>
      <c r="AI369" s="48" t="n">
        <v>1</v>
      </c>
      <c r="AJ369" s="48" t="n">
        <v>1</v>
      </c>
      <c r="AK369" s="74" t="n">
        <v>0</v>
      </c>
      <c r="AL369" s="96"/>
    </row>
    <row collapsed="false" customFormat="false" customHeight="false" hidden="false" ht="15.9" outlineLevel="0" r="370">
      <c r="A370" s="36" t="n">
        <v>363</v>
      </c>
      <c r="B370" s="36" t="s">
        <v>46</v>
      </c>
      <c r="C370" s="36" t="s">
        <v>214</v>
      </c>
      <c r="D370" s="54" t="s">
        <v>148</v>
      </c>
      <c r="E370" s="34" t="n">
        <v>35</v>
      </c>
      <c r="F370" s="34" t="n">
        <v>1</v>
      </c>
      <c r="G370" s="36"/>
      <c r="H370" s="82" t="n">
        <v>8362</v>
      </c>
      <c r="I370" s="36" t="s">
        <v>163</v>
      </c>
      <c r="J370" s="36"/>
      <c r="K370" s="36" t="s">
        <v>170</v>
      </c>
      <c r="L370" s="36" t="s">
        <v>238</v>
      </c>
      <c r="M370" s="36" t="n">
        <v>1970</v>
      </c>
      <c r="N370" s="36" t="s">
        <v>234</v>
      </c>
      <c r="O370" s="36" t="n">
        <v>5</v>
      </c>
      <c r="P370" s="36" t="n">
        <v>0</v>
      </c>
      <c r="Q370" s="36" t="n">
        <v>5</v>
      </c>
      <c r="R370" s="74" t="n">
        <v>100</v>
      </c>
      <c r="S370" s="72" t="n">
        <v>4877</v>
      </c>
      <c r="T370" s="72" t="n">
        <v>4877</v>
      </c>
      <c r="U370" s="72" t="n">
        <v>4507</v>
      </c>
      <c r="V370" s="72" t="n">
        <v>370</v>
      </c>
      <c r="W370" s="48" t="s">
        <v>52</v>
      </c>
      <c r="X370" s="74" t="s">
        <v>52</v>
      </c>
      <c r="Y370" s="74" t="s">
        <v>52</v>
      </c>
      <c r="Z370" s="74" t="s">
        <v>52</v>
      </c>
      <c r="AA370" s="74" t="s">
        <v>52</v>
      </c>
      <c r="AB370" s="74" t="s">
        <v>52</v>
      </c>
      <c r="AC370" s="74" t="s">
        <v>53</v>
      </c>
      <c r="AD370" s="74" t="s">
        <v>52</v>
      </c>
      <c r="AE370" s="74" t="s">
        <v>53</v>
      </c>
      <c r="AF370" s="74" t="n">
        <v>0</v>
      </c>
      <c r="AG370" s="74" t="n">
        <v>1</v>
      </c>
      <c r="AH370" s="74" t="n">
        <v>1</v>
      </c>
      <c r="AI370" s="48" t="n">
        <v>1</v>
      </c>
      <c r="AJ370" s="48" t="n">
        <v>1</v>
      </c>
      <c r="AK370" s="74" t="n">
        <v>0</v>
      </c>
      <c r="AL370" s="96"/>
    </row>
    <row collapsed="false" customFormat="false" customHeight="false" hidden="false" ht="15.9" outlineLevel="0" r="371">
      <c r="A371" s="36" t="n">
        <v>364</v>
      </c>
      <c r="B371" s="36" t="s">
        <v>46</v>
      </c>
      <c r="C371" s="36" t="s">
        <v>204</v>
      </c>
      <c r="D371" s="54" t="s">
        <v>239</v>
      </c>
      <c r="E371" s="34" t="n">
        <v>2</v>
      </c>
      <c r="F371" s="34"/>
      <c r="G371" s="36"/>
      <c r="H371" s="82" t="n">
        <v>8363</v>
      </c>
      <c r="I371" s="36" t="s">
        <v>163</v>
      </c>
      <c r="J371" s="36"/>
      <c r="K371" s="36" t="s">
        <v>167</v>
      </c>
      <c r="L371" s="36" t="s">
        <v>240</v>
      </c>
      <c r="M371" s="36" t="n">
        <v>1974</v>
      </c>
      <c r="N371" s="36" t="s">
        <v>232</v>
      </c>
      <c r="O371" s="36" t="n">
        <v>14</v>
      </c>
      <c r="P371" s="36" t="n">
        <v>0</v>
      </c>
      <c r="Q371" s="36" t="n">
        <v>1</v>
      </c>
      <c r="R371" s="74" t="n">
        <v>97</v>
      </c>
      <c r="S371" s="72" t="n">
        <v>5354.1</v>
      </c>
      <c r="T371" s="72" t="n">
        <v>4598.7</v>
      </c>
      <c r="U371" s="72" t="n">
        <v>4636.2</v>
      </c>
      <c r="V371" s="72" t="n">
        <v>717.9</v>
      </c>
      <c r="W371" s="74" t="s">
        <v>52</v>
      </c>
      <c r="X371" s="74" t="s">
        <v>52</v>
      </c>
      <c r="Y371" s="74" t="s">
        <v>52</v>
      </c>
      <c r="Z371" s="74" t="s">
        <v>52</v>
      </c>
      <c r="AA371" s="74" t="s">
        <v>52</v>
      </c>
      <c r="AB371" s="74" t="s">
        <v>53</v>
      </c>
      <c r="AC371" s="74" t="s">
        <v>53</v>
      </c>
      <c r="AD371" s="74" t="s">
        <v>53</v>
      </c>
      <c r="AE371" s="74" t="s">
        <v>52</v>
      </c>
      <c r="AF371" s="74" t="n">
        <v>2</v>
      </c>
      <c r="AG371" s="74" t="n">
        <v>2</v>
      </c>
      <c r="AH371" s="74" t="n">
        <v>2</v>
      </c>
      <c r="AI371" s="48" t="n">
        <v>1</v>
      </c>
      <c r="AJ371" s="48" t="n">
        <v>1</v>
      </c>
      <c r="AK371" s="74" t="n">
        <v>0</v>
      </c>
      <c r="AL371" s="96"/>
    </row>
    <row collapsed="false" customFormat="false" customHeight="false" hidden="false" ht="15.9" outlineLevel="0" r="372">
      <c r="A372" s="36" t="n">
        <v>365</v>
      </c>
      <c r="B372" s="36" t="s">
        <v>46</v>
      </c>
      <c r="C372" s="36" t="s">
        <v>204</v>
      </c>
      <c r="D372" s="54" t="s">
        <v>239</v>
      </c>
      <c r="E372" s="34" t="n">
        <v>4</v>
      </c>
      <c r="F372" s="34" t="n">
        <v>1</v>
      </c>
      <c r="G372" s="36"/>
      <c r="H372" s="82" t="n">
        <v>8364</v>
      </c>
      <c r="I372" s="36" t="s">
        <v>163</v>
      </c>
      <c r="J372" s="36" t="s">
        <v>100</v>
      </c>
      <c r="K372" s="36"/>
      <c r="L372" s="36"/>
      <c r="M372" s="36"/>
      <c r="N372" s="36"/>
      <c r="O372" s="36"/>
      <c r="P372" s="36"/>
      <c r="Q372" s="36"/>
      <c r="R372" s="74"/>
      <c r="S372" s="72"/>
      <c r="T372" s="72"/>
      <c r="U372" s="72"/>
      <c r="V372" s="72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48" t="n">
        <v>0</v>
      </c>
      <c r="AJ372" s="48" t="n">
        <v>0</v>
      </c>
      <c r="AK372" s="74" t="n">
        <v>0</v>
      </c>
      <c r="AL372" s="96"/>
    </row>
    <row collapsed="false" customFormat="false" customHeight="false" hidden="false" ht="15.9" outlineLevel="0" r="373">
      <c r="A373" s="36" t="n">
        <v>366</v>
      </c>
      <c r="B373" s="36" t="s">
        <v>46</v>
      </c>
      <c r="C373" s="36" t="s">
        <v>204</v>
      </c>
      <c r="D373" s="54" t="s">
        <v>239</v>
      </c>
      <c r="E373" s="34" t="n">
        <v>4</v>
      </c>
      <c r="F373" s="34" t="n">
        <v>2</v>
      </c>
      <c r="G373" s="36"/>
      <c r="H373" s="82" t="n">
        <v>8365</v>
      </c>
      <c r="I373" s="36" t="s">
        <v>163</v>
      </c>
      <c r="J373" s="36"/>
      <c r="K373" s="36" t="s">
        <v>230</v>
      </c>
      <c r="L373" s="36" t="s">
        <v>230</v>
      </c>
      <c r="M373" s="36" t="n">
        <v>1964</v>
      </c>
      <c r="N373" s="36" t="s">
        <v>232</v>
      </c>
      <c r="O373" s="36" t="n">
        <v>4</v>
      </c>
      <c r="P373" s="36" t="n">
        <v>0</v>
      </c>
      <c r="Q373" s="36" t="n">
        <v>2</v>
      </c>
      <c r="R373" s="74" t="n">
        <v>32</v>
      </c>
      <c r="S373" s="72" t="n">
        <v>1371.7</v>
      </c>
      <c r="T373" s="72" t="n">
        <v>1371.7</v>
      </c>
      <c r="U373" s="72" t="n">
        <v>1250.6</v>
      </c>
      <c r="V373" s="72" t="n">
        <v>121.1</v>
      </c>
      <c r="W373" s="74" t="s">
        <v>52</v>
      </c>
      <c r="X373" s="74" t="s">
        <v>52</v>
      </c>
      <c r="Y373" s="74" t="s">
        <v>52</v>
      </c>
      <c r="Z373" s="74" t="s">
        <v>52</v>
      </c>
      <c r="AA373" s="74" t="s">
        <v>52</v>
      </c>
      <c r="AB373" s="74" t="s">
        <v>52</v>
      </c>
      <c r="AC373" s="74" t="s">
        <v>53</v>
      </c>
      <c r="AD373" s="74" t="s">
        <v>52</v>
      </c>
      <c r="AE373" s="74" t="s">
        <v>53</v>
      </c>
      <c r="AF373" s="74" t="n">
        <v>0</v>
      </c>
      <c r="AG373" s="74" t="n">
        <v>1</v>
      </c>
      <c r="AH373" s="74" t="n">
        <v>1</v>
      </c>
      <c r="AI373" s="48" t="n">
        <v>1</v>
      </c>
      <c r="AJ373" s="48" t="n">
        <v>1</v>
      </c>
      <c r="AK373" s="74" t="n">
        <v>0</v>
      </c>
      <c r="AL373" s="96"/>
    </row>
    <row collapsed="false" customFormat="false" customHeight="false" hidden="false" ht="15.9" outlineLevel="0" r="374">
      <c r="A374" s="36" t="n">
        <v>367</v>
      </c>
      <c r="B374" s="36" t="s">
        <v>46</v>
      </c>
      <c r="C374" s="36" t="s">
        <v>204</v>
      </c>
      <c r="D374" s="54" t="s">
        <v>239</v>
      </c>
      <c r="E374" s="34" t="n">
        <v>6</v>
      </c>
      <c r="F374" s="34" t="n">
        <v>1</v>
      </c>
      <c r="G374" s="36"/>
      <c r="H374" s="82" t="n">
        <v>8366</v>
      </c>
      <c r="I374" s="36" t="s">
        <v>163</v>
      </c>
      <c r="J374" s="36" t="s">
        <v>100</v>
      </c>
      <c r="K374" s="36"/>
      <c r="L374" s="36"/>
      <c r="M374" s="36"/>
      <c r="N374" s="36"/>
      <c r="O374" s="36"/>
      <c r="P374" s="36"/>
      <c r="Q374" s="36"/>
      <c r="R374" s="74"/>
      <c r="S374" s="72"/>
      <c r="T374" s="72"/>
      <c r="U374" s="72"/>
      <c r="V374" s="72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48" t="n">
        <v>0</v>
      </c>
      <c r="AJ374" s="48" t="n">
        <v>0</v>
      </c>
      <c r="AK374" s="74"/>
      <c r="AL374" s="96"/>
    </row>
    <row collapsed="false" customFormat="false" customHeight="false" hidden="false" ht="15.9" outlineLevel="0" r="375">
      <c r="A375" s="36" t="n">
        <v>368</v>
      </c>
      <c r="B375" s="36" t="s">
        <v>46</v>
      </c>
      <c r="C375" s="36" t="s">
        <v>204</v>
      </c>
      <c r="D375" s="54" t="s">
        <v>239</v>
      </c>
      <c r="E375" s="34" t="n">
        <v>8</v>
      </c>
      <c r="F375" s="34"/>
      <c r="G375" s="36"/>
      <c r="H375" s="82" t="n">
        <v>8367</v>
      </c>
      <c r="I375" s="36" t="s">
        <v>163</v>
      </c>
      <c r="J375" s="36" t="s">
        <v>100</v>
      </c>
      <c r="K375" s="36"/>
      <c r="L375" s="36"/>
      <c r="M375" s="36"/>
      <c r="N375" s="36"/>
      <c r="O375" s="36"/>
      <c r="P375" s="36"/>
      <c r="Q375" s="36"/>
      <c r="R375" s="74"/>
      <c r="S375" s="72"/>
      <c r="T375" s="72"/>
      <c r="U375" s="72"/>
      <c r="V375" s="72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48" t="n">
        <v>0</v>
      </c>
      <c r="AJ375" s="48" t="n">
        <v>0</v>
      </c>
      <c r="AK375" s="74"/>
      <c r="AL375" s="96"/>
    </row>
    <row collapsed="false" customFormat="false" customHeight="false" hidden="false" ht="15.9" outlineLevel="0" r="376">
      <c r="A376" s="36" t="n">
        <v>369</v>
      </c>
      <c r="B376" s="36" t="s">
        <v>46</v>
      </c>
      <c r="C376" s="36" t="s">
        <v>204</v>
      </c>
      <c r="D376" s="54" t="s">
        <v>239</v>
      </c>
      <c r="E376" s="34" t="n">
        <v>10</v>
      </c>
      <c r="F376" s="34"/>
      <c r="G376" s="36"/>
      <c r="H376" s="82" t="n">
        <v>8368</v>
      </c>
      <c r="I376" s="36" t="s">
        <v>163</v>
      </c>
      <c r="J376" s="36"/>
      <c r="K376" s="36" t="s">
        <v>229</v>
      </c>
      <c r="L376" s="36" t="s">
        <v>229</v>
      </c>
      <c r="M376" s="36" t="n">
        <v>1956</v>
      </c>
      <c r="N376" s="36" t="s">
        <v>230</v>
      </c>
      <c r="O376" s="36" t="n">
        <v>4</v>
      </c>
      <c r="P376" s="36" t="n">
        <v>0</v>
      </c>
      <c r="Q376" s="36" t="n">
        <v>1</v>
      </c>
      <c r="R376" s="74" t="n">
        <v>12</v>
      </c>
      <c r="S376" s="72" t="n">
        <v>1209.1</v>
      </c>
      <c r="T376" s="72" t="n">
        <v>979.6</v>
      </c>
      <c r="U376" s="72" t="n">
        <v>897.3</v>
      </c>
      <c r="V376" s="72" t="n">
        <v>311.8</v>
      </c>
      <c r="W376" s="74" t="s">
        <v>52</v>
      </c>
      <c r="X376" s="74" t="s">
        <v>52</v>
      </c>
      <c r="Y376" s="74" t="s">
        <v>52</v>
      </c>
      <c r="Z376" s="74" t="s">
        <v>52</v>
      </c>
      <c r="AA376" s="74" t="s">
        <v>52</v>
      </c>
      <c r="AB376" s="74" t="s">
        <v>52</v>
      </c>
      <c r="AC376" s="74" t="s">
        <v>53</v>
      </c>
      <c r="AD376" s="74" t="s">
        <v>52</v>
      </c>
      <c r="AE376" s="74" t="s">
        <v>53</v>
      </c>
      <c r="AF376" s="74" t="n">
        <v>0</v>
      </c>
      <c r="AG376" s="74" t="n">
        <v>1</v>
      </c>
      <c r="AH376" s="74" t="n">
        <v>1</v>
      </c>
      <c r="AI376" s="48" t="n">
        <v>1</v>
      </c>
      <c r="AJ376" s="48" t="n">
        <v>1</v>
      </c>
      <c r="AK376" s="74" t="n">
        <v>0</v>
      </c>
      <c r="AL376" s="96"/>
    </row>
    <row collapsed="false" customFormat="false" customHeight="false" hidden="false" ht="15.9" outlineLevel="0" r="377">
      <c r="A377" s="36" t="n">
        <v>370</v>
      </c>
      <c r="B377" s="36" t="s">
        <v>46</v>
      </c>
      <c r="C377" s="36" t="s">
        <v>204</v>
      </c>
      <c r="D377" s="54" t="s">
        <v>239</v>
      </c>
      <c r="E377" s="34" t="n">
        <v>12</v>
      </c>
      <c r="F377" s="34"/>
      <c r="G377" s="36"/>
      <c r="H377" s="82" t="n">
        <v>8369</v>
      </c>
      <c r="I377" s="36" t="s">
        <v>163</v>
      </c>
      <c r="J377" s="36"/>
      <c r="K377" s="36" t="s">
        <v>230</v>
      </c>
      <c r="L377" s="36" t="s">
        <v>230</v>
      </c>
      <c r="M377" s="36" t="n">
        <v>1958</v>
      </c>
      <c r="N377" s="36" t="s">
        <v>232</v>
      </c>
      <c r="O377" s="36" t="n">
        <v>3</v>
      </c>
      <c r="P377" s="36" t="n">
        <v>0</v>
      </c>
      <c r="Q377" s="36" t="n">
        <v>3</v>
      </c>
      <c r="R377" s="74" t="n">
        <v>18</v>
      </c>
      <c r="S377" s="72" t="n">
        <v>1934.7</v>
      </c>
      <c r="T377" s="72" t="n">
        <v>1497.2</v>
      </c>
      <c r="U377" s="72" t="n">
        <v>1370.3</v>
      </c>
      <c r="V377" s="72" t="n">
        <v>564.4</v>
      </c>
      <c r="W377" s="74" t="s">
        <v>52</v>
      </c>
      <c r="X377" s="74" t="s">
        <v>52</v>
      </c>
      <c r="Y377" s="74" t="s">
        <v>52</v>
      </c>
      <c r="Z377" s="74" t="s">
        <v>52</v>
      </c>
      <c r="AA377" s="74" t="s">
        <v>52</v>
      </c>
      <c r="AB377" s="74" t="s">
        <v>52</v>
      </c>
      <c r="AC377" s="74" t="s">
        <v>53</v>
      </c>
      <c r="AD377" s="74" t="s">
        <v>52</v>
      </c>
      <c r="AE377" s="74" t="s">
        <v>53</v>
      </c>
      <c r="AF377" s="74" t="n">
        <v>0</v>
      </c>
      <c r="AG377" s="74" t="n">
        <v>1</v>
      </c>
      <c r="AH377" s="74" t="n">
        <v>1</v>
      </c>
      <c r="AI377" s="48" t="n">
        <v>1</v>
      </c>
      <c r="AJ377" s="48" t="n">
        <v>1</v>
      </c>
      <c r="AK377" s="74" t="n">
        <v>0</v>
      </c>
      <c r="AL377" s="96"/>
    </row>
    <row collapsed="false" customFormat="false" customHeight="false" hidden="false" ht="15.9" outlineLevel="0" r="378">
      <c r="A378" s="36" t="n">
        <v>371</v>
      </c>
      <c r="B378" s="36" t="s">
        <v>46</v>
      </c>
      <c r="C378" s="36" t="s">
        <v>204</v>
      </c>
      <c r="D378" s="54" t="s">
        <v>239</v>
      </c>
      <c r="E378" s="34" t="n">
        <v>13</v>
      </c>
      <c r="F378" s="34" t="n">
        <v>1</v>
      </c>
      <c r="G378" s="36"/>
      <c r="H378" s="82" t="n">
        <v>8370</v>
      </c>
      <c r="I378" s="36" t="s">
        <v>163</v>
      </c>
      <c r="J378" s="36"/>
      <c r="K378" s="36" t="s">
        <v>170</v>
      </c>
      <c r="L378" s="36" t="s">
        <v>238</v>
      </c>
      <c r="M378" s="36" t="n">
        <v>1971</v>
      </c>
      <c r="N378" s="6" t="s">
        <v>234</v>
      </c>
      <c r="O378" s="36" t="n">
        <v>5</v>
      </c>
      <c r="P378" s="36" t="n">
        <v>0</v>
      </c>
      <c r="Q378" s="36" t="n">
        <v>4</v>
      </c>
      <c r="R378" s="74" t="n">
        <v>80</v>
      </c>
      <c r="S378" s="72" t="n">
        <v>3900</v>
      </c>
      <c r="T378" s="72" t="n">
        <v>3810.7</v>
      </c>
      <c r="U378" s="72" t="n">
        <v>3514.1</v>
      </c>
      <c r="V378" s="72" t="n">
        <v>385.9</v>
      </c>
      <c r="W378" s="74" t="s">
        <v>52</v>
      </c>
      <c r="X378" s="74" t="s">
        <v>52</v>
      </c>
      <c r="Y378" s="74" t="s">
        <v>52</v>
      </c>
      <c r="Z378" s="74" t="s">
        <v>52</v>
      </c>
      <c r="AA378" s="74" t="s">
        <v>52</v>
      </c>
      <c r="AB378" s="74" t="s">
        <v>52</v>
      </c>
      <c r="AC378" s="74" t="s">
        <v>53</v>
      </c>
      <c r="AD378" s="74" t="s">
        <v>52</v>
      </c>
      <c r="AE378" s="74" t="s">
        <v>53</v>
      </c>
      <c r="AF378" s="74" t="n">
        <v>0</v>
      </c>
      <c r="AG378" s="74" t="n">
        <v>1</v>
      </c>
      <c r="AH378" s="74" t="n">
        <v>1</v>
      </c>
      <c r="AI378" s="48" t="n">
        <v>1</v>
      </c>
      <c r="AJ378" s="48" t="n">
        <v>1</v>
      </c>
      <c r="AK378" s="74" t="n">
        <v>0</v>
      </c>
      <c r="AL378" s="96"/>
    </row>
    <row collapsed="false" customFormat="false" customHeight="false" hidden="false" ht="15.9" outlineLevel="0" r="379">
      <c r="A379" s="36" t="n">
        <v>372</v>
      </c>
      <c r="B379" s="36" t="s">
        <v>46</v>
      </c>
      <c r="C379" s="36" t="s">
        <v>204</v>
      </c>
      <c r="D379" s="54" t="s">
        <v>239</v>
      </c>
      <c r="E379" s="34" t="n">
        <v>14</v>
      </c>
      <c r="F379" s="34"/>
      <c r="G379" s="36"/>
      <c r="H379" s="82" t="n">
        <v>8371</v>
      </c>
      <c r="I379" s="36" t="s">
        <v>163</v>
      </c>
      <c r="J379" s="36" t="s">
        <v>100</v>
      </c>
      <c r="K379" s="36"/>
      <c r="L379" s="36"/>
      <c r="M379" s="36"/>
      <c r="N379" s="36"/>
      <c r="O379" s="36"/>
      <c r="P379" s="36"/>
      <c r="Q379" s="36"/>
      <c r="R379" s="74"/>
      <c r="S379" s="72"/>
      <c r="T379" s="72"/>
      <c r="U379" s="72"/>
      <c r="V379" s="72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48" t="n">
        <v>0</v>
      </c>
      <c r="AJ379" s="48" t="n">
        <v>0</v>
      </c>
      <c r="AK379" s="74"/>
      <c r="AL379" s="96"/>
    </row>
    <row collapsed="false" customFormat="false" customHeight="false" hidden="false" ht="15.9" outlineLevel="0" r="380">
      <c r="A380" s="36" t="n">
        <v>373</v>
      </c>
      <c r="B380" s="36" t="s">
        <v>46</v>
      </c>
      <c r="C380" s="36" t="s">
        <v>204</v>
      </c>
      <c r="D380" s="54" t="s">
        <v>239</v>
      </c>
      <c r="E380" s="34" t="n">
        <v>15</v>
      </c>
      <c r="F380" s="34"/>
      <c r="G380" s="36"/>
      <c r="H380" s="82" t="n">
        <v>8372</v>
      </c>
      <c r="I380" s="36" t="s">
        <v>163</v>
      </c>
      <c r="J380" s="36"/>
      <c r="K380" s="36" t="s">
        <v>170</v>
      </c>
      <c r="L380" s="36" t="s">
        <v>238</v>
      </c>
      <c r="M380" s="36" t="n">
        <v>1971</v>
      </c>
      <c r="N380" s="36" t="s">
        <v>234</v>
      </c>
      <c r="O380" s="36" t="n">
        <v>5</v>
      </c>
      <c r="P380" s="36" t="n">
        <v>0</v>
      </c>
      <c r="Q380" s="36" t="n">
        <v>4</v>
      </c>
      <c r="R380" s="74" t="n">
        <v>80</v>
      </c>
      <c r="S380" s="72" t="n">
        <v>3867.9</v>
      </c>
      <c r="T380" s="72" t="n">
        <v>3821.6</v>
      </c>
      <c r="U380" s="72" t="n">
        <v>3521.6</v>
      </c>
      <c r="V380" s="72" t="n">
        <v>346.3</v>
      </c>
      <c r="W380" s="74" t="s">
        <v>52</v>
      </c>
      <c r="X380" s="74" t="s">
        <v>52</v>
      </c>
      <c r="Y380" s="74" t="s">
        <v>52</v>
      </c>
      <c r="Z380" s="74" t="s">
        <v>52</v>
      </c>
      <c r="AA380" s="74" t="s">
        <v>52</v>
      </c>
      <c r="AB380" s="74" t="s">
        <v>52</v>
      </c>
      <c r="AC380" s="74" t="s">
        <v>53</v>
      </c>
      <c r="AD380" s="74" t="s">
        <v>52</v>
      </c>
      <c r="AE380" s="74" t="s">
        <v>53</v>
      </c>
      <c r="AF380" s="74" t="n">
        <v>0</v>
      </c>
      <c r="AG380" s="74" t="n">
        <v>1</v>
      </c>
      <c r="AH380" s="74" t="n">
        <v>1</v>
      </c>
      <c r="AI380" s="48" t="n">
        <v>1</v>
      </c>
      <c r="AJ380" s="48" t="n">
        <v>1</v>
      </c>
      <c r="AK380" s="74" t="n">
        <v>0</v>
      </c>
      <c r="AL380" s="96"/>
    </row>
    <row collapsed="false" customFormat="false" customHeight="false" hidden="false" ht="15.9" outlineLevel="0" r="381">
      <c r="A381" s="36" t="n">
        <v>374</v>
      </c>
      <c r="B381" s="36" t="s">
        <v>46</v>
      </c>
      <c r="C381" s="36" t="s">
        <v>204</v>
      </c>
      <c r="D381" s="54" t="s">
        <v>239</v>
      </c>
      <c r="E381" s="34" t="n">
        <v>16</v>
      </c>
      <c r="F381" s="34" t="n">
        <v>1</v>
      </c>
      <c r="G381" s="36"/>
      <c r="H381" s="82" t="n">
        <v>8373</v>
      </c>
      <c r="I381" s="36" t="s">
        <v>163</v>
      </c>
      <c r="J381" s="36"/>
      <c r="K381" s="36" t="s">
        <v>229</v>
      </c>
      <c r="L381" s="36" t="s">
        <v>229</v>
      </c>
      <c r="M381" s="36" t="n">
        <v>1953</v>
      </c>
      <c r="N381" s="36" t="s">
        <v>230</v>
      </c>
      <c r="O381" s="36" t="n">
        <v>3</v>
      </c>
      <c r="P381" s="36" t="n">
        <v>0</v>
      </c>
      <c r="Q381" s="36" t="n">
        <v>2</v>
      </c>
      <c r="R381" s="74" t="n">
        <v>92</v>
      </c>
      <c r="S381" s="72" t="n">
        <v>1254.8</v>
      </c>
      <c r="T381" s="72" t="n">
        <v>958.4</v>
      </c>
      <c r="U381" s="72" t="n">
        <v>866.4</v>
      </c>
      <c r="V381" s="72" t="n">
        <v>388.4</v>
      </c>
      <c r="W381" s="74" t="s">
        <v>52</v>
      </c>
      <c r="X381" s="74" t="s">
        <v>52</v>
      </c>
      <c r="Y381" s="74" t="s">
        <v>52</v>
      </c>
      <c r="Z381" s="74" t="s">
        <v>52</v>
      </c>
      <c r="AA381" s="74" t="s">
        <v>52</v>
      </c>
      <c r="AB381" s="74" t="s">
        <v>52</v>
      </c>
      <c r="AC381" s="74" t="s">
        <v>53</v>
      </c>
      <c r="AD381" s="74" t="s">
        <v>52</v>
      </c>
      <c r="AE381" s="74" t="s">
        <v>53</v>
      </c>
      <c r="AF381" s="74" t="n">
        <v>0</v>
      </c>
      <c r="AG381" s="74" t="n">
        <v>1</v>
      </c>
      <c r="AH381" s="74" t="n">
        <v>0</v>
      </c>
      <c r="AI381" s="48" t="n">
        <v>1</v>
      </c>
      <c r="AJ381" s="48" t="n">
        <v>1</v>
      </c>
      <c r="AK381" s="74" t="n">
        <v>0</v>
      </c>
      <c r="AL381" s="96"/>
    </row>
    <row collapsed="false" customFormat="false" customHeight="false" hidden="false" ht="15.9" outlineLevel="0" r="382">
      <c r="A382" s="36" t="n">
        <v>375</v>
      </c>
      <c r="B382" s="36" t="s">
        <v>46</v>
      </c>
      <c r="C382" s="36" t="s">
        <v>204</v>
      </c>
      <c r="D382" s="54" t="s">
        <v>239</v>
      </c>
      <c r="E382" s="34" t="n">
        <v>17</v>
      </c>
      <c r="F382" s="34"/>
      <c r="G382" s="36"/>
      <c r="H382" s="82" t="n">
        <v>8374</v>
      </c>
      <c r="I382" s="36" t="s">
        <v>163</v>
      </c>
      <c r="J382" s="36"/>
      <c r="K382" s="36" t="s">
        <v>167</v>
      </c>
      <c r="L382" s="36" t="s">
        <v>240</v>
      </c>
      <c r="M382" s="36" t="n">
        <v>1976</v>
      </c>
      <c r="N382" s="36" t="s">
        <v>232</v>
      </c>
      <c r="O382" s="36" t="n">
        <v>14</v>
      </c>
      <c r="P382" s="36" t="n">
        <v>0</v>
      </c>
      <c r="Q382" s="36" t="n">
        <v>1</v>
      </c>
      <c r="R382" s="74" t="n">
        <v>97</v>
      </c>
      <c r="S382" s="72" t="n">
        <v>5418.4</v>
      </c>
      <c r="T382" s="72" t="n">
        <v>4521.2</v>
      </c>
      <c r="U382" s="72" t="n">
        <v>4636.5</v>
      </c>
      <c r="V382" s="72" t="n">
        <v>781.9</v>
      </c>
      <c r="W382" s="74" t="s">
        <v>52</v>
      </c>
      <c r="X382" s="74" t="s">
        <v>52</v>
      </c>
      <c r="Y382" s="74" t="s">
        <v>52</v>
      </c>
      <c r="Z382" s="74" t="s">
        <v>52</v>
      </c>
      <c r="AA382" s="74" t="s">
        <v>52</v>
      </c>
      <c r="AB382" s="74" t="s">
        <v>52</v>
      </c>
      <c r="AC382" s="74" t="s">
        <v>53</v>
      </c>
      <c r="AD382" s="74" t="s">
        <v>53</v>
      </c>
      <c r="AE382" s="74" t="s">
        <v>52</v>
      </c>
      <c r="AF382" s="74" t="n">
        <v>2</v>
      </c>
      <c r="AG382" s="74" t="n">
        <v>2</v>
      </c>
      <c r="AH382" s="74" t="n">
        <v>2</v>
      </c>
      <c r="AI382" s="48" t="n">
        <v>2</v>
      </c>
      <c r="AJ382" s="48" t="n">
        <v>2</v>
      </c>
      <c r="AK382" s="74" t="n">
        <v>0</v>
      </c>
      <c r="AL382" s="96"/>
    </row>
    <row collapsed="false" customFormat="false" customHeight="false" hidden="false" ht="15.9" outlineLevel="0" r="383">
      <c r="A383" s="36" t="n">
        <v>376</v>
      </c>
      <c r="B383" s="36" t="s">
        <v>46</v>
      </c>
      <c r="C383" s="36" t="s">
        <v>204</v>
      </c>
      <c r="D383" s="54" t="s">
        <v>239</v>
      </c>
      <c r="E383" s="34" t="n">
        <v>18</v>
      </c>
      <c r="F383" s="34"/>
      <c r="G383" s="36"/>
      <c r="H383" s="82" t="n">
        <v>8375</v>
      </c>
      <c r="I383" s="36" t="s">
        <v>163</v>
      </c>
      <c r="J383" s="36" t="s">
        <v>100</v>
      </c>
      <c r="K383" s="36"/>
      <c r="L383" s="36"/>
      <c r="M383" s="36"/>
      <c r="N383" s="36"/>
      <c r="O383" s="36"/>
      <c r="P383" s="36"/>
      <c r="Q383" s="36"/>
      <c r="R383" s="74"/>
      <c r="S383" s="72"/>
      <c r="T383" s="72"/>
      <c r="U383" s="72"/>
      <c r="V383" s="72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48" t="n">
        <v>0</v>
      </c>
      <c r="AJ383" s="48" t="n">
        <v>0</v>
      </c>
      <c r="AK383" s="74"/>
      <c r="AL383" s="96"/>
    </row>
    <row collapsed="false" customFormat="false" customHeight="false" hidden="false" ht="15.9" outlineLevel="0" r="384">
      <c r="A384" s="36" t="n">
        <v>377</v>
      </c>
      <c r="B384" s="36" t="s">
        <v>46</v>
      </c>
      <c r="C384" s="36" t="s">
        <v>204</v>
      </c>
      <c r="D384" s="54" t="s">
        <v>239</v>
      </c>
      <c r="E384" s="34" t="n">
        <v>19</v>
      </c>
      <c r="F384" s="34"/>
      <c r="G384" s="36"/>
      <c r="H384" s="82" t="n">
        <v>8376</v>
      </c>
      <c r="I384" s="36" t="s">
        <v>163</v>
      </c>
      <c r="J384" s="36"/>
      <c r="K384" s="36" t="s">
        <v>167</v>
      </c>
      <c r="L384" s="36" t="s">
        <v>238</v>
      </c>
      <c r="M384" s="36" t="n">
        <v>1971</v>
      </c>
      <c r="N384" s="36" t="s">
        <v>234</v>
      </c>
      <c r="O384" s="36" t="n">
        <v>5</v>
      </c>
      <c r="P384" s="36" t="n">
        <v>0</v>
      </c>
      <c r="Q384" s="36" t="n">
        <v>4</v>
      </c>
      <c r="R384" s="74" t="n">
        <v>80</v>
      </c>
      <c r="S384" s="72" t="n">
        <v>3866</v>
      </c>
      <c r="T384" s="72" t="n">
        <v>3819.7</v>
      </c>
      <c r="U384" s="72" t="n">
        <v>3520.5</v>
      </c>
      <c r="V384" s="72" t="n">
        <v>345.5</v>
      </c>
      <c r="W384" s="74" t="s">
        <v>52</v>
      </c>
      <c r="X384" s="74" t="s">
        <v>52</v>
      </c>
      <c r="Y384" s="74" t="s">
        <v>52</v>
      </c>
      <c r="Z384" s="74" t="s">
        <v>52</v>
      </c>
      <c r="AA384" s="74" t="s">
        <v>52</v>
      </c>
      <c r="AB384" s="74" t="s">
        <v>52</v>
      </c>
      <c r="AC384" s="74" t="s">
        <v>53</v>
      </c>
      <c r="AD384" s="74" t="s">
        <v>52</v>
      </c>
      <c r="AE384" s="74" t="s">
        <v>53</v>
      </c>
      <c r="AF384" s="74" t="n">
        <v>0</v>
      </c>
      <c r="AG384" s="74" t="n">
        <v>1</v>
      </c>
      <c r="AH384" s="74" t="n">
        <v>1</v>
      </c>
      <c r="AI384" s="48" t="n">
        <v>1</v>
      </c>
      <c r="AJ384" s="48" t="n">
        <v>1</v>
      </c>
      <c r="AK384" s="74" t="n">
        <v>0</v>
      </c>
      <c r="AL384" s="96"/>
    </row>
    <row collapsed="false" customFormat="false" customHeight="false" hidden="false" ht="15.9" outlineLevel="0" r="385">
      <c r="A385" s="36" t="n">
        <v>378</v>
      </c>
      <c r="B385" s="36" t="s">
        <v>46</v>
      </c>
      <c r="C385" s="36" t="s">
        <v>204</v>
      </c>
      <c r="D385" s="54" t="s">
        <v>239</v>
      </c>
      <c r="E385" s="34" t="n">
        <v>20</v>
      </c>
      <c r="F385" s="34" t="n">
        <v>1</v>
      </c>
      <c r="G385" s="36"/>
      <c r="H385" s="82" t="n">
        <v>8377</v>
      </c>
      <c r="I385" s="36" t="s">
        <v>163</v>
      </c>
      <c r="J385" s="36"/>
      <c r="K385" s="36" t="s">
        <v>229</v>
      </c>
      <c r="L385" s="36" t="s">
        <v>104</v>
      </c>
      <c r="M385" s="36" t="n">
        <v>1953</v>
      </c>
      <c r="N385" s="36" t="s">
        <v>230</v>
      </c>
      <c r="O385" s="36" t="n">
        <v>3</v>
      </c>
      <c r="P385" s="36" t="n">
        <v>0</v>
      </c>
      <c r="Q385" s="36" t="n">
        <v>4</v>
      </c>
      <c r="R385" s="74" t="n">
        <v>24</v>
      </c>
      <c r="S385" s="72" t="n">
        <v>1351.8</v>
      </c>
      <c r="T385" s="72" t="n">
        <v>1333</v>
      </c>
      <c r="U385" s="72" t="n">
        <v>1182.6</v>
      </c>
      <c r="V385" s="72" t="n">
        <v>169.2</v>
      </c>
      <c r="W385" s="74" t="s">
        <v>52</v>
      </c>
      <c r="X385" s="74" t="s">
        <v>52</v>
      </c>
      <c r="Y385" s="74" t="s">
        <v>52</v>
      </c>
      <c r="Z385" s="74" t="s">
        <v>52</v>
      </c>
      <c r="AA385" s="74" t="s">
        <v>52</v>
      </c>
      <c r="AB385" s="74" t="s">
        <v>52</v>
      </c>
      <c r="AC385" s="74" t="s">
        <v>53</v>
      </c>
      <c r="AD385" s="74" t="s">
        <v>52</v>
      </c>
      <c r="AE385" s="74" t="s">
        <v>53</v>
      </c>
      <c r="AF385" s="74" t="n">
        <v>0</v>
      </c>
      <c r="AG385" s="74" t="n">
        <v>1</v>
      </c>
      <c r="AH385" s="74" t="n">
        <v>1</v>
      </c>
      <c r="AI385" s="48" t="n">
        <v>1</v>
      </c>
      <c r="AJ385" s="48" t="n">
        <v>1</v>
      </c>
      <c r="AK385" s="74" t="n">
        <v>0</v>
      </c>
      <c r="AL385" s="96"/>
    </row>
    <row collapsed="false" customFormat="false" customHeight="false" hidden="false" ht="15.9" outlineLevel="0" r="386">
      <c r="A386" s="36" t="n">
        <v>379</v>
      </c>
      <c r="B386" s="36" t="s">
        <v>46</v>
      </c>
      <c r="C386" s="36" t="s">
        <v>204</v>
      </c>
      <c r="D386" s="54" t="s">
        <v>239</v>
      </c>
      <c r="E386" s="34" t="n">
        <v>20</v>
      </c>
      <c r="F386" s="34" t="n">
        <v>2</v>
      </c>
      <c r="G386" s="36"/>
      <c r="H386" s="82" t="n">
        <v>8378</v>
      </c>
      <c r="I386" s="36" t="s">
        <v>163</v>
      </c>
      <c r="J386" s="36" t="s">
        <v>100</v>
      </c>
      <c r="K386" s="36"/>
      <c r="L386" s="36"/>
      <c r="M386" s="36"/>
      <c r="N386" s="36"/>
      <c r="O386" s="36"/>
      <c r="P386" s="36"/>
      <c r="Q386" s="36"/>
      <c r="R386" s="74"/>
      <c r="S386" s="72"/>
      <c r="T386" s="72"/>
      <c r="U386" s="72"/>
      <c r="V386" s="72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48" t="n">
        <v>0</v>
      </c>
      <c r="AJ386" s="48" t="n">
        <v>0</v>
      </c>
      <c r="AK386" s="74" t="n">
        <v>0</v>
      </c>
      <c r="AL386" s="96"/>
    </row>
    <row collapsed="false" customFormat="false" customHeight="false" hidden="false" ht="15.9" outlineLevel="0" r="387">
      <c r="A387" s="36" t="n">
        <v>380</v>
      </c>
      <c r="B387" s="36" t="s">
        <v>46</v>
      </c>
      <c r="C387" s="36" t="s">
        <v>204</v>
      </c>
      <c r="D387" s="54" t="s">
        <v>239</v>
      </c>
      <c r="E387" s="34" t="n">
        <v>22</v>
      </c>
      <c r="F387" s="34" t="n">
        <v>1</v>
      </c>
      <c r="G387" s="36"/>
      <c r="H387" s="82" t="n">
        <v>8379</v>
      </c>
      <c r="I387" s="36" t="s">
        <v>163</v>
      </c>
      <c r="J387" s="36" t="s">
        <v>100</v>
      </c>
      <c r="K387" s="36"/>
      <c r="L387" s="36"/>
      <c r="M387" s="36"/>
      <c r="N387" s="36"/>
      <c r="O387" s="36"/>
      <c r="P387" s="36"/>
      <c r="Q387" s="36"/>
      <c r="R387" s="74"/>
      <c r="S387" s="72"/>
      <c r="T387" s="72"/>
      <c r="U387" s="72"/>
      <c r="V387" s="72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48" t="n">
        <v>0</v>
      </c>
      <c r="AJ387" s="48" t="n">
        <v>0</v>
      </c>
      <c r="AK387" s="74" t="n">
        <v>0</v>
      </c>
      <c r="AL387" s="96"/>
    </row>
    <row collapsed="false" customFormat="false" customHeight="false" hidden="false" ht="15.9" outlineLevel="0" r="388">
      <c r="A388" s="36" t="n">
        <v>381</v>
      </c>
      <c r="B388" s="36" t="s">
        <v>46</v>
      </c>
      <c r="C388" s="36" t="s">
        <v>204</v>
      </c>
      <c r="D388" s="54" t="s">
        <v>239</v>
      </c>
      <c r="E388" s="34" t="n">
        <v>22</v>
      </c>
      <c r="F388" s="34" t="n">
        <v>2</v>
      </c>
      <c r="G388" s="36"/>
      <c r="H388" s="82" t="n">
        <v>8380</v>
      </c>
      <c r="I388" s="36" t="s">
        <v>163</v>
      </c>
      <c r="J388" s="36" t="s">
        <v>100</v>
      </c>
      <c r="K388" s="36"/>
      <c r="L388" s="36"/>
      <c r="M388" s="36"/>
      <c r="N388" s="36"/>
      <c r="O388" s="36"/>
      <c r="P388" s="36"/>
      <c r="Q388" s="36"/>
      <c r="R388" s="74"/>
      <c r="S388" s="72"/>
      <c r="T388" s="72"/>
      <c r="U388" s="72"/>
      <c r="V388" s="72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48" t="n">
        <v>0</v>
      </c>
      <c r="AJ388" s="48" t="n">
        <v>0</v>
      </c>
      <c r="AK388" s="74" t="n">
        <v>0</v>
      </c>
      <c r="AL388" s="96"/>
    </row>
    <row collapsed="false" customFormat="false" customHeight="false" hidden="false" ht="15.9" outlineLevel="0" r="389">
      <c r="A389" s="36" t="n">
        <v>382</v>
      </c>
      <c r="B389" s="36" t="s">
        <v>46</v>
      </c>
      <c r="C389" s="36" t="s">
        <v>204</v>
      </c>
      <c r="D389" s="54" t="s">
        <v>239</v>
      </c>
      <c r="E389" s="34" t="n">
        <v>23</v>
      </c>
      <c r="F389" s="34"/>
      <c r="G389" s="36"/>
      <c r="H389" s="82" t="n">
        <v>8381</v>
      </c>
      <c r="I389" s="36" t="s">
        <v>163</v>
      </c>
      <c r="J389" s="36"/>
      <c r="K389" s="36" t="s">
        <v>170</v>
      </c>
      <c r="L389" s="36" t="s">
        <v>230</v>
      </c>
      <c r="M389" s="36" t="n">
        <v>1983</v>
      </c>
      <c r="N389" s="36" t="s">
        <v>234</v>
      </c>
      <c r="O389" s="36" t="n">
        <v>9</v>
      </c>
      <c r="P389" s="36" t="n">
        <v>0</v>
      </c>
      <c r="Q389" s="36" t="n">
        <v>9</v>
      </c>
      <c r="R389" s="74" t="n">
        <v>323</v>
      </c>
      <c r="S389" s="72" t="n">
        <v>18383.2</v>
      </c>
      <c r="T389" s="72" t="n">
        <v>18376.8</v>
      </c>
      <c r="U389" s="72" t="n">
        <v>16442.9</v>
      </c>
      <c r="V389" s="72" t="n">
        <v>1940.3</v>
      </c>
      <c r="W389" s="74" t="s">
        <v>52</v>
      </c>
      <c r="X389" s="74" t="s">
        <v>52</v>
      </c>
      <c r="Y389" s="74" t="s">
        <v>52</v>
      </c>
      <c r="Z389" s="74" t="s">
        <v>52</v>
      </c>
      <c r="AA389" s="74" t="s">
        <v>52</v>
      </c>
      <c r="AB389" s="74" t="s">
        <v>52</v>
      </c>
      <c r="AC389" s="74" t="s">
        <v>53</v>
      </c>
      <c r="AD389" s="74" t="s">
        <v>52</v>
      </c>
      <c r="AE389" s="74" t="s">
        <v>53</v>
      </c>
      <c r="AF389" s="74" t="n">
        <v>9</v>
      </c>
      <c r="AG389" s="74" t="n">
        <v>2</v>
      </c>
      <c r="AH389" s="74" t="n">
        <v>2</v>
      </c>
      <c r="AI389" s="48" t="n">
        <v>3</v>
      </c>
      <c r="AJ389" s="48" t="n">
        <v>3</v>
      </c>
      <c r="AK389" s="74" t="n">
        <v>0</v>
      </c>
      <c r="AL389" s="96"/>
    </row>
    <row collapsed="false" customFormat="false" customHeight="false" hidden="false" ht="15.9" outlineLevel="0" r="390">
      <c r="A390" s="36" t="n">
        <v>383</v>
      </c>
      <c r="B390" s="36" t="s">
        <v>46</v>
      </c>
      <c r="C390" s="36" t="s">
        <v>204</v>
      </c>
      <c r="D390" s="54" t="s">
        <v>239</v>
      </c>
      <c r="E390" s="34" t="n">
        <v>24</v>
      </c>
      <c r="F390" s="34"/>
      <c r="G390" s="36"/>
      <c r="H390" s="82" t="n">
        <v>8382</v>
      </c>
      <c r="I390" s="36" t="s">
        <v>163</v>
      </c>
      <c r="J390" s="36"/>
      <c r="K390" s="36" t="s">
        <v>229</v>
      </c>
      <c r="L390" s="36" t="s">
        <v>229</v>
      </c>
      <c r="M390" s="36" t="n">
        <v>1953</v>
      </c>
      <c r="N390" s="36" t="s">
        <v>230</v>
      </c>
      <c r="O390" s="36" t="n">
        <v>3</v>
      </c>
      <c r="P390" s="36" t="n">
        <v>0</v>
      </c>
      <c r="Q390" s="36" t="n">
        <v>2</v>
      </c>
      <c r="R390" s="74" t="n">
        <v>12</v>
      </c>
      <c r="S390" s="72" t="n">
        <v>1009.4</v>
      </c>
      <c r="T390" s="72" t="n">
        <v>967.5</v>
      </c>
      <c r="U390" s="72" t="n">
        <v>874.4</v>
      </c>
      <c r="V390" s="72" t="n">
        <v>135</v>
      </c>
      <c r="W390" s="74" t="s">
        <v>52</v>
      </c>
      <c r="X390" s="74" t="s">
        <v>52</v>
      </c>
      <c r="Y390" s="74" t="s">
        <v>52</v>
      </c>
      <c r="Z390" s="74" t="s">
        <v>52</v>
      </c>
      <c r="AA390" s="74" t="s">
        <v>52</v>
      </c>
      <c r="AB390" s="74" t="s">
        <v>52</v>
      </c>
      <c r="AC390" s="74" t="s">
        <v>53</v>
      </c>
      <c r="AD390" s="74" t="s">
        <v>52</v>
      </c>
      <c r="AE390" s="74" t="s">
        <v>53</v>
      </c>
      <c r="AF390" s="74" t="n">
        <v>0</v>
      </c>
      <c r="AG390" s="74" t="n">
        <v>1</v>
      </c>
      <c r="AH390" s="74" t="n">
        <v>1</v>
      </c>
      <c r="AI390" s="48" t="n">
        <v>1</v>
      </c>
      <c r="AJ390" s="48" t="n">
        <v>1</v>
      </c>
      <c r="AK390" s="74" t="n">
        <v>0</v>
      </c>
      <c r="AL390" s="96"/>
    </row>
    <row collapsed="false" customFormat="false" customHeight="false" hidden="false" ht="15.9" outlineLevel="0" r="391">
      <c r="A391" s="36" t="n">
        <v>384</v>
      </c>
      <c r="B391" s="36" t="s">
        <v>46</v>
      </c>
      <c r="C391" s="36" t="s">
        <v>204</v>
      </c>
      <c r="D391" s="54" t="s">
        <v>239</v>
      </c>
      <c r="E391" s="34" t="n">
        <v>26</v>
      </c>
      <c r="F391" s="34" t="n">
        <v>2</v>
      </c>
      <c r="G391" s="36"/>
      <c r="H391" s="82" t="n">
        <v>8383</v>
      </c>
      <c r="I391" s="36" t="s">
        <v>163</v>
      </c>
      <c r="J391" s="36"/>
      <c r="K391" s="36" t="s">
        <v>230</v>
      </c>
      <c r="L391" s="36" t="s">
        <v>230</v>
      </c>
      <c r="M391" s="36" t="n">
        <v>1962</v>
      </c>
      <c r="N391" s="36" t="s">
        <v>232</v>
      </c>
      <c r="O391" s="36" t="n">
        <v>3</v>
      </c>
      <c r="P391" s="36" t="n">
        <v>0</v>
      </c>
      <c r="Q391" s="36" t="n">
        <v>3</v>
      </c>
      <c r="R391" s="74" t="n">
        <v>36</v>
      </c>
      <c r="S391" s="72" t="n">
        <v>1640.9</v>
      </c>
      <c r="T391" s="72" t="n">
        <v>1640.9</v>
      </c>
      <c r="U391" s="72" t="n">
        <v>1503.7</v>
      </c>
      <c r="V391" s="72" t="n">
        <v>137.2</v>
      </c>
      <c r="W391" s="74" t="s">
        <v>52</v>
      </c>
      <c r="X391" s="74" t="s">
        <v>52</v>
      </c>
      <c r="Y391" s="74" t="s">
        <v>52</v>
      </c>
      <c r="Z391" s="74" t="s">
        <v>52</v>
      </c>
      <c r="AA391" s="74" t="s">
        <v>52</v>
      </c>
      <c r="AB391" s="74" t="s">
        <v>52</v>
      </c>
      <c r="AC391" s="74" t="s">
        <v>53</v>
      </c>
      <c r="AD391" s="74" t="s">
        <v>52</v>
      </c>
      <c r="AE391" s="74" t="s">
        <v>53</v>
      </c>
      <c r="AF391" s="74" t="n">
        <v>0</v>
      </c>
      <c r="AG391" s="74" t="n">
        <v>1</v>
      </c>
      <c r="AH391" s="74" t="n">
        <v>1</v>
      </c>
      <c r="AI391" s="48" t="n">
        <v>1</v>
      </c>
      <c r="AJ391" s="48" t="n">
        <v>1</v>
      </c>
      <c r="AK391" s="74" t="n">
        <v>0</v>
      </c>
      <c r="AL391" s="96"/>
    </row>
    <row collapsed="false" customFormat="false" customHeight="false" hidden="false" ht="15.9" outlineLevel="0" r="392">
      <c r="A392" s="36" t="n">
        <v>385</v>
      </c>
      <c r="B392" s="36" t="s">
        <v>46</v>
      </c>
      <c r="C392" s="36" t="s">
        <v>204</v>
      </c>
      <c r="D392" s="54" t="s">
        <v>239</v>
      </c>
      <c r="E392" s="34" t="n">
        <v>28</v>
      </c>
      <c r="F392" s="34" t="n">
        <v>1</v>
      </c>
      <c r="G392" s="36"/>
      <c r="H392" s="82" t="n">
        <v>8384</v>
      </c>
      <c r="I392" s="36" t="s">
        <v>163</v>
      </c>
      <c r="J392" s="36"/>
      <c r="K392" s="36" t="s">
        <v>230</v>
      </c>
      <c r="L392" s="36" t="s">
        <v>230</v>
      </c>
      <c r="M392" s="36" t="n">
        <v>1961</v>
      </c>
      <c r="N392" s="36" t="s">
        <v>232</v>
      </c>
      <c r="O392" s="36" t="n">
        <v>3</v>
      </c>
      <c r="P392" s="36" t="n">
        <v>0</v>
      </c>
      <c r="Q392" s="36" t="n">
        <v>3</v>
      </c>
      <c r="R392" s="74" t="n">
        <v>36</v>
      </c>
      <c r="S392" s="72" t="n">
        <v>1637.6</v>
      </c>
      <c r="T392" s="72" t="n">
        <v>1617.1</v>
      </c>
      <c r="U392" s="98" t="n">
        <v>1490.8</v>
      </c>
      <c r="V392" s="72" t="n">
        <v>146.8</v>
      </c>
      <c r="W392" s="74" t="s">
        <v>52</v>
      </c>
      <c r="X392" s="74" t="s">
        <v>52</v>
      </c>
      <c r="Y392" s="74" t="s">
        <v>52</v>
      </c>
      <c r="Z392" s="74" t="s">
        <v>52</v>
      </c>
      <c r="AA392" s="74" t="s">
        <v>52</v>
      </c>
      <c r="AB392" s="74" t="s">
        <v>52</v>
      </c>
      <c r="AC392" s="74" t="s">
        <v>53</v>
      </c>
      <c r="AD392" s="74" t="s">
        <v>52</v>
      </c>
      <c r="AE392" s="74" t="s">
        <v>53</v>
      </c>
      <c r="AF392" s="74" t="n">
        <v>0</v>
      </c>
      <c r="AG392" s="74" t="n">
        <v>1</v>
      </c>
      <c r="AH392" s="74" t="n">
        <v>1</v>
      </c>
      <c r="AI392" s="48" t="n">
        <v>1</v>
      </c>
      <c r="AJ392" s="48" t="n">
        <v>1</v>
      </c>
      <c r="AK392" s="74" t="n">
        <v>0</v>
      </c>
      <c r="AL392" s="96"/>
    </row>
    <row collapsed="false" customFormat="false" customHeight="false" hidden="false" ht="15.9" outlineLevel="0" r="393">
      <c r="A393" s="36" t="n">
        <v>386</v>
      </c>
      <c r="B393" s="36" t="s">
        <v>46</v>
      </c>
      <c r="C393" s="36" t="s">
        <v>204</v>
      </c>
      <c r="D393" s="54" t="s">
        <v>239</v>
      </c>
      <c r="E393" s="34" t="n">
        <v>28</v>
      </c>
      <c r="F393" s="34" t="n">
        <v>2</v>
      </c>
      <c r="G393" s="36"/>
      <c r="H393" s="82" t="n">
        <v>8385</v>
      </c>
      <c r="I393" s="36" t="s">
        <v>163</v>
      </c>
      <c r="J393" s="36" t="s">
        <v>100</v>
      </c>
      <c r="K393" s="36"/>
      <c r="L393" s="36"/>
      <c r="M393" s="36"/>
      <c r="N393" s="36"/>
      <c r="O393" s="36"/>
      <c r="P393" s="36"/>
      <c r="Q393" s="36"/>
      <c r="R393" s="74"/>
      <c r="S393" s="72"/>
      <c r="T393" s="72"/>
      <c r="U393" s="72"/>
      <c r="V393" s="72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48" t="n">
        <v>0</v>
      </c>
      <c r="AJ393" s="48" t="n">
        <v>0</v>
      </c>
      <c r="AK393" s="74" t="n">
        <v>0</v>
      </c>
      <c r="AL393" s="96"/>
    </row>
    <row collapsed="false" customFormat="false" customHeight="false" hidden="false" ht="15.9" outlineLevel="0" r="394">
      <c r="A394" s="36" t="n">
        <v>387</v>
      </c>
      <c r="B394" s="36" t="s">
        <v>46</v>
      </c>
      <c r="C394" s="36" t="s">
        <v>204</v>
      </c>
      <c r="D394" s="54" t="s">
        <v>239</v>
      </c>
      <c r="E394" s="34" t="n">
        <v>30</v>
      </c>
      <c r="F394" s="34"/>
      <c r="G394" s="36"/>
      <c r="H394" s="82" t="n">
        <v>8386</v>
      </c>
      <c r="I394" s="36" t="s">
        <v>163</v>
      </c>
      <c r="J394" s="36" t="s">
        <v>100</v>
      </c>
      <c r="K394" s="36"/>
      <c r="L394" s="36"/>
      <c r="M394" s="36"/>
      <c r="N394" s="36"/>
      <c r="O394" s="36"/>
      <c r="P394" s="36"/>
      <c r="Q394" s="36"/>
      <c r="R394" s="74"/>
      <c r="S394" s="72"/>
      <c r="T394" s="72"/>
      <c r="U394" s="72"/>
      <c r="V394" s="72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48" t="n">
        <v>0</v>
      </c>
      <c r="AJ394" s="48" t="n">
        <v>0</v>
      </c>
      <c r="AK394" s="74" t="n">
        <v>0</v>
      </c>
      <c r="AL394" s="96"/>
    </row>
    <row collapsed="false" customFormat="false" customHeight="false" hidden="false" ht="15.9" outlineLevel="0" r="395">
      <c r="A395" s="36" t="n">
        <v>388</v>
      </c>
      <c r="B395" s="36" t="s">
        <v>46</v>
      </c>
      <c r="C395" s="36" t="s">
        <v>204</v>
      </c>
      <c r="D395" s="54" t="s">
        <v>239</v>
      </c>
      <c r="E395" s="34" t="n">
        <v>32</v>
      </c>
      <c r="F395" s="34"/>
      <c r="G395" s="36"/>
      <c r="H395" s="82" t="n">
        <v>8387</v>
      </c>
      <c r="I395" s="36" t="s">
        <v>163</v>
      </c>
      <c r="J395" s="36"/>
      <c r="K395" s="36" t="s">
        <v>229</v>
      </c>
      <c r="L395" s="36" t="s">
        <v>229</v>
      </c>
      <c r="M395" s="36" t="n">
        <v>1958</v>
      </c>
      <c r="N395" s="36" t="s">
        <v>232</v>
      </c>
      <c r="O395" s="36" t="n">
        <v>3</v>
      </c>
      <c r="P395" s="36" t="n">
        <v>0</v>
      </c>
      <c r="Q395" s="36" t="n">
        <v>2</v>
      </c>
      <c r="R395" s="74" t="n">
        <v>24</v>
      </c>
      <c r="S395" s="72" t="n">
        <v>1234.6</v>
      </c>
      <c r="T395" s="72" t="n">
        <v>1234.6</v>
      </c>
      <c r="U395" s="72" t="n">
        <v>1154.6</v>
      </c>
      <c r="V395" s="72" t="n">
        <v>80</v>
      </c>
      <c r="W395" s="74" t="s">
        <v>52</v>
      </c>
      <c r="X395" s="74" t="s">
        <v>52</v>
      </c>
      <c r="Y395" s="74" t="s">
        <v>52</v>
      </c>
      <c r="Z395" s="74" t="s">
        <v>52</v>
      </c>
      <c r="AA395" s="74" t="s">
        <v>52</v>
      </c>
      <c r="AB395" s="74" t="s">
        <v>52</v>
      </c>
      <c r="AC395" s="74" t="s">
        <v>53</v>
      </c>
      <c r="AD395" s="74" t="s">
        <v>52</v>
      </c>
      <c r="AE395" s="74" t="s">
        <v>53</v>
      </c>
      <c r="AF395" s="74" t="n">
        <v>0</v>
      </c>
      <c r="AG395" s="74" t="n">
        <v>1</v>
      </c>
      <c r="AH395" s="74" t="n">
        <v>1</v>
      </c>
      <c r="AI395" s="48" t="n">
        <v>1</v>
      </c>
      <c r="AJ395" s="48" t="n">
        <v>1</v>
      </c>
      <c r="AK395" s="74" t="n">
        <v>0</v>
      </c>
      <c r="AL395" s="96"/>
    </row>
    <row collapsed="false" customFormat="false" customHeight="false" hidden="false" ht="15.9" outlineLevel="0" r="396">
      <c r="A396" s="36" t="n">
        <v>389</v>
      </c>
      <c r="B396" s="36" t="s">
        <v>46</v>
      </c>
      <c r="C396" s="36" t="s">
        <v>204</v>
      </c>
      <c r="D396" s="64" t="s">
        <v>239</v>
      </c>
      <c r="E396" s="36" t="n">
        <v>34</v>
      </c>
      <c r="F396" s="36" t="n">
        <v>1</v>
      </c>
      <c r="G396" s="36"/>
      <c r="H396" s="82" t="n">
        <v>8388</v>
      </c>
      <c r="I396" s="36" t="s">
        <v>163</v>
      </c>
      <c r="J396" s="36" t="s">
        <v>100</v>
      </c>
      <c r="K396" s="36"/>
      <c r="L396" s="36"/>
      <c r="M396" s="36"/>
      <c r="N396" s="36"/>
      <c r="O396" s="36"/>
      <c r="P396" s="36"/>
      <c r="Q396" s="36"/>
      <c r="R396" s="74"/>
      <c r="S396" s="72"/>
      <c r="T396" s="72"/>
      <c r="U396" s="72"/>
      <c r="V396" s="72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48" t="n">
        <v>0</v>
      </c>
      <c r="AJ396" s="48" t="n">
        <v>0</v>
      </c>
      <c r="AK396" s="74" t="n">
        <v>0</v>
      </c>
      <c r="AL396" s="96"/>
    </row>
    <row collapsed="false" customFormat="false" customHeight="false" hidden="false" ht="15.9" outlineLevel="0" r="397">
      <c r="A397" s="36" t="n">
        <v>390</v>
      </c>
      <c r="B397" s="36" t="s">
        <v>46</v>
      </c>
      <c r="C397" s="36" t="s">
        <v>204</v>
      </c>
      <c r="D397" s="54" t="s">
        <v>239</v>
      </c>
      <c r="E397" s="34" t="n">
        <v>36</v>
      </c>
      <c r="F397" s="34"/>
      <c r="G397" s="36"/>
      <c r="H397" s="82" t="n">
        <v>8389</v>
      </c>
      <c r="I397" s="36" t="s">
        <v>163</v>
      </c>
      <c r="J397" s="36"/>
      <c r="K397" s="36" t="s">
        <v>230</v>
      </c>
      <c r="L397" s="36" t="s">
        <v>241</v>
      </c>
      <c r="M397" s="36" t="n">
        <v>1972</v>
      </c>
      <c r="N397" s="36" t="s">
        <v>232</v>
      </c>
      <c r="O397" s="36" t="n">
        <v>12</v>
      </c>
      <c r="P397" s="36" t="n">
        <v>0</v>
      </c>
      <c r="Q397" s="36" t="n">
        <v>2</v>
      </c>
      <c r="R397" s="74" t="n">
        <v>156</v>
      </c>
      <c r="S397" s="72" t="n">
        <v>6911.1</v>
      </c>
      <c r="T397" s="72" t="n">
        <v>6863.6</v>
      </c>
      <c r="U397" s="72" t="n">
        <v>6573.9</v>
      </c>
      <c r="V397" s="72" t="n">
        <v>337.2</v>
      </c>
      <c r="W397" s="74" t="s">
        <v>52</v>
      </c>
      <c r="X397" s="74" t="s">
        <v>52</v>
      </c>
      <c r="Y397" s="74" t="s">
        <v>52</v>
      </c>
      <c r="Z397" s="74" t="s">
        <v>52</v>
      </c>
      <c r="AA397" s="74" t="s">
        <v>52</v>
      </c>
      <c r="AB397" s="74" t="s">
        <v>52</v>
      </c>
      <c r="AC397" s="74" t="s">
        <v>53</v>
      </c>
      <c r="AD397" s="74" t="s">
        <v>52</v>
      </c>
      <c r="AE397" s="74" t="s">
        <v>53</v>
      </c>
      <c r="AF397" s="74" t="n">
        <v>2</v>
      </c>
      <c r="AG397" s="74" t="n">
        <v>1</v>
      </c>
      <c r="AH397" s="74" t="n">
        <v>1</v>
      </c>
      <c r="AI397" s="48" t="n">
        <v>1</v>
      </c>
      <c r="AJ397" s="48" t="n">
        <v>1</v>
      </c>
      <c r="AK397" s="74" t="n">
        <v>0</v>
      </c>
      <c r="AL397" s="96"/>
    </row>
    <row collapsed="false" customFormat="false" customHeight="false" hidden="false" ht="15.9" outlineLevel="0" r="398">
      <c r="A398" s="36" t="n">
        <v>391</v>
      </c>
      <c r="B398" s="36" t="s">
        <v>46</v>
      </c>
      <c r="C398" s="36" t="s">
        <v>214</v>
      </c>
      <c r="D398" s="54" t="s">
        <v>239</v>
      </c>
      <c r="E398" s="34" t="n">
        <v>40</v>
      </c>
      <c r="F398" s="34" t="n">
        <v>1</v>
      </c>
      <c r="G398" s="36"/>
      <c r="H398" s="82" t="n">
        <v>8390</v>
      </c>
      <c r="I398" s="36" t="s">
        <v>163</v>
      </c>
      <c r="J398" s="36"/>
      <c r="K398" s="36" t="s">
        <v>233</v>
      </c>
      <c r="L398" s="36" t="s">
        <v>230</v>
      </c>
      <c r="M398" s="36" t="n">
        <v>1967</v>
      </c>
      <c r="N398" s="36" t="s">
        <v>234</v>
      </c>
      <c r="O398" s="36" t="n">
        <v>5</v>
      </c>
      <c r="P398" s="36" t="n">
        <v>0</v>
      </c>
      <c r="Q398" s="36" t="n">
        <v>7</v>
      </c>
      <c r="R398" s="74" t="n">
        <v>70</v>
      </c>
      <c r="S398" s="72" t="n">
        <v>3657.3</v>
      </c>
      <c r="T398" s="72" t="n">
        <v>3657.3</v>
      </c>
      <c r="U398" s="72" t="n">
        <v>3190.3</v>
      </c>
      <c r="V398" s="72" t="n">
        <v>467</v>
      </c>
      <c r="W398" s="74" t="s">
        <v>52</v>
      </c>
      <c r="X398" s="74" t="s">
        <v>52</v>
      </c>
      <c r="Y398" s="74" t="s">
        <v>52</v>
      </c>
      <c r="Z398" s="74" t="s">
        <v>52</v>
      </c>
      <c r="AA398" s="74" t="s">
        <v>52</v>
      </c>
      <c r="AB398" s="74" t="s">
        <v>52</v>
      </c>
      <c r="AC398" s="74" t="s">
        <v>53</v>
      </c>
      <c r="AD398" s="74" t="s">
        <v>52</v>
      </c>
      <c r="AE398" s="74" t="s">
        <v>53</v>
      </c>
      <c r="AF398" s="74" t="n">
        <v>0</v>
      </c>
      <c r="AG398" s="74" t="n">
        <v>1</v>
      </c>
      <c r="AH398" s="74" t="n">
        <v>1</v>
      </c>
      <c r="AI398" s="48" t="n">
        <v>1</v>
      </c>
      <c r="AJ398" s="48" t="n">
        <v>1</v>
      </c>
      <c r="AK398" s="74" t="n">
        <v>0</v>
      </c>
      <c r="AL398" s="96"/>
    </row>
    <row collapsed="false" customFormat="false" customHeight="false" hidden="false" ht="15.9" outlineLevel="0" r="399">
      <c r="A399" s="36" t="n">
        <v>392</v>
      </c>
      <c r="B399" s="36" t="s">
        <v>46</v>
      </c>
      <c r="C399" s="36" t="s">
        <v>214</v>
      </c>
      <c r="D399" s="54" t="s">
        <v>239</v>
      </c>
      <c r="E399" s="34" t="n">
        <v>54</v>
      </c>
      <c r="F399" s="34" t="n">
        <v>1</v>
      </c>
      <c r="G399" s="36"/>
      <c r="H399" s="82" t="n">
        <v>8391</v>
      </c>
      <c r="I399" s="36" t="s">
        <v>163</v>
      </c>
      <c r="J399" s="36"/>
      <c r="K399" s="36" t="s">
        <v>233</v>
      </c>
      <c r="L399" s="36" t="s">
        <v>230</v>
      </c>
      <c r="M399" s="36" t="n">
        <v>1967</v>
      </c>
      <c r="N399" s="36" t="s">
        <v>234</v>
      </c>
      <c r="O399" s="36" t="n">
        <v>5</v>
      </c>
      <c r="P399" s="36" t="n">
        <v>0</v>
      </c>
      <c r="Q399" s="36" t="n">
        <v>7</v>
      </c>
      <c r="R399" s="74" t="n">
        <v>70</v>
      </c>
      <c r="S399" s="72" t="n">
        <v>3545.9</v>
      </c>
      <c r="T399" s="72" t="n">
        <v>3545.9</v>
      </c>
      <c r="U399" s="72" t="n">
        <v>3181.9</v>
      </c>
      <c r="V399" s="72" t="n">
        <v>364</v>
      </c>
      <c r="W399" s="74" t="s">
        <v>52</v>
      </c>
      <c r="X399" s="74" t="s">
        <v>52</v>
      </c>
      <c r="Y399" s="74" t="s">
        <v>52</v>
      </c>
      <c r="Z399" s="74" t="s">
        <v>52</v>
      </c>
      <c r="AA399" s="74" t="s">
        <v>52</v>
      </c>
      <c r="AB399" s="74" t="s">
        <v>52</v>
      </c>
      <c r="AC399" s="74" t="s">
        <v>53</v>
      </c>
      <c r="AD399" s="74" t="s">
        <v>52</v>
      </c>
      <c r="AE399" s="74" t="s">
        <v>53</v>
      </c>
      <c r="AF399" s="74" t="n">
        <v>0</v>
      </c>
      <c r="AG399" s="74" t="n">
        <v>1</v>
      </c>
      <c r="AH399" s="74" t="n">
        <v>1</v>
      </c>
      <c r="AI399" s="48" t="n">
        <v>1</v>
      </c>
      <c r="AJ399" s="48" t="n">
        <v>1</v>
      </c>
      <c r="AK399" s="74" t="n">
        <v>0</v>
      </c>
      <c r="AL399" s="96"/>
    </row>
    <row collapsed="false" customFormat="false" customHeight="false" hidden="false" ht="15.9" outlineLevel="0" r="400">
      <c r="A400" s="36" t="n">
        <v>393</v>
      </c>
      <c r="B400" s="36" t="s">
        <v>46</v>
      </c>
      <c r="C400" s="36" t="s">
        <v>214</v>
      </c>
      <c r="D400" s="54" t="s">
        <v>242</v>
      </c>
      <c r="E400" s="34" t="n">
        <v>233</v>
      </c>
      <c r="F400" s="34"/>
      <c r="G400" s="36"/>
      <c r="H400" s="82" t="n">
        <v>8392</v>
      </c>
      <c r="I400" s="36" t="s">
        <v>163</v>
      </c>
      <c r="J400" s="36"/>
      <c r="K400" s="36" t="s">
        <v>167</v>
      </c>
      <c r="L400" s="36" t="s">
        <v>238</v>
      </c>
      <c r="M400" s="36" t="n">
        <v>1970</v>
      </c>
      <c r="N400" s="36" t="s">
        <v>234</v>
      </c>
      <c r="O400" s="36" t="n">
        <v>5</v>
      </c>
      <c r="P400" s="36" t="n">
        <v>0</v>
      </c>
      <c r="Q400" s="36" t="n">
        <v>5</v>
      </c>
      <c r="R400" s="74" t="n">
        <v>110</v>
      </c>
      <c r="S400" s="72" t="n">
        <v>5904.6</v>
      </c>
      <c r="T400" s="72" t="n">
        <v>5390.1</v>
      </c>
      <c r="U400" s="72" t="n">
        <v>5071.9</v>
      </c>
      <c r="V400" s="72" t="n">
        <v>832.7</v>
      </c>
      <c r="W400" s="74" t="s">
        <v>52</v>
      </c>
      <c r="X400" s="74" t="s">
        <v>52</v>
      </c>
      <c r="Y400" s="74" t="s">
        <v>52</v>
      </c>
      <c r="Z400" s="74" t="s">
        <v>52</v>
      </c>
      <c r="AA400" s="74" t="s">
        <v>52</v>
      </c>
      <c r="AB400" s="74" t="s">
        <v>52</v>
      </c>
      <c r="AC400" s="74" t="s">
        <v>53</v>
      </c>
      <c r="AD400" s="74" t="s">
        <v>52</v>
      </c>
      <c r="AE400" s="74" t="s">
        <v>53</v>
      </c>
      <c r="AF400" s="74" t="n">
        <v>0</v>
      </c>
      <c r="AG400" s="74" t="n">
        <v>1</v>
      </c>
      <c r="AH400" s="74" t="n">
        <v>1</v>
      </c>
      <c r="AI400" s="48" t="n">
        <v>1</v>
      </c>
      <c r="AJ400" s="48" t="n">
        <v>1</v>
      </c>
      <c r="AK400" s="74" t="n">
        <v>0</v>
      </c>
      <c r="AL400" s="96"/>
    </row>
    <row collapsed="false" customFormat="false" customHeight="false" hidden="false" ht="15.9" outlineLevel="0" r="401">
      <c r="A401" s="36" t="n">
        <v>394</v>
      </c>
      <c r="B401" s="36" t="s">
        <v>46</v>
      </c>
      <c r="C401" s="36" t="s">
        <v>214</v>
      </c>
      <c r="D401" s="54" t="s">
        <v>242</v>
      </c>
      <c r="E401" s="34" t="n">
        <v>241</v>
      </c>
      <c r="F401" s="34" t="n">
        <v>2</v>
      </c>
      <c r="G401" s="36"/>
      <c r="H401" s="82" t="n">
        <v>8393</v>
      </c>
      <c r="I401" s="36" t="s">
        <v>163</v>
      </c>
      <c r="J401" s="36"/>
      <c r="K401" s="36" t="s">
        <v>233</v>
      </c>
      <c r="L401" s="36" t="s">
        <v>230</v>
      </c>
      <c r="M401" s="36" t="n">
        <v>1968</v>
      </c>
      <c r="N401" s="36" t="s">
        <v>234</v>
      </c>
      <c r="O401" s="36" t="n">
        <v>5</v>
      </c>
      <c r="P401" s="36" t="n">
        <v>0</v>
      </c>
      <c r="Q401" s="36" t="n">
        <v>7</v>
      </c>
      <c r="R401" s="74" t="n">
        <v>70</v>
      </c>
      <c r="S401" s="72" t="n">
        <v>3624.7</v>
      </c>
      <c r="T401" s="72" t="n">
        <v>3624.7</v>
      </c>
      <c r="U401" s="72" t="n">
        <v>3163.8</v>
      </c>
      <c r="V401" s="72" t="n">
        <v>460.9</v>
      </c>
      <c r="W401" s="74" t="s">
        <v>52</v>
      </c>
      <c r="X401" s="74" t="s">
        <v>52</v>
      </c>
      <c r="Y401" s="74" t="s">
        <v>52</v>
      </c>
      <c r="Z401" s="74" t="s">
        <v>52</v>
      </c>
      <c r="AA401" s="74" t="s">
        <v>52</v>
      </c>
      <c r="AB401" s="74" t="s">
        <v>52</v>
      </c>
      <c r="AC401" s="74" t="s">
        <v>53</v>
      </c>
      <c r="AD401" s="74" t="s">
        <v>52</v>
      </c>
      <c r="AE401" s="74" t="s">
        <v>53</v>
      </c>
      <c r="AF401" s="74" t="n">
        <v>0</v>
      </c>
      <c r="AG401" s="74" t="n">
        <v>1</v>
      </c>
      <c r="AH401" s="74" t="n">
        <v>1</v>
      </c>
      <c r="AI401" s="48" t="n">
        <v>1</v>
      </c>
      <c r="AJ401" s="48" t="n">
        <v>1</v>
      </c>
      <c r="AK401" s="74" t="n">
        <v>0</v>
      </c>
      <c r="AL401" s="96"/>
    </row>
    <row collapsed="false" customFormat="false" customHeight="false" hidden="false" ht="15.9" outlineLevel="0" r="402">
      <c r="A402" s="36" t="n">
        <v>395</v>
      </c>
      <c r="B402" s="36" t="s">
        <v>46</v>
      </c>
      <c r="C402" s="36" t="s">
        <v>214</v>
      </c>
      <c r="D402" s="54" t="s">
        <v>242</v>
      </c>
      <c r="E402" s="34" t="n">
        <v>241</v>
      </c>
      <c r="F402" s="34" t="n">
        <v>3</v>
      </c>
      <c r="G402" s="36"/>
      <c r="H402" s="82" t="n">
        <v>8394</v>
      </c>
      <c r="I402" s="36" t="s">
        <v>163</v>
      </c>
      <c r="J402" s="36"/>
      <c r="K402" s="36" t="s">
        <v>233</v>
      </c>
      <c r="L402" s="36" t="s">
        <v>230</v>
      </c>
      <c r="M402" s="36" t="n">
        <v>1969</v>
      </c>
      <c r="N402" s="36" t="s">
        <v>234</v>
      </c>
      <c r="O402" s="36" t="n">
        <v>5</v>
      </c>
      <c r="P402" s="36" t="n">
        <v>0</v>
      </c>
      <c r="Q402" s="36" t="n">
        <v>7</v>
      </c>
      <c r="R402" s="74" t="n">
        <v>70</v>
      </c>
      <c r="S402" s="72" t="n">
        <v>3607.8</v>
      </c>
      <c r="T402" s="72" t="n">
        <v>3607.8</v>
      </c>
      <c r="U402" s="72" t="n">
        <v>3162.3</v>
      </c>
      <c r="V402" s="72" t="n">
        <v>445.5</v>
      </c>
      <c r="W402" s="74" t="s">
        <v>52</v>
      </c>
      <c r="X402" s="74" t="s">
        <v>52</v>
      </c>
      <c r="Y402" s="74" t="s">
        <v>52</v>
      </c>
      <c r="Z402" s="74" t="s">
        <v>52</v>
      </c>
      <c r="AA402" s="74" t="s">
        <v>52</v>
      </c>
      <c r="AB402" s="74" t="s">
        <v>52</v>
      </c>
      <c r="AC402" s="74" t="s">
        <v>53</v>
      </c>
      <c r="AD402" s="74" t="s">
        <v>52</v>
      </c>
      <c r="AE402" s="74" t="s">
        <v>53</v>
      </c>
      <c r="AF402" s="74" t="n">
        <v>0</v>
      </c>
      <c r="AG402" s="74" t="n">
        <v>1</v>
      </c>
      <c r="AH402" s="74" t="n">
        <v>1</v>
      </c>
      <c r="AI402" s="48" t="n">
        <v>1</v>
      </c>
      <c r="AJ402" s="48" t="n">
        <v>1</v>
      </c>
      <c r="AK402" s="74" t="n">
        <v>0</v>
      </c>
      <c r="AL402" s="96"/>
    </row>
    <row collapsed="false" customFormat="false" customHeight="false" hidden="false" ht="15.9" outlineLevel="0" r="403">
      <c r="A403" s="36" t="n">
        <v>396</v>
      </c>
      <c r="B403" s="36" t="s">
        <v>46</v>
      </c>
      <c r="C403" s="36" t="s">
        <v>214</v>
      </c>
      <c r="D403" s="54" t="s">
        <v>242</v>
      </c>
      <c r="E403" s="34" t="n">
        <v>241</v>
      </c>
      <c r="F403" s="34" t="n">
        <v>4</v>
      </c>
      <c r="G403" s="36"/>
      <c r="H403" s="82" t="n">
        <v>8395</v>
      </c>
      <c r="I403" s="36" t="s">
        <v>163</v>
      </c>
      <c r="J403" s="36"/>
      <c r="K403" s="36" t="s">
        <v>233</v>
      </c>
      <c r="L403" s="36" t="s">
        <v>230</v>
      </c>
      <c r="M403" s="36" t="n">
        <v>1969</v>
      </c>
      <c r="N403" s="36" t="s">
        <v>234</v>
      </c>
      <c r="O403" s="36" t="n">
        <v>5</v>
      </c>
      <c r="P403" s="36" t="n">
        <v>0</v>
      </c>
      <c r="Q403" s="36" t="n">
        <v>7</v>
      </c>
      <c r="R403" s="74" t="n">
        <v>70</v>
      </c>
      <c r="S403" s="72" t="n">
        <v>3526.1</v>
      </c>
      <c r="T403" s="72" t="n">
        <v>3526.1</v>
      </c>
      <c r="U403" s="72" t="n">
        <v>3168.1</v>
      </c>
      <c r="V403" s="72" t="n">
        <v>358</v>
      </c>
      <c r="W403" s="74" t="s">
        <v>52</v>
      </c>
      <c r="X403" s="74" t="s">
        <v>52</v>
      </c>
      <c r="Y403" s="74" t="s">
        <v>52</v>
      </c>
      <c r="Z403" s="74" t="s">
        <v>52</v>
      </c>
      <c r="AA403" s="74" t="s">
        <v>52</v>
      </c>
      <c r="AB403" s="74" t="s">
        <v>52</v>
      </c>
      <c r="AC403" s="74" t="s">
        <v>53</v>
      </c>
      <c r="AD403" s="74" t="s">
        <v>52</v>
      </c>
      <c r="AE403" s="74" t="s">
        <v>53</v>
      </c>
      <c r="AF403" s="74" t="n">
        <v>0</v>
      </c>
      <c r="AG403" s="74" t="n">
        <v>1</v>
      </c>
      <c r="AH403" s="74" t="n">
        <v>1</v>
      </c>
      <c r="AI403" s="48" t="n">
        <v>1</v>
      </c>
      <c r="AJ403" s="48" t="n">
        <v>1</v>
      </c>
      <c r="AK403" s="74" t="n">
        <v>0</v>
      </c>
      <c r="AL403" s="96"/>
    </row>
    <row collapsed="false" customFormat="false" customHeight="false" hidden="false" ht="15.9" outlineLevel="0" r="404">
      <c r="A404" s="36" t="n">
        <v>397</v>
      </c>
      <c r="B404" s="36" t="s">
        <v>46</v>
      </c>
      <c r="C404" s="36" t="s">
        <v>214</v>
      </c>
      <c r="D404" s="54" t="s">
        <v>242</v>
      </c>
      <c r="E404" s="34" t="n">
        <v>243</v>
      </c>
      <c r="F404" s="34" t="n">
        <v>1</v>
      </c>
      <c r="G404" s="36"/>
      <c r="H404" s="82" t="n">
        <v>8396</v>
      </c>
      <c r="I404" s="36" t="s">
        <v>163</v>
      </c>
      <c r="J404" s="36"/>
      <c r="K404" s="36" t="s">
        <v>233</v>
      </c>
      <c r="L404" s="36" t="s">
        <v>230</v>
      </c>
      <c r="M404" s="36" t="n">
        <v>1967</v>
      </c>
      <c r="N404" s="36" t="s">
        <v>234</v>
      </c>
      <c r="O404" s="36" t="n">
        <v>5</v>
      </c>
      <c r="P404" s="36" t="n">
        <v>0</v>
      </c>
      <c r="Q404" s="36" t="n">
        <v>7</v>
      </c>
      <c r="R404" s="74" t="n">
        <v>70</v>
      </c>
      <c r="S404" s="72" t="n">
        <v>3566.2</v>
      </c>
      <c r="T404" s="72" t="n">
        <v>3566.2</v>
      </c>
      <c r="U404" s="72" t="n">
        <v>3195</v>
      </c>
      <c r="V404" s="72" t="n">
        <v>371.2</v>
      </c>
      <c r="W404" s="74" t="s">
        <v>52</v>
      </c>
      <c r="X404" s="74" t="s">
        <v>52</v>
      </c>
      <c r="Y404" s="74" t="s">
        <v>52</v>
      </c>
      <c r="Z404" s="74" t="s">
        <v>52</v>
      </c>
      <c r="AA404" s="74" t="s">
        <v>52</v>
      </c>
      <c r="AB404" s="74" t="s">
        <v>52</v>
      </c>
      <c r="AC404" s="74" t="s">
        <v>53</v>
      </c>
      <c r="AD404" s="74" t="s">
        <v>52</v>
      </c>
      <c r="AE404" s="74" t="s">
        <v>53</v>
      </c>
      <c r="AF404" s="74" t="n">
        <v>0</v>
      </c>
      <c r="AG404" s="74" t="n">
        <v>1</v>
      </c>
      <c r="AH404" s="74" t="n">
        <v>1</v>
      </c>
      <c r="AI404" s="48" t="n">
        <v>1</v>
      </c>
      <c r="AJ404" s="48" t="n">
        <v>1</v>
      </c>
      <c r="AK404" s="74" t="n">
        <v>0</v>
      </c>
      <c r="AL404" s="96"/>
    </row>
    <row collapsed="false" customFormat="false" customHeight="false" hidden="false" ht="15.9" outlineLevel="0" r="405">
      <c r="A405" s="36" t="n">
        <v>398</v>
      </c>
      <c r="B405" s="36" t="s">
        <v>46</v>
      </c>
      <c r="C405" s="36" t="s">
        <v>214</v>
      </c>
      <c r="D405" s="54" t="s">
        <v>242</v>
      </c>
      <c r="E405" s="34" t="n">
        <v>247</v>
      </c>
      <c r="F405" s="34" t="n">
        <v>1</v>
      </c>
      <c r="G405" s="36"/>
      <c r="H405" s="82" t="n">
        <v>8397</v>
      </c>
      <c r="I405" s="36" t="s">
        <v>163</v>
      </c>
      <c r="J405" s="36" t="s">
        <v>100</v>
      </c>
      <c r="K405" s="36"/>
      <c r="L405" s="36"/>
      <c r="M405" s="36"/>
      <c r="N405" s="36"/>
      <c r="O405" s="36"/>
      <c r="P405" s="36"/>
      <c r="Q405" s="36"/>
      <c r="R405" s="74"/>
      <c r="S405" s="72"/>
      <c r="T405" s="72"/>
      <c r="U405" s="72"/>
      <c r="V405" s="72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48" t="n">
        <v>0</v>
      </c>
      <c r="AJ405" s="48" t="n">
        <v>0</v>
      </c>
      <c r="AK405" s="74" t="n">
        <v>0</v>
      </c>
      <c r="AL405" s="96"/>
    </row>
    <row collapsed="false" customFormat="false" customHeight="false" hidden="false" ht="15.9" outlineLevel="0" r="406">
      <c r="A406" s="36" t="n">
        <v>399</v>
      </c>
      <c r="B406" s="36" t="s">
        <v>46</v>
      </c>
      <c r="C406" s="36" t="s">
        <v>204</v>
      </c>
      <c r="D406" s="54" t="s">
        <v>243</v>
      </c>
      <c r="E406" s="34" t="n">
        <v>7</v>
      </c>
      <c r="F406" s="34" t="n">
        <v>2</v>
      </c>
      <c r="G406" s="36"/>
      <c r="H406" s="82" t="n">
        <v>8398</v>
      </c>
      <c r="I406" s="36" t="s">
        <v>163</v>
      </c>
      <c r="J406" s="36"/>
      <c r="K406" s="36" t="s">
        <v>170</v>
      </c>
      <c r="L406" s="36" t="n">
        <v>600</v>
      </c>
      <c r="M406" s="36" t="n">
        <v>1975</v>
      </c>
      <c r="N406" s="36" t="s">
        <v>234</v>
      </c>
      <c r="O406" s="99" t="s">
        <v>244</v>
      </c>
      <c r="P406" s="36" t="n">
        <v>0</v>
      </c>
      <c r="Q406" s="36" t="n">
        <v>3</v>
      </c>
      <c r="R406" s="74" t="n">
        <v>156</v>
      </c>
      <c r="S406" s="72" t="n">
        <v>8319.4</v>
      </c>
      <c r="T406" s="72" t="n">
        <v>8314.7</v>
      </c>
      <c r="U406" s="72" t="n">
        <v>7446.9</v>
      </c>
      <c r="V406" s="72" t="n">
        <v>872.5</v>
      </c>
      <c r="W406" s="74" t="s">
        <v>52</v>
      </c>
      <c r="X406" s="74" t="s">
        <v>52</v>
      </c>
      <c r="Y406" s="74" t="s">
        <v>52</v>
      </c>
      <c r="Z406" s="74" t="s">
        <v>52</v>
      </c>
      <c r="AA406" s="74" t="s">
        <v>52</v>
      </c>
      <c r="AB406" s="74" t="s">
        <v>52</v>
      </c>
      <c r="AC406" s="74" t="s">
        <v>53</v>
      </c>
      <c r="AD406" s="74" t="s">
        <v>52</v>
      </c>
      <c r="AE406" s="74" t="s">
        <v>53</v>
      </c>
      <c r="AF406" s="74" t="n">
        <v>5</v>
      </c>
      <c r="AG406" s="74" t="n">
        <v>2</v>
      </c>
      <c r="AH406" s="74" t="n">
        <v>2</v>
      </c>
      <c r="AI406" s="48" t="n">
        <v>1</v>
      </c>
      <c r="AJ406" s="48" t="n">
        <v>1</v>
      </c>
      <c r="AK406" s="74" t="n">
        <v>0</v>
      </c>
      <c r="AL406" s="96"/>
    </row>
    <row collapsed="false" customFormat="false" customHeight="false" hidden="false" ht="15.9" outlineLevel="0" r="407">
      <c r="A407" s="36" t="n">
        <v>400</v>
      </c>
      <c r="B407" s="36" t="s">
        <v>46</v>
      </c>
      <c r="C407" s="36" t="s">
        <v>204</v>
      </c>
      <c r="D407" s="54" t="s">
        <v>243</v>
      </c>
      <c r="E407" s="34" t="n">
        <v>10</v>
      </c>
      <c r="F407" s="34"/>
      <c r="G407" s="36"/>
      <c r="H407" s="82" t="n">
        <v>8399</v>
      </c>
      <c r="I407" s="36" t="s">
        <v>163</v>
      </c>
      <c r="J407" s="36"/>
      <c r="K407" s="36" t="s">
        <v>170</v>
      </c>
      <c r="L407" s="36" t="s">
        <v>230</v>
      </c>
      <c r="M407" s="36" t="n">
        <v>1971</v>
      </c>
      <c r="N407" s="36" t="s">
        <v>234</v>
      </c>
      <c r="O407" s="36" t="n">
        <v>9</v>
      </c>
      <c r="P407" s="36" t="n">
        <v>0</v>
      </c>
      <c r="Q407" s="36" t="n">
        <v>9</v>
      </c>
      <c r="R407" s="74" t="n">
        <v>322</v>
      </c>
      <c r="S407" s="72" t="n">
        <v>34729.4</v>
      </c>
      <c r="T407" s="72" t="n">
        <v>18417.2</v>
      </c>
      <c r="U407" s="72" t="n">
        <v>16312.2</v>
      </c>
      <c r="V407" s="98" t="n">
        <v>2179.5</v>
      </c>
      <c r="W407" s="74" t="s">
        <v>52</v>
      </c>
      <c r="X407" s="74" t="s">
        <v>52</v>
      </c>
      <c r="Y407" s="74" t="s">
        <v>52</v>
      </c>
      <c r="Z407" s="74" t="s">
        <v>52</v>
      </c>
      <c r="AA407" s="74" t="s">
        <v>52</v>
      </c>
      <c r="AB407" s="74" t="s">
        <v>52</v>
      </c>
      <c r="AC407" s="74" t="s">
        <v>53</v>
      </c>
      <c r="AD407" s="74" t="s">
        <v>52</v>
      </c>
      <c r="AE407" s="74" t="s">
        <v>53</v>
      </c>
      <c r="AF407" s="74" t="n">
        <v>9</v>
      </c>
      <c r="AG407" s="74" t="n">
        <v>2</v>
      </c>
      <c r="AH407" s="74" t="n">
        <v>1</v>
      </c>
      <c r="AI407" s="48" t="n">
        <v>2</v>
      </c>
      <c r="AJ407" s="48" t="n">
        <v>2</v>
      </c>
      <c r="AK407" s="74" t="n">
        <v>0</v>
      </c>
      <c r="AL407" s="96"/>
    </row>
    <row collapsed="false" customFormat="false" customHeight="false" hidden="false" ht="15.9" outlineLevel="0" r="408">
      <c r="A408" s="36" t="n">
        <v>401</v>
      </c>
      <c r="B408" s="36" t="s">
        <v>46</v>
      </c>
      <c r="C408" s="36" t="s">
        <v>204</v>
      </c>
      <c r="D408" s="54" t="s">
        <v>243</v>
      </c>
      <c r="E408" s="34" t="n">
        <v>10</v>
      </c>
      <c r="F408" s="34" t="n">
        <v>3</v>
      </c>
      <c r="G408" s="36"/>
      <c r="H408" s="82" t="n">
        <v>8400</v>
      </c>
      <c r="I408" s="36" t="s">
        <v>163</v>
      </c>
      <c r="J408" s="36"/>
      <c r="K408" s="36" t="s">
        <v>167</v>
      </c>
      <c r="L408" s="36" t="s">
        <v>230</v>
      </c>
      <c r="M408" s="36" t="n">
        <v>1971</v>
      </c>
      <c r="N408" s="36" t="s">
        <v>234</v>
      </c>
      <c r="O408" s="36" t="n">
        <v>5</v>
      </c>
      <c r="P408" s="36" t="n">
        <v>0</v>
      </c>
      <c r="Q408" s="36" t="n">
        <v>7</v>
      </c>
      <c r="R408" s="74" t="n">
        <v>139</v>
      </c>
      <c r="S408" s="72" t="n">
        <v>7448</v>
      </c>
      <c r="T408" s="72" t="n">
        <v>7399.7</v>
      </c>
      <c r="U408" s="72" t="n">
        <v>6853.4</v>
      </c>
      <c r="V408" s="72" t="n">
        <v>594.6</v>
      </c>
      <c r="W408" s="74" t="s">
        <v>52</v>
      </c>
      <c r="X408" s="74" t="s">
        <v>52</v>
      </c>
      <c r="Y408" s="74" t="s">
        <v>52</v>
      </c>
      <c r="Z408" s="74" t="s">
        <v>52</v>
      </c>
      <c r="AA408" s="74" t="s">
        <v>52</v>
      </c>
      <c r="AB408" s="74" t="s">
        <v>52</v>
      </c>
      <c r="AC408" s="74" t="s">
        <v>53</v>
      </c>
      <c r="AD408" s="74" t="s">
        <v>52</v>
      </c>
      <c r="AE408" s="74" t="s">
        <v>53</v>
      </c>
      <c r="AF408" s="74" t="n">
        <v>0</v>
      </c>
      <c r="AG408" s="74" t="n">
        <v>1</v>
      </c>
      <c r="AH408" s="74" t="n">
        <v>1</v>
      </c>
      <c r="AI408" s="48" t="n">
        <v>1</v>
      </c>
      <c r="AJ408" s="48" t="n">
        <v>1</v>
      </c>
      <c r="AK408" s="74" t="n">
        <v>0</v>
      </c>
      <c r="AL408" s="96"/>
    </row>
    <row collapsed="false" customFormat="false" customHeight="false" hidden="false" ht="15.9" outlineLevel="0" r="409">
      <c r="A409" s="36" t="n">
        <v>402</v>
      </c>
      <c r="B409" s="36" t="s">
        <v>46</v>
      </c>
      <c r="C409" s="36" t="s">
        <v>204</v>
      </c>
      <c r="D409" s="54" t="s">
        <v>243</v>
      </c>
      <c r="E409" s="34" t="n">
        <v>12</v>
      </c>
      <c r="F409" s="34"/>
      <c r="G409" s="36"/>
      <c r="H409" s="82" t="n">
        <v>8401</v>
      </c>
      <c r="I409" s="36" t="s">
        <v>163</v>
      </c>
      <c r="J409" s="36"/>
      <c r="K409" s="36" t="s">
        <v>167</v>
      </c>
      <c r="L409" s="36" t="s">
        <v>238</v>
      </c>
      <c r="M409" s="36" t="n">
        <v>1971</v>
      </c>
      <c r="N409" s="36" t="s">
        <v>234</v>
      </c>
      <c r="O409" s="36" t="n">
        <v>5</v>
      </c>
      <c r="P409" s="36" t="n">
        <v>0</v>
      </c>
      <c r="Q409" s="36" t="n">
        <v>4</v>
      </c>
      <c r="R409" s="74" t="n">
        <v>80</v>
      </c>
      <c r="S409" s="72" t="n">
        <v>3868.2</v>
      </c>
      <c r="T409" s="72" t="n">
        <v>3821.9</v>
      </c>
      <c r="U409" s="72" t="n">
        <v>3518.9</v>
      </c>
      <c r="V409" s="72" t="n">
        <v>349.3</v>
      </c>
      <c r="W409" s="74" t="s">
        <v>52</v>
      </c>
      <c r="X409" s="74" t="s">
        <v>52</v>
      </c>
      <c r="Y409" s="74" t="s">
        <v>52</v>
      </c>
      <c r="Z409" s="74" t="s">
        <v>52</v>
      </c>
      <c r="AA409" s="74" t="s">
        <v>52</v>
      </c>
      <c r="AB409" s="74" t="s">
        <v>52</v>
      </c>
      <c r="AC409" s="74" t="s">
        <v>53</v>
      </c>
      <c r="AD409" s="74" t="s">
        <v>52</v>
      </c>
      <c r="AE409" s="74" t="s">
        <v>53</v>
      </c>
      <c r="AF409" s="74" t="n">
        <v>0</v>
      </c>
      <c r="AG409" s="74" t="n">
        <v>1</v>
      </c>
      <c r="AH409" s="74" t="n">
        <v>1</v>
      </c>
      <c r="AI409" s="48" t="n">
        <v>1</v>
      </c>
      <c r="AJ409" s="48" t="n">
        <v>1</v>
      </c>
      <c r="AK409" s="74" t="n">
        <v>0</v>
      </c>
      <c r="AL409" s="96"/>
    </row>
    <row collapsed="false" customFormat="false" customHeight="false" hidden="false" ht="15.9" outlineLevel="0" r="410">
      <c r="A410" s="36" t="n">
        <v>403</v>
      </c>
      <c r="B410" s="36" t="s">
        <v>46</v>
      </c>
      <c r="C410" s="36" t="s">
        <v>204</v>
      </c>
      <c r="D410" s="54" t="s">
        <v>243</v>
      </c>
      <c r="E410" s="34" t="n">
        <v>16</v>
      </c>
      <c r="F410" s="34"/>
      <c r="G410" s="36"/>
      <c r="H410" s="82" t="n">
        <v>8402</v>
      </c>
      <c r="I410" s="36" t="s">
        <v>163</v>
      </c>
      <c r="J410" s="36"/>
      <c r="K410" s="36" t="s">
        <v>167</v>
      </c>
      <c r="L410" s="36" t="s">
        <v>230</v>
      </c>
      <c r="M410" s="36" t="n">
        <v>1971</v>
      </c>
      <c r="N410" s="36" t="s">
        <v>234</v>
      </c>
      <c r="O410" s="36" t="n">
        <v>5</v>
      </c>
      <c r="P410" s="36" t="n">
        <v>0</v>
      </c>
      <c r="Q410" s="36" t="n">
        <v>4</v>
      </c>
      <c r="R410" s="74" t="n">
        <v>80</v>
      </c>
      <c r="S410" s="72" t="n">
        <v>3854.4</v>
      </c>
      <c r="T410" s="72" t="n">
        <v>3808.1</v>
      </c>
      <c r="U410" s="72" t="n">
        <v>3506.5</v>
      </c>
      <c r="V410" s="72" t="n">
        <v>347.9</v>
      </c>
      <c r="W410" s="74" t="s">
        <v>52</v>
      </c>
      <c r="X410" s="74" t="s">
        <v>52</v>
      </c>
      <c r="Y410" s="74" t="s">
        <v>52</v>
      </c>
      <c r="Z410" s="74" t="s">
        <v>52</v>
      </c>
      <c r="AA410" s="74" t="s">
        <v>52</v>
      </c>
      <c r="AB410" s="74" t="s">
        <v>52</v>
      </c>
      <c r="AC410" s="74" t="s">
        <v>53</v>
      </c>
      <c r="AD410" s="74" t="s">
        <v>52</v>
      </c>
      <c r="AE410" s="74" t="s">
        <v>53</v>
      </c>
      <c r="AF410" s="74" t="n">
        <v>0</v>
      </c>
      <c r="AG410" s="74" t="n">
        <v>1</v>
      </c>
      <c r="AH410" s="74" t="n">
        <v>1</v>
      </c>
      <c r="AI410" s="48" t="n">
        <v>1</v>
      </c>
      <c r="AJ410" s="48" t="n">
        <v>1</v>
      </c>
      <c r="AK410" s="74" t="n">
        <v>0</v>
      </c>
      <c r="AL410" s="96"/>
    </row>
    <row collapsed="false" customFormat="false" customHeight="false" hidden="false" ht="15.9" outlineLevel="0" r="411">
      <c r="A411" s="36" t="n">
        <v>404</v>
      </c>
      <c r="B411" s="36" t="s">
        <v>46</v>
      </c>
      <c r="C411" s="36" t="s">
        <v>204</v>
      </c>
      <c r="D411" s="54" t="s">
        <v>243</v>
      </c>
      <c r="E411" s="34" t="n">
        <v>18</v>
      </c>
      <c r="F411" s="34"/>
      <c r="G411" s="36"/>
      <c r="H411" s="82" t="n">
        <v>8403</v>
      </c>
      <c r="I411" s="36" t="s">
        <v>163</v>
      </c>
      <c r="J411" s="36"/>
      <c r="K411" s="36" t="s">
        <v>170</v>
      </c>
      <c r="L411" s="36" t="n">
        <v>600</v>
      </c>
      <c r="M411" s="36" t="n">
        <v>1971</v>
      </c>
      <c r="N411" s="36" t="s">
        <v>234</v>
      </c>
      <c r="O411" s="36" t="n">
        <v>9</v>
      </c>
      <c r="P411" s="36" t="n">
        <v>0</v>
      </c>
      <c r="Q411" s="36" t="n">
        <v>9</v>
      </c>
      <c r="R411" s="74" t="n">
        <v>321</v>
      </c>
      <c r="S411" s="72" t="n">
        <v>18758.7</v>
      </c>
      <c r="T411" s="72" t="n">
        <v>18622.6</v>
      </c>
      <c r="U411" s="72" t="n">
        <v>16254.5</v>
      </c>
      <c r="V411" s="72" t="n">
        <v>2504.2</v>
      </c>
      <c r="W411" s="74" t="s">
        <v>52</v>
      </c>
      <c r="X411" s="74" t="s">
        <v>52</v>
      </c>
      <c r="Y411" s="74" t="s">
        <v>52</v>
      </c>
      <c r="Z411" s="74" t="s">
        <v>52</v>
      </c>
      <c r="AA411" s="74" t="s">
        <v>52</v>
      </c>
      <c r="AB411" s="74" t="s">
        <v>52</v>
      </c>
      <c r="AC411" s="74" t="s">
        <v>53</v>
      </c>
      <c r="AD411" s="74" t="s">
        <v>52</v>
      </c>
      <c r="AE411" s="74" t="s">
        <v>53</v>
      </c>
      <c r="AF411" s="74" t="n">
        <v>9</v>
      </c>
      <c r="AG411" s="74" t="n">
        <v>2</v>
      </c>
      <c r="AH411" s="74" t="n">
        <v>2</v>
      </c>
      <c r="AI411" s="48" t="n">
        <v>2</v>
      </c>
      <c r="AJ411" s="48" t="n">
        <v>2</v>
      </c>
      <c r="AK411" s="74" t="n">
        <v>0</v>
      </c>
      <c r="AL411" s="96"/>
    </row>
    <row collapsed="false" customFormat="false" customHeight="false" hidden="false" ht="15.9" outlineLevel="0" r="412">
      <c r="A412" s="36" t="n">
        <v>405</v>
      </c>
      <c r="B412" s="36" t="s">
        <v>46</v>
      </c>
      <c r="C412" s="36" t="s">
        <v>204</v>
      </c>
      <c r="D412" s="54" t="s">
        <v>243</v>
      </c>
      <c r="E412" s="34" t="n">
        <v>18</v>
      </c>
      <c r="F412" s="34" t="n">
        <v>2</v>
      </c>
      <c r="G412" s="36"/>
      <c r="H412" s="82" t="n">
        <v>8404</v>
      </c>
      <c r="I412" s="36" t="s">
        <v>163</v>
      </c>
      <c r="J412" s="36"/>
      <c r="K412" s="36" t="s">
        <v>167</v>
      </c>
      <c r="L412" s="36" t="s">
        <v>238</v>
      </c>
      <c r="M412" s="36" t="n">
        <v>1971</v>
      </c>
      <c r="N412" s="36" t="s">
        <v>234</v>
      </c>
      <c r="O412" s="36" t="n">
        <v>5</v>
      </c>
      <c r="P412" s="36" t="n">
        <v>0</v>
      </c>
      <c r="Q412" s="36" t="n">
        <v>4</v>
      </c>
      <c r="R412" s="74" t="n">
        <v>80</v>
      </c>
      <c r="S412" s="72" t="n">
        <v>3919.7</v>
      </c>
      <c r="T412" s="72" t="n">
        <v>3873.4</v>
      </c>
      <c r="U412" s="72" t="n">
        <v>3529.4</v>
      </c>
      <c r="V412" s="72" t="n">
        <v>390.3</v>
      </c>
      <c r="W412" s="74" t="s">
        <v>52</v>
      </c>
      <c r="X412" s="74" t="s">
        <v>52</v>
      </c>
      <c r="Y412" s="74" t="s">
        <v>52</v>
      </c>
      <c r="Z412" s="74" t="s">
        <v>52</v>
      </c>
      <c r="AA412" s="74" t="s">
        <v>52</v>
      </c>
      <c r="AB412" s="74" t="s">
        <v>52</v>
      </c>
      <c r="AC412" s="74" t="s">
        <v>53</v>
      </c>
      <c r="AD412" s="74" t="s">
        <v>52</v>
      </c>
      <c r="AE412" s="74" t="s">
        <v>53</v>
      </c>
      <c r="AF412" s="74" t="n">
        <v>0</v>
      </c>
      <c r="AG412" s="74" t="n">
        <v>1</v>
      </c>
      <c r="AH412" s="74" t="n">
        <v>1</v>
      </c>
      <c r="AI412" s="48" t="n">
        <v>1</v>
      </c>
      <c r="AJ412" s="48" t="n">
        <v>1</v>
      </c>
      <c r="AK412" s="74" t="n">
        <v>0</v>
      </c>
      <c r="AL412" s="96"/>
    </row>
    <row collapsed="false" customFormat="false" customHeight="false" hidden="false" ht="15.9" outlineLevel="0" r="413">
      <c r="A413" s="36" t="n">
        <v>406</v>
      </c>
      <c r="B413" s="36" t="s">
        <v>46</v>
      </c>
      <c r="C413" s="36" t="s">
        <v>204</v>
      </c>
      <c r="D413" s="54" t="s">
        <v>243</v>
      </c>
      <c r="E413" s="34" t="s">
        <v>245</v>
      </c>
      <c r="F413" s="34"/>
      <c r="G413" s="36"/>
      <c r="H413" s="82" t="n">
        <v>8405</v>
      </c>
      <c r="I413" s="36" t="s">
        <v>163</v>
      </c>
      <c r="J413" s="36"/>
      <c r="K413" s="36" t="s">
        <v>229</v>
      </c>
      <c r="L413" s="36" t="s">
        <v>229</v>
      </c>
      <c r="M413" s="36" t="n">
        <v>1972</v>
      </c>
      <c r="N413" s="36" t="s">
        <v>232</v>
      </c>
      <c r="O413" s="36" t="n">
        <v>12</v>
      </c>
      <c r="P413" s="36" t="n">
        <v>0</v>
      </c>
      <c r="Q413" s="36" t="n">
        <v>2</v>
      </c>
      <c r="R413" s="74" t="n">
        <v>155</v>
      </c>
      <c r="S413" s="72" t="n">
        <v>7904.9</v>
      </c>
      <c r="T413" s="72" t="n">
        <v>7904.9</v>
      </c>
      <c r="U413" s="72" t="n">
        <v>6479</v>
      </c>
      <c r="V413" s="72" t="n">
        <v>1425.9</v>
      </c>
      <c r="W413" s="74" t="s">
        <v>52</v>
      </c>
      <c r="X413" s="74" t="s">
        <v>52</v>
      </c>
      <c r="Y413" s="74" t="s">
        <v>52</v>
      </c>
      <c r="Z413" s="74" t="s">
        <v>52</v>
      </c>
      <c r="AA413" s="74" t="s">
        <v>52</v>
      </c>
      <c r="AB413" s="74" t="s">
        <v>52</v>
      </c>
      <c r="AC413" s="74" t="s">
        <v>53</v>
      </c>
      <c r="AD413" s="74" t="s">
        <v>52</v>
      </c>
      <c r="AE413" s="74" t="s">
        <v>53</v>
      </c>
      <c r="AF413" s="74" t="n">
        <v>2</v>
      </c>
      <c r="AG413" s="74" t="n">
        <v>2</v>
      </c>
      <c r="AH413" s="74" t="n">
        <v>2</v>
      </c>
      <c r="AI413" s="48" t="n">
        <v>1</v>
      </c>
      <c r="AJ413" s="48" t="n">
        <v>1</v>
      </c>
      <c r="AK413" s="74" t="n">
        <v>0</v>
      </c>
      <c r="AL413" s="96"/>
    </row>
    <row collapsed="false" customFormat="false" customHeight="false" hidden="false" ht="15.9" outlineLevel="0" r="414">
      <c r="A414" s="36" t="n">
        <v>407</v>
      </c>
      <c r="B414" s="36" t="s">
        <v>46</v>
      </c>
      <c r="C414" s="36" t="s">
        <v>204</v>
      </c>
      <c r="D414" s="37" t="s">
        <v>151</v>
      </c>
      <c r="E414" s="34" t="n">
        <v>5</v>
      </c>
      <c r="F414" s="34" t="n">
        <v>1</v>
      </c>
      <c r="G414" s="36"/>
      <c r="H414" s="82" t="n">
        <v>8406</v>
      </c>
      <c r="I414" s="36" t="s">
        <v>163</v>
      </c>
      <c r="J414" s="36" t="s">
        <v>100</v>
      </c>
      <c r="K414" s="36"/>
      <c r="L414" s="36"/>
      <c r="M414" s="36"/>
      <c r="N414" s="36"/>
      <c r="O414" s="36"/>
      <c r="P414" s="36"/>
      <c r="Q414" s="36"/>
      <c r="R414" s="74"/>
      <c r="S414" s="72"/>
      <c r="T414" s="72"/>
      <c r="U414" s="72"/>
      <c r="V414" s="72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48" t="n">
        <v>0</v>
      </c>
      <c r="AJ414" s="48" t="n">
        <v>0</v>
      </c>
      <c r="AK414" s="74" t="n">
        <v>0</v>
      </c>
      <c r="AL414" s="96"/>
    </row>
    <row collapsed="false" customFormat="false" customHeight="false" hidden="false" ht="15.9" outlineLevel="0" r="415">
      <c r="A415" s="36" t="n">
        <v>408</v>
      </c>
      <c r="B415" s="36" t="s">
        <v>46</v>
      </c>
      <c r="C415" s="36" t="s">
        <v>204</v>
      </c>
      <c r="D415" s="37" t="s">
        <v>151</v>
      </c>
      <c r="E415" s="34" t="n">
        <v>5</v>
      </c>
      <c r="F415" s="34" t="n">
        <v>2</v>
      </c>
      <c r="G415" s="36"/>
      <c r="H415" s="82" t="n">
        <v>8407</v>
      </c>
      <c r="I415" s="36" t="s">
        <v>163</v>
      </c>
      <c r="J415" s="36"/>
      <c r="K415" s="36" t="s">
        <v>229</v>
      </c>
      <c r="L415" s="36" t="s">
        <v>229</v>
      </c>
      <c r="M415" s="36" t="n">
        <v>1953</v>
      </c>
      <c r="N415" s="36" t="s">
        <v>230</v>
      </c>
      <c r="O415" s="36" t="n">
        <v>3</v>
      </c>
      <c r="P415" s="36" t="n">
        <v>0</v>
      </c>
      <c r="Q415" s="36" t="n">
        <v>2</v>
      </c>
      <c r="R415" s="74" t="n">
        <v>12</v>
      </c>
      <c r="S415" s="72" t="n">
        <v>1040.35</v>
      </c>
      <c r="T415" s="72" t="n">
        <v>998.1</v>
      </c>
      <c r="U415" s="72" t="n">
        <v>897.5</v>
      </c>
      <c r="V415" s="72" t="n">
        <v>142.85</v>
      </c>
      <c r="W415" s="74" t="s">
        <v>52</v>
      </c>
      <c r="X415" s="74" t="s">
        <v>52</v>
      </c>
      <c r="Y415" s="74" t="s">
        <v>53</v>
      </c>
      <c r="Z415" s="74" t="s">
        <v>52</v>
      </c>
      <c r="AA415" s="74" t="s">
        <v>52</v>
      </c>
      <c r="AB415" s="74" t="s">
        <v>52</v>
      </c>
      <c r="AC415" s="74" t="s">
        <v>52</v>
      </c>
      <c r="AD415" s="74" t="s">
        <v>52</v>
      </c>
      <c r="AE415" s="74" t="s">
        <v>53</v>
      </c>
      <c r="AF415" s="74" t="n">
        <v>0</v>
      </c>
      <c r="AG415" s="74" t="n">
        <v>1</v>
      </c>
      <c r="AH415" s="74" t="n">
        <v>1</v>
      </c>
      <c r="AI415" s="48" t="n">
        <v>0</v>
      </c>
      <c r="AJ415" s="48" t="n">
        <v>1</v>
      </c>
      <c r="AK415" s="74" t="n">
        <v>0</v>
      </c>
      <c r="AL415" s="96"/>
    </row>
    <row collapsed="false" customFormat="false" customHeight="false" hidden="false" ht="15.9" outlineLevel="0" r="416">
      <c r="A416" s="36" t="n">
        <v>409</v>
      </c>
      <c r="B416" s="36" t="s">
        <v>46</v>
      </c>
      <c r="C416" s="36" t="s">
        <v>204</v>
      </c>
      <c r="D416" s="37" t="s">
        <v>151</v>
      </c>
      <c r="E416" s="34" t="n">
        <v>7</v>
      </c>
      <c r="F416" s="34" t="n">
        <v>2</v>
      </c>
      <c r="G416" s="36"/>
      <c r="H416" s="82" t="n">
        <v>8408</v>
      </c>
      <c r="I416" s="36" t="s">
        <v>163</v>
      </c>
      <c r="J416" s="36"/>
      <c r="K416" s="36" t="s">
        <v>229</v>
      </c>
      <c r="L416" s="36" t="s">
        <v>229</v>
      </c>
      <c r="M416" s="36" t="n">
        <v>1953</v>
      </c>
      <c r="N416" s="36" t="s">
        <v>230</v>
      </c>
      <c r="O416" s="36" t="n">
        <v>3</v>
      </c>
      <c r="P416" s="36" t="n">
        <v>0</v>
      </c>
      <c r="Q416" s="36" t="n">
        <v>2</v>
      </c>
      <c r="R416" s="74" t="n">
        <v>12</v>
      </c>
      <c r="S416" s="72" t="n">
        <v>1116.1</v>
      </c>
      <c r="T416" s="72" t="n">
        <v>1017.8</v>
      </c>
      <c r="U416" s="72" t="n">
        <v>891.8</v>
      </c>
      <c r="V416" s="72" t="n">
        <v>224.3</v>
      </c>
      <c r="W416" s="74" t="s">
        <v>52</v>
      </c>
      <c r="X416" s="74" t="s">
        <v>52</v>
      </c>
      <c r="Y416" s="74" t="s">
        <v>53</v>
      </c>
      <c r="Z416" s="74" t="s">
        <v>52</v>
      </c>
      <c r="AA416" s="74" t="s">
        <v>52</v>
      </c>
      <c r="AB416" s="74" t="s">
        <v>52</v>
      </c>
      <c r="AC416" s="74" t="s">
        <v>52</v>
      </c>
      <c r="AD416" s="74" t="s">
        <v>52</v>
      </c>
      <c r="AE416" s="74" t="s">
        <v>53</v>
      </c>
      <c r="AF416" s="74" t="n">
        <v>0</v>
      </c>
      <c r="AG416" s="74" t="n">
        <v>1</v>
      </c>
      <c r="AH416" s="74" t="n">
        <v>1</v>
      </c>
      <c r="AI416" s="48" t="n">
        <v>0</v>
      </c>
      <c r="AJ416" s="48" t="n">
        <v>1</v>
      </c>
      <c r="AK416" s="74" t="n">
        <v>0</v>
      </c>
      <c r="AL416" s="96"/>
    </row>
    <row collapsed="false" customFormat="false" customHeight="false" hidden="false" ht="15.9" outlineLevel="0" r="417">
      <c r="A417" s="36" t="n">
        <v>410</v>
      </c>
      <c r="B417" s="36" t="s">
        <v>46</v>
      </c>
      <c r="C417" s="36" t="s">
        <v>204</v>
      </c>
      <c r="D417" s="37" t="s">
        <v>151</v>
      </c>
      <c r="E417" s="34" t="n">
        <v>13</v>
      </c>
      <c r="F417" s="34" t="n">
        <v>2</v>
      </c>
      <c r="G417" s="36"/>
      <c r="H417" s="82" t="n">
        <v>8409</v>
      </c>
      <c r="I417" s="36" t="s">
        <v>163</v>
      </c>
      <c r="J417" s="36"/>
      <c r="K417" s="36" t="s">
        <v>229</v>
      </c>
      <c r="L417" s="36" t="s">
        <v>229</v>
      </c>
      <c r="M417" s="36" t="n">
        <v>1948</v>
      </c>
      <c r="N417" s="36" t="s">
        <v>230</v>
      </c>
      <c r="O417" s="36" t="n">
        <v>3</v>
      </c>
      <c r="P417" s="36" t="n">
        <v>0</v>
      </c>
      <c r="Q417" s="36" t="n">
        <v>2</v>
      </c>
      <c r="R417" s="74" t="n">
        <v>13</v>
      </c>
      <c r="S417" s="72" t="n">
        <v>1090.7</v>
      </c>
      <c r="T417" s="72" t="n">
        <v>964.5</v>
      </c>
      <c r="U417" s="72" t="n">
        <v>694.3</v>
      </c>
      <c r="V417" s="72" t="n">
        <v>396.4</v>
      </c>
      <c r="W417" s="74" t="s">
        <v>52</v>
      </c>
      <c r="X417" s="74" t="s">
        <v>52</v>
      </c>
      <c r="Y417" s="74" t="s">
        <v>52</v>
      </c>
      <c r="Z417" s="74" t="s">
        <v>52</v>
      </c>
      <c r="AA417" s="74" t="s">
        <v>52</v>
      </c>
      <c r="AB417" s="74" t="s">
        <v>52</v>
      </c>
      <c r="AC417" s="74" t="s">
        <v>53</v>
      </c>
      <c r="AD417" s="74" t="s">
        <v>52</v>
      </c>
      <c r="AE417" s="74" t="s">
        <v>53</v>
      </c>
      <c r="AF417" s="74" t="n">
        <v>0</v>
      </c>
      <c r="AG417" s="74" t="n">
        <v>1</v>
      </c>
      <c r="AH417" s="74" t="n">
        <v>1</v>
      </c>
      <c r="AI417" s="48" t="n">
        <v>0</v>
      </c>
      <c r="AJ417" s="48" t="n">
        <v>0</v>
      </c>
      <c r="AK417" s="74" t="n">
        <v>0</v>
      </c>
      <c r="AL417" s="96"/>
    </row>
    <row collapsed="false" customFormat="false" customHeight="false" hidden="false" ht="15.9" outlineLevel="0" r="418">
      <c r="A418" s="36" t="n">
        <v>411</v>
      </c>
      <c r="B418" s="36" t="s">
        <v>46</v>
      </c>
      <c r="C418" s="36" t="s">
        <v>204</v>
      </c>
      <c r="D418" s="37" t="s">
        <v>151</v>
      </c>
      <c r="E418" s="34" t="n">
        <v>17</v>
      </c>
      <c r="F418" s="34" t="n">
        <v>2</v>
      </c>
      <c r="G418" s="36"/>
      <c r="H418" s="82" t="n">
        <v>8410</v>
      </c>
      <c r="I418" s="36" t="s">
        <v>163</v>
      </c>
      <c r="J418" s="36"/>
      <c r="K418" s="36" t="s">
        <v>229</v>
      </c>
      <c r="L418" s="36" t="s">
        <v>229</v>
      </c>
      <c r="M418" s="36" t="n">
        <v>1951</v>
      </c>
      <c r="N418" s="36" t="s">
        <v>230</v>
      </c>
      <c r="O418" s="36" t="n">
        <v>3</v>
      </c>
      <c r="P418" s="36" t="n">
        <v>0</v>
      </c>
      <c r="Q418" s="36" t="n">
        <v>1</v>
      </c>
      <c r="R418" s="74" t="n">
        <v>12</v>
      </c>
      <c r="S418" s="72" t="n">
        <v>652.6</v>
      </c>
      <c r="T418" s="72" t="n">
        <v>652.6</v>
      </c>
      <c r="U418" s="72" t="n">
        <v>563.6</v>
      </c>
      <c r="V418" s="72" t="n">
        <v>89</v>
      </c>
      <c r="W418" s="74" t="s">
        <v>52</v>
      </c>
      <c r="X418" s="74" t="s">
        <v>52</v>
      </c>
      <c r="Y418" s="74" t="s">
        <v>52</v>
      </c>
      <c r="Z418" s="74" t="s">
        <v>52</v>
      </c>
      <c r="AA418" s="74" t="s">
        <v>52</v>
      </c>
      <c r="AB418" s="74" t="s">
        <v>52</v>
      </c>
      <c r="AC418" s="74" t="s">
        <v>53</v>
      </c>
      <c r="AD418" s="74" t="s">
        <v>52</v>
      </c>
      <c r="AE418" s="74" t="s">
        <v>53</v>
      </c>
      <c r="AF418" s="74" t="n">
        <v>0</v>
      </c>
      <c r="AG418" s="74" t="n">
        <v>1</v>
      </c>
      <c r="AH418" s="74" t="n">
        <v>1</v>
      </c>
      <c r="AI418" s="48" t="n">
        <v>1</v>
      </c>
      <c r="AJ418" s="48" t="n">
        <v>1</v>
      </c>
      <c r="AK418" s="74" t="n">
        <v>0</v>
      </c>
      <c r="AL418" s="96"/>
    </row>
    <row collapsed="false" customFormat="false" customHeight="false" hidden="false" ht="15.9" outlineLevel="0" r="419">
      <c r="A419" s="36" t="n">
        <v>412</v>
      </c>
      <c r="B419" s="36" t="s">
        <v>46</v>
      </c>
      <c r="C419" s="36" t="s">
        <v>204</v>
      </c>
      <c r="D419" s="37" t="s">
        <v>151</v>
      </c>
      <c r="E419" s="34" t="n">
        <v>19</v>
      </c>
      <c r="F419" s="34" t="n">
        <v>2</v>
      </c>
      <c r="G419" s="36"/>
      <c r="H419" s="82" t="n">
        <v>8411</v>
      </c>
      <c r="I419" s="36" t="s">
        <v>163</v>
      </c>
      <c r="J419" s="36" t="s">
        <v>100</v>
      </c>
      <c r="K419" s="36"/>
      <c r="L419" s="36"/>
      <c r="M419" s="36"/>
      <c r="N419" s="36"/>
      <c r="O419" s="36"/>
      <c r="P419" s="36"/>
      <c r="Q419" s="36"/>
      <c r="R419" s="74"/>
      <c r="S419" s="72"/>
      <c r="T419" s="72"/>
      <c r="U419" s="72"/>
      <c r="V419" s="72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48" t="n">
        <v>0</v>
      </c>
      <c r="AJ419" s="48" t="n">
        <v>0</v>
      </c>
      <c r="AK419" s="74" t="n">
        <v>0</v>
      </c>
      <c r="AL419" s="96"/>
    </row>
    <row collapsed="false" customFormat="false" customHeight="false" hidden="false" ht="15.9" outlineLevel="0" r="420">
      <c r="A420" s="36" t="n">
        <v>413</v>
      </c>
      <c r="B420" s="36" t="s">
        <v>46</v>
      </c>
      <c r="C420" s="36" t="s">
        <v>204</v>
      </c>
      <c r="D420" s="37" t="s">
        <v>151</v>
      </c>
      <c r="E420" s="34" t="n">
        <v>21</v>
      </c>
      <c r="F420" s="34" t="n">
        <v>2</v>
      </c>
      <c r="G420" s="36"/>
      <c r="H420" s="82" t="n">
        <v>8412</v>
      </c>
      <c r="I420" s="36" t="s">
        <v>163</v>
      </c>
      <c r="J420" s="36" t="s">
        <v>100</v>
      </c>
      <c r="K420" s="36"/>
      <c r="L420" s="36"/>
      <c r="M420" s="36"/>
      <c r="N420" s="36"/>
      <c r="O420" s="36"/>
      <c r="P420" s="36"/>
      <c r="Q420" s="36"/>
      <c r="R420" s="74"/>
      <c r="S420" s="72"/>
      <c r="T420" s="72"/>
      <c r="U420" s="72"/>
      <c r="V420" s="72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48" t="n">
        <v>0</v>
      </c>
      <c r="AJ420" s="48" t="n">
        <v>0</v>
      </c>
      <c r="AK420" s="74" t="n">
        <v>0</v>
      </c>
      <c r="AL420" s="96"/>
    </row>
    <row collapsed="false" customFormat="false" customHeight="false" hidden="false" ht="15.9" outlineLevel="0" r="421">
      <c r="A421" s="36" t="n">
        <v>414</v>
      </c>
      <c r="B421" s="36" t="s">
        <v>46</v>
      </c>
      <c r="C421" s="36" t="s">
        <v>204</v>
      </c>
      <c r="D421" s="37" t="s">
        <v>151</v>
      </c>
      <c r="E421" s="34" t="n">
        <v>25</v>
      </c>
      <c r="F421" s="34" t="n">
        <v>2</v>
      </c>
      <c r="G421" s="36"/>
      <c r="H421" s="82" t="n">
        <v>8413</v>
      </c>
      <c r="I421" s="36" t="s">
        <v>163</v>
      </c>
      <c r="J421" s="36"/>
      <c r="K421" s="36" t="s">
        <v>229</v>
      </c>
      <c r="L421" s="36" t="s">
        <v>229</v>
      </c>
      <c r="M421" s="36" t="n">
        <v>1951</v>
      </c>
      <c r="N421" s="36" t="s">
        <v>230</v>
      </c>
      <c r="O421" s="36" t="n">
        <v>3</v>
      </c>
      <c r="P421" s="36" t="n">
        <v>0</v>
      </c>
      <c r="Q421" s="36" t="n">
        <v>1</v>
      </c>
      <c r="R421" s="74" t="n">
        <v>12</v>
      </c>
      <c r="S421" s="72" t="n">
        <v>692.1</v>
      </c>
      <c r="T421" s="72" t="n">
        <v>633</v>
      </c>
      <c r="U421" s="72" t="n">
        <v>556.5</v>
      </c>
      <c r="V421" s="72" t="n">
        <v>135.6</v>
      </c>
      <c r="W421" s="74" t="s">
        <v>52</v>
      </c>
      <c r="X421" s="74" t="s">
        <v>52</v>
      </c>
      <c r="Y421" s="74" t="s">
        <v>52</v>
      </c>
      <c r="Z421" s="74" t="s">
        <v>52</v>
      </c>
      <c r="AA421" s="74" t="s">
        <v>52</v>
      </c>
      <c r="AB421" s="74" t="s">
        <v>52</v>
      </c>
      <c r="AC421" s="74" t="s">
        <v>53</v>
      </c>
      <c r="AD421" s="74" t="s">
        <v>52</v>
      </c>
      <c r="AE421" s="74" t="s">
        <v>53</v>
      </c>
      <c r="AF421" s="74" t="n">
        <v>0</v>
      </c>
      <c r="AG421" s="74" t="n">
        <v>1</v>
      </c>
      <c r="AH421" s="74" t="n">
        <v>1</v>
      </c>
      <c r="AI421" s="48" t="n">
        <v>1</v>
      </c>
      <c r="AJ421" s="48" t="n">
        <v>1</v>
      </c>
      <c r="AK421" s="74" t="n">
        <v>0</v>
      </c>
      <c r="AL421" s="96"/>
    </row>
    <row collapsed="false" customFormat="false" customHeight="false" hidden="false" ht="15.9" outlineLevel="0" r="422">
      <c r="A422" s="36" t="n">
        <v>415</v>
      </c>
      <c r="B422" s="36" t="s">
        <v>46</v>
      </c>
      <c r="C422" s="36" t="s">
        <v>204</v>
      </c>
      <c r="D422" s="37" t="s">
        <v>151</v>
      </c>
      <c r="E422" s="34" t="n">
        <v>27</v>
      </c>
      <c r="F422" s="34" t="n">
        <v>2</v>
      </c>
      <c r="G422" s="36"/>
      <c r="H422" s="82" t="n">
        <v>8414</v>
      </c>
      <c r="I422" s="36" t="s">
        <v>163</v>
      </c>
      <c r="J422" s="36" t="s">
        <v>100</v>
      </c>
      <c r="K422" s="36"/>
      <c r="L422" s="36"/>
      <c r="M422" s="36"/>
      <c r="N422" s="36"/>
      <c r="O422" s="36"/>
      <c r="P422" s="36"/>
      <c r="Q422" s="36"/>
      <c r="R422" s="74"/>
      <c r="S422" s="72"/>
      <c r="T422" s="72"/>
      <c r="U422" s="72"/>
      <c r="V422" s="72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48" t="n">
        <v>0</v>
      </c>
      <c r="AJ422" s="48" t="n">
        <v>0</v>
      </c>
      <c r="AK422" s="74" t="n">
        <v>0</v>
      </c>
      <c r="AL422" s="96"/>
    </row>
    <row collapsed="false" customFormat="false" customHeight="false" hidden="false" ht="15.9" outlineLevel="0" r="423">
      <c r="A423" s="36" t="n">
        <v>416</v>
      </c>
      <c r="B423" s="36" t="s">
        <v>46</v>
      </c>
      <c r="C423" s="36" t="s">
        <v>214</v>
      </c>
      <c r="D423" s="37" t="s">
        <v>151</v>
      </c>
      <c r="E423" s="34" t="n">
        <v>34</v>
      </c>
      <c r="F423" s="34" t="n">
        <v>3</v>
      </c>
      <c r="G423" s="36"/>
      <c r="H423" s="82" t="n">
        <v>8415</v>
      </c>
      <c r="I423" s="36" t="s">
        <v>163</v>
      </c>
      <c r="J423" s="36"/>
      <c r="K423" s="36" t="s">
        <v>230</v>
      </c>
      <c r="L423" s="36" t="s">
        <v>143</v>
      </c>
      <c r="M423" s="36" t="n">
        <v>1959</v>
      </c>
      <c r="N423" s="36" t="s">
        <v>232</v>
      </c>
      <c r="O423" s="36" t="n">
        <v>3</v>
      </c>
      <c r="P423" s="36" t="n">
        <v>0</v>
      </c>
      <c r="Q423" s="36" t="n">
        <v>2</v>
      </c>
      <c r="R423" s="74" t="n">
        <v>24</v>
      </c>
      <c r="S423" s="72" t="n">
        <v>1339.5</v>
      </c>
      <c r="T423" s="72" t="n">
        <v>1255.8</v>
      </c>
      <c r="U423" s="72" t="n">
        <v>1156.9</v>
      </c>
      <c r="V423" s="72" t="n">
        <v>182.6</v>
      </c>
      <c r="W423" s="74" t="s">
        <v>52</v>
      </c>
      <c r="X423" s="74" t="s">
        <v>52</v>
      </c>
      <c r="Y423" s="74" t="s">
        <v>53</v>
      </c>
      <c r="Z423" s="74" t="s">
        <v>52</v>
      </c>
      <c r="AA423" s="74" t="s">
        <v>52</v>
      </c>
      <c r="AB423" s="74" t="s">
        <v>52</v>
      </c>
      <c r="AC423" s="74" t="s">
        <v>52</v>
      </c>
      <c r="AD423" s="74" t="s">
        <v>52</v>
      </c>
      <c r="AE423" s="74" t="s">
        <v>53</v>
      </c>
      <c r="AF423" s="74" t="n">
        <v>0</v>
      </c>
      <c r="AG423" s="74" t="n">
        <v>1</v>
      </c>
      <c r="AH423" s="74" t="n">
        <v>1</v>
      </c>
      <c r="AI423" s="48" t="n">
        <v>0</v>
      </c>
      <c r="AJ423" s="48" t="n">
        <v>1</v>
      </c>
      <c r="AK423" s="74" t="n">
        <v>0</v>
      </c>
      <c r="AL423" s="96"/>
    </row>
    <row collapsed="false" customFormat="false" customHeight="false" hidden="false" ht="15.9" outlineLevel="0" r="424">
      <c r="A424" s="36" t="n">
        <v>417</v>
      </c>
      <c r="B424" s="36" t="s">
        <v>46</v>
      </c>
      <c r="C424" s="36" t="s">
        <v>214</v>
      </c>
      <c r="D424" s="37" t="s">
        <v>151</v>
      </c>
      <c r="E424" s="34" t="n">
        <v>34</v>
      </c>
      <c r="F424" s="34" t="n">
        <v>4</v>
      </c>
      <c r="G424" s="34"/>
      <c r="H424" s="82" t="n">
        <v>8416</v>
      </c>
      <c r="I424" s="36" t="s">
        <v>163</v>
      </c>
      <c r="J424" s="36"/>
      <c r="K424" s="36" t="s">
        <v>230</v>
      </c>
      <c r="L424" s="36" t="s">
        <v>143</v>
      </c>
      <c r="M424" s="36" t="n">
        <v>1962</v>
      </c>
      <c r="N424" s="36" t="s">
        <v>232</v>
      </c>
      <c r="O424" s="36" t="n">
        <v>4</v>
      </c>
      <c r="P424" s="36" t="n">
        <v>0</v>
      </c>
      <c r="Q424" s="36" t="n">
        <v>3</v>
      </c>
      <c r="R424" s="74" t="n">
        <v>32</v>
      </c>
      <c r="S424" s="72" t="n">
        <v>1422.6</v>
      </c>
      <c r="T424" s="72" t="n">
        <v>1383.8</v>
      </c>
      <c r="U424" s="72" t="n">
        <v>1267.1</v>
      </c>
      <c r="V424" s="72" t="n">
        <v>155.5</v>
      </c>
      <c r="W424" s="74" t="s">
        <v>52</v>
      </c>
      <c r="X424" s="74" t="s">
        <v>52</v>
      </c>
      <c r="Y424" s="74" t="s">
        <v>52</v>
      </c>
      <c r="Z424" s="74" t="s">
        <v>52</v>
      </c>
      <c r="AA424" s="74" t="s">
        <v>52</v>
      </c>
      <c r="AB424" s="74" t="s">
        <v>52</v>
      </c>
      <c r="AC424" s="74" t="s">
        <v>53</v>
      </c>
      <c r="AD424" s="74" t="s">
        <v>52</v>
      </c>
      <c r="AE424" s="74" t="s">
        <v>53</v>
      </c>
      <c r="AF424" s="74" t="n">
        <v>0</v>
      </c>
      <c r="AG424" s="74" t="n">
        <v>1</v>
      </c>
      <c r="AH424" s="74" t="n">
        <v>1</v>
      </c>
      <c r="AI424" s="48" t="n">
        <v>1</v>
      </c>
      <c r="AJ424" s="48" t="n">
        <v>1</v>
      </c>
      <c r="AK424" s="74" t="n">
        <v>0</v>
      </c>
      <c r="AL424" s="96"/>
    </row>
    <row collapsed="false" customFormat="false" customHeight="false" hidden="false" ht="15.9" outlineLevel="0" r="425">
      <c r="A425" s="36" t="n">
        <v>418</v>
      </c>
      <c r="B425" s="36" t="s">
        <v>46</v>
      </c>
      <c r="C425" s="36" t="s">
        <v>214</v>
      </c>
      <c r="D425" s="37" t="s">
        <v>151</v>
      </c>
      <c r="E425" s="34" t="n">
        <v>34</v>
      </c>
      <c r="F425" s="34" t="n">
        <v>5</v>
      </c>
      <c r="G425" s="34"/>
      <c r="H425" s="82" t="n">
        <v>8417</v>
      </c>
      <c r="I425" s="36" t="s">
        <v>163</v>
      </c>
      <c r="J425" s="36"/>
      <c r="K425" s="36" t="s">
        <v>230</v>
      </c>
      <c r="L425" s="36" t="s">
        <v>230</v>
      </c>
      <c r="M425" s="36" t="n">
        <v>1959</v>
      </c>
      <c r="N425" s="36" t="s">
        <v>232</v>
      </c>
      <c r="O425" s="36" t="n">
        <v>3</v>
      </c>
      <c r="P425" s="36" t="n">
        <v>0</v>
      </c>
      <c r="Q425" s="36" t="n">
        <v>3</v>
      </c>
      <c r="R425" s="74" t="n">
        <v>29</v>
      </c>
      <c r="S425" s="72" t="n">
        <v>2022.2</v>
      </c>
      <c r="T425" s="72" t="n">
        <v>1614.9</v>
      </c>
      <c r="U425" s="72" t="n">
        <v>1472.6</v>
      </c>
      <c r="V425" s="72" t="n">
        <v>549.6</v>
      </c>
      <c r="W425" s="74" t="s">
        <v>52</v>
      </c>
      <c r="X425" s="74" t="s">
        <v>52</v>
      </c>
      <c r="Y425" s="74" t="s">
        <v>53</v>
      </c>
      <c r="Z425" s="74" t="s">
        <v>52</v>
      </c>
      <c r="AA425" s="74" t="s">
        <v>52</v>
      </c>
      <c r="AB425" s="74" t="s">
        <v>52</v>
      </c>
      <c r="AC425" s="74" t="s">
        <v>52</v>
      </c>
      <c r="AD425" s="74" t="s">
        <v>52</v>
      </c>
      <c r="AE425" s="74" t="s">
        <v>53</v>
      </c>
      <c r="AF425" s="74" t="n">
        <v>0</v>
      </c>
      <c r="AG425" s="74" t="n">
        <v>1</v>
      </c>
      <c r="AH425" s="74" t="n">
        <v>1</v>
      </c>
      <c r="AI425" s="48" t="n">
        <v>0</v>
      </c>
      <c r="AJ425" s="48" t="n">
        <v>1</v>
      </c>
      <c r="AK425" s="74" t="n">
        <v>0</v>
      </c>
      <c r="AL425" s="96"/>
    </row>
    <row collapsed="false" customFormat="false" customHeight="false" hidden="false" ht="15.9" outlineLevel="0" r="426">
      <c r="A426" s="36" t="n">
        <v>419</v>
      </c>
      <c r="B426" s="36" t="s">
        <v>46</v>
      </c>
      <c r="C426" s="36" t="s">
        <v>214</v>
      </c>
      <c r="D426" s="37" t="s">
        <v>151</v>
      </c>
      <c r="E426" s="34" t="n">
        <v>35</v>
      </c>
      <c r="F426" s="34" t="n">
        <v>1</v>
      </c>
      <c r="G426" s="34"/>
      <c r="H426" s="82" t="n">
        <v>8418</v>
      </c>
      <c r="I426" s="36" t="s">
        <v>163</v>
      </c>
      <c r="J426" s="36"/>
      <c r="K426" s="36" t="s">
        <v>233</v>
      </c>
      <c r="L426" s="36" t="s">
        <v>230</v>
      </c>
      <c r="M426" s="36" t="n">
        <v>1967</v>
      </c>
      <c r="N426" s="36" t="s">
        <v>234</v>
      </c>
      <c r="O426" s="36" t="n">
        <v>5</v>
      </c>
      <c r="P426" s="36" t="n">
        <v>0</v>
      </c>
      <c r="Q426" s="36" t="n">
        <v>7</v>
      </c>
      <c r="R426" s="74" t="n">
        <v>70</v>
      </c>
      <c r="S426" s="72" t="n">
        <v>3726.5</v>
      </c>
      <c r="T426" s="72" t="n">
        <v>3726.5</v>
      </c>
      <c r="U426" s="72" t="n">
        <v>3362.5</v>
      </c>
      <c r="V426" s="72" t="n">
        <v>364</v>
      </c>
      <c r="W426" s="74" t="s">
        <v>52</v>
      </c>
      <c r="X426" s="74" t="s">
        <v>52</v>
      </c>
      <c r="Y426" s="74" t="s">
        <v>52</v>
      </c>
      <c r="Z426" s="74" t="s">
        <v>52</v>
      </c>
      <c r="AA426" s="74" t="s">
        <v>52</v>
      </c>
      <c r="AB426" s="74" t="s">
        <v>52</v>
      </c>
      <c r="AC426" s="74" t="s">
        <v>53</v>
      </c>
      <c r="AD426" s="74" t="s">
        <v>52</v>
      </c>
      <c r="AE426" s="74" t="s">
        <v>53</v>
      </c>
      <c r="AF426" s="74" t="n">
        <v>0</v>
      </c>
      <c r="AG426" s="74" t="n">
        <v>1</v>
      </c>
      <c r="AH426" s="74" t="n">
        <v>1</v>
      </c>
      <c r="AI426" s="48" t="n">
        <v>1</v>
      </c>
      <c r="AJ426" s="48" t="n">
        <v>1</v>
      </c>
      <c r="AK426" s="74" t="n">
        <v>0</v>
      </c>
      <c r="AL426" s="96"/>
    </row>
    <row collapsed="false" customFormat="false" customHeight="false" hidden="false" ht="15.9" outlineLevel="0" r="427">
      <c r="A427" s="36" t="n">
        <v>420</v>
      </c>
      <c r="B427" s="36" t="s">
        <v>46</v>
      </c>
      <c r="C427" s="36" t="s">
        <v>214</v>
      </c>
      <c r="D427" s="37" t="s">
        <v>151</v>
      </c>
      <c r="E427" s="34" t="n">
        <v>36</v>
      </c>
      <c r="F427" s="34" t="n">
        <v>2</v>
      </c>
      <c r="G427" s="34"/>
      <c r="H427" s="82" t="n">
        <v>8419</v>
      </c>
      <c r="I427" s="36" t="s">
        <v>163</v>
      </c>
      <c r="J427" s="36"/>
      <c r="K427" s="36" t="s">
        <v>167</v>
      </c>
      <c r="L427" s="36" t="s">
        <v>143</v>
      </c>
      <c r="M427" s="36" t="n">
        <v>1969</v>
      </c>
      <c r="N427" s="36" t="s">
        <v>232</v>
      </c>
      <c r="O427" s="36" t="n">
        <v>9</v>
      </c>
      <c r="P427" s="36" t="n">
        <v>0</v>
      </c>
      <c r="Q427" s="36" t="n">
        <v>4</v>
      </c>
      <c r="R427" s="74" t="n">
        <v>231</v>
      </c>
      <c r="S427" s="72" t="n">
        <v>12727.4</v>
      </c>
      <c r="T427" s="72" t="n">
        <v>12727.4</v>
      </c>
      <c r="U427" s="72" t="n">
        <v>11271.3</v>
      </c>
      <c r="V427" s="72" t="n">
        <v>1456.1</v>
      </c>
      <c r="W427" s="74" t="s">
        <v>52</v>
      </c>
      <c r="X427" s="74" t="s">
        <v>52</v>
      </c>
      <c r="Y427" s="74" t="s">
        <v>52</v>
      </c>
      <c r="Z427" s="74" t="s">
        <v>52</v>
      </c>
      <c r="AA427" s="74" t="s">
        <v>52</v>
      </c>
      <c r="AB427" s="74" t="s">
        <v>52</v>
      </c>
      <c r="AC427" s="74" t="s">
        <v>53</v>
      </c>
      <c r="AD427" s="74" t="s">
        <v>52</v>
      </c>
      <c r="AE427" s="74" t="s">
        <v>53</v>
      </c>
      <c r="AF427" s="74" t="n">
        <v>4</v>
      </c>
      <c r="AG427" s="74" t="n">
        <v>2</v>
      </c>
      <c r="AH427" s="74" t="n">
        <v>1</v>
      </c>
      <c r="AI427" s="48" t="n">
        <v>2</v>
      </c>
      <c r="AJ427" s="48" t="n">
        <v>2</v>
      </c>
      <c r="AK427" s="74" t="n">
        <v>0</v>
      </c>
      <c r="AL427" s="96"/>
    </row>
    <row collapsed="false" customFormat="false" customHeight="false" hidden="false" ht="15.9" outlineLevel="0" r="428">
      <c r="A428" s="36" t="n">
        <v>421</v>
      </c>
      <c r="B428" s="36" t="s">
        <v>46</v>
      </c>
      <c r="C428" s="36" t="s">
        <v>214</v>
      </c>
      <c r="D428" s="37" t="s">
        <v>151</v>
      </c>
      <c r="E428" s="34" t="n">
        <v>36</v>
      </c>
      <c r="F428" s="34" t="n">
        <v>3</v>
      </c>
      <c r="G428" s="34"/>
      <c r="H428" s="82" t="n">
        <v>8420</v>
      </c>
      <c r="I428" s="36" t="s">
        <v>163</v>
      </c>
      <c r="J428" s="36"/>
      <c r="K428" s="36" t="s">
        <v>229</v>
      </c>
      <c r="L428" s="36" t="s">
        <v>229</v>
      </c>
      <c r="M428" s="36" t="n">
        <v>1960</v>
      </c>
      <c r="N428" s="36" t="s">
        <v>232</v>
      </c>
      <c r="O428" s="36" t="n">
        <v>3</v>
      </c>
      <c r="P428" s="36" t="n">
        <v>0</v>
      </c>
      <c r="Q428" s="36" t="n">
        <v>3</v>
      </c>
      <c r="R428" s="74" t="n">
        <v>36</v>
      </c>
      <c r="S428" s="72" t="n">
        <v>1688.8</v>
      </c>
      <c r="T428" s="72" t="n">
        <v>1583.2</v>
      </c>
      <c r="U428" s="72" t="n">
        <v>1453.7</v>
      </c>
      <c r="V428" s="72" t="n">
        <v>235.1</v>
      </c>
      <c r="W428" s="74" t="s">
        <v>52</v>
      </c>
      <c r="X428" s="74" t="s">
        <v>52</v>
      </c>
      <c r="Y428" s="74" t="s">
        <v>52</v>
      </c>
      <c r="Z428" s="74" t="s">
        <v>52</v>
      </c>
      <c r="AA428" s="74" t="s">
        <v>52</v>
      </c>
      <c r="AB428" s="74" t="s">
        <v>52</v>
      </c>
      <c r="AC428" s="74" t="s">
        <v>53</v>
      </c>
      <c r="AD428" s="74" t="s">
        <v>52</v>
      </c>
      <c r="AE428" s="74" t="s">
        <v>53</v>
      </c>
      <c r="AF428" s="74" t="n">
        <v>0</v>
      </c>
      <c r="AG428" s="74" t="n">
        <v>1</v>
      </c>
      <c r="AH428" s="74" t="n">
        <v>1</v>
      </c>
      <c r="AI428" s="48" t="n">
        <v>1</v>
      </c>
      <c r="AJ428" s="48" t="n">
        <v>1</v>
      </c>
      <c r="AK428" s="74" t="n">
        <v>0</v>
      </c>
      <c r="AL428" s="96"/>
    </row>
    <row collapsed="false" customFormat="false" customHeight="false" hidden="false" ht="15.9" outlineLevel="0" r="429">
      <c r="A429" s="36" t="n">
        <v>422</v>
      </c>
      <c r="B429" s="36" t="s">
        <v>46</v>
      </c>
      <c r="C429" s="36" t="s">
        <v>214</v>
      </c>
      <c r="D429" s="37" t="s">
        <v>151</v>
      </c>
      <c r="E429" s="34" t="n">
        <v>38</v>
      </c>
      <c r="F429" s="34" t="n">
        <v>2</v>
      </c>
      <c r="G429" s="34"/>
      <c r="H429" s="82" t="n">
        <v>8421</v>
      </c>
      <c r="I429" s="36" t="s">
        <v>163</v>
      </c>
      <c r="J429" s="36"/>
      <c r="K429" s="36" t="s">
        <v>229</v>
      </c>
      <c r="L429" s="36" t="s">
        <v>229</v>
      </c>
      <c r="M429" s="36" t="n">
        <v>1960</v>
      </c>
      <c r="N429" s="36" t="s">
        <v>232</v>
      </c>
      <c r="O429" s="36" t="n">
        <v>3</v>
      </c>
      <c r="P429" s="36" t="n">
        <v>0</v>
      </c>
      <c r="Q429" s="36" t="n">
        <v>3</v>
      </c>
      <c r="R429" s="74" t="n">
        <v>27</v>
      </c>
      <c r="S429" s="72" t="n">
        <v>1513</v>
      </c>
      <c r="T429" s="72" t="n">
        <v>1513</v>
      </c>
      <c r="U429" s="72" t="n">
        <v>1440.3</v>
      </c>
      <c r="V429" s="72" t="n">
        <v>72.7</v>
      </c>
      <c r="W429" s="74" t="s">
        <v>52</v>
      </c>
      <c r="X429" s="74" t="s">
        <v>52</v>
      </c>
      <c r="Y429" s="74" t="s">
        <v>52</v>
      </c>
      <c r="Z429" s="74" t="s">
        <v>52</v>
      </c>
      <c r="AA429" s="74" t="s">
        <v>52</v>
      </c>
      <c r="AB429" s="74" t="s">
        <v>52</v>
      </c>
      <c r="AC429" s="74" t="s">
        <v>53</v>
      </c>
      <c r="AD429" s="74" t="s">
        <v>52</v>
      </c>
      <c r="AE429" s="74" t="s">
        <v>53</v>
      </c>
      <c r="AF429" s="74" t="n">
        <v>0</v>
      </c>
      <c r="AG429" s="74" t="n">
        <v>1</v>
      </c>
      <c r="AH429" s="74" t="n">
        <v>1</v>
      </c>
      <c r="AI429" s="48" t="n">
        <v>1</v>
      </c>
      <c r="AJ429" s="48" t="n">
        <v>1</v>
      </c>
      <c r="AK429" s="74" t="n">
        <v>0</v>
      </c>
      <c r="AL429" s="96"/>
    </row>
    <row collapsed="false" customFormat="false" customHeight="false" hidden="false" ht="15.9" outlineLevel="0" r="430">
      <c r="A430" s="36" t="n">
        <v>423</v>
      </c>
      <c r="B430" s="36" t="s">
        <v>46</v>
      </c>
      <c r="C430" s="36" t="s">
        <v>214</v>
      </c>
      <c r="D430" s="37" t="s">
        <v>151</v>
      </c>
      <c r="E430" s="34" t="n">
        <v>38</v>
      </c>
      <c r="F430" s="34" t="n">
        <v>3</v>
      </c>
      <c r="G430" s="34"/>
      <c r="H430" s="82" t="n">
        <v>8422</v>
      </c>
      <c r="I430" s="36" t="s">
        <v>163</v>
      </c>
      <c r="J430" s="36"/>
      <c r="K430" s="36" t="s">
        <v>230</v>
      </c>
      <c r="L430" s="36" t="s">
        <v>230</v>
      </c>
      <c r="M430" s="36" t="n">
        <v>1966</v>
      </c>
      <c r="N430" s="36" t="s">
        <v>236</v>
      </c>
      <c r="O430" s="36" t="n">
        <v>5</v>
      </c>
      <c r="P430" s="36" t="n">
        <v>0</v>
      </c>
      <c r="Q430" s="36" t="n">
        <v>6</v>
      </c>
      <c r="R430" s="74" t="n">
        <v>120</v>
      </c>
      <c r="S430" s="72" t="n">
        <v>5744.1</v>
      </c>
      <c r="T430" s="72" t="n">
        <v>5744.1</v>
      </c>
      <c r="U430" s="72" t="n">
        <v>5294.2</v>
      </c>
      <c r="V430" s="72" t="n">
        <v>449.9</v>
      </c>
      <c r="W430" s="74" t="s">
        <v>52</v>
      </c>
      <c r="X430" s="74" t="s">
        <v>52</v>
      </c>
      <c r="Y430" s="74" t="s">
        <v>52</v>
      </c>
      <c r="Z430" s="74" t="s">
        <v>52</v>
      </c>
      <c r="AA430" s="74" t="s">
        <v>52</v>
      </c>
      <c r="AB430" s="74" t="s">
        <v>52</v>
      </c>
      <c r="AC430" s="74" t="s">
        <v>53</v>
      </c>
      <c r="AD430" s="74" t="s">
        <v>52</v>
      </c>
      <c r="AE430" s="74" t="s">
        <v>53</v>
      </c>
      <c r="AF430" s="74" t="n">
        <v>0</v>
      </c>
      <c r="AG430" s="74" t="n">
        <v>1</v>
      </c>
      <c r="AH430" s="74" t="n">
        <v>1</v>
      </c>
      <c r="AI430" s="48" t="n">
        <v>1</v>
      </c>
      <c r="AJ430" s="48" t="n">
        <v>1</v>
      </c>
      <c r="AK430" s="74" t="n">
        <v>0</v>
      </c>
      <c r="AL430" s="96"/>
    </row>
    <row collapsed="false" customFormat="false" customHeight="false" hidden="false" ht="15.9" outlineLevel="0" r="431">
      <c r="A431" s="36" t="n">
        <v>424</v>
      </c>
      <c r="B431" s="36" t="s">
        <v>46</v>
      </c>
      <c r="C431" s="36" t="s">
        <v>214</v>
      </c>
      <c r="D431" s="37" t="s">
        <v>151</v>
      </c>
      <c r="E431" s="34" t="n">
        <v>42</v>
      </c>
      <c r="F431" s="34" t="n">
        <v>2</v>
      </c>
      <c r="G431" s="34"/>
      <c r="H431" s="82" t="n">
        <v>8423</v>
      </c>
      <c r="I431" s="36" t="s">
        <v>163</v>
      </c>
      <c r="J431" s="36"/>
      <c r="K431" s="36" t="s">
        <v>230</v>
      </c>
      <c r="L431" s="36" t="s">
        <v>230</v>
      </c>
      <c r="M431" s="36" t="n">
        <v>1968</v>
      </c>
      <c r="N431" s="36" t="s">
        <v>232</v>
      </c>
      <c r="O431" s="36" t="n">
        <v>5</v>
      </c>
      <c r="P431" s="36" t="n">
        <v>0</v>
      </c>
      <c r="Q431" s="36" t="n">
        <v>5</v>
      </c>
      <c r="R431" s="74" t="n">
        <v>100</v>
      </c>
      <c r="S431" s="72" t="n">
        <v>4829.5</v>
      </c>
      <c r="T431" s="72" t="n">
        <v>4776.9</v>
      </c>
      <c r="U431" s="72" t="n">
        <v>4402.9</v>
      </c>
      <c r="V431" s="72" t="n">
        <v>426.6</v>
      </c>
      <c r="W431" s="74" t="s">
        <v>52</v>
      </c>
      <c r="X431" s="74" t="s">
        <v>52</v>
      </c>
      <c r="Y431" s="74" t="s">
        <v>52</v>
      </c>
      <c r="Z431" s="74" t="s">
        <v>52</v>
      </c>
      <c r="AA431" s="74" t="s">
        <v>52</v>
      </c>
      <c r="AB431" s="74" t="s">
        <v>52</v>
      </c>
      <c r="AC431" s="74" t="s">
        <v>53</v>
      </c>
      <c r="AD431" s="74" t="s">
        <v>52</v>
      </c>
      <c r="AE431" s="74" t="s">
        <v>53</v>
      </c>
      <c r="AF431" s="74" t="n">
        <v>0</v>
      </c>
      <c r="AG431" s="74" t="n">
        <v>1</v>
      </c>
      <c r="AH431" s="74" t="n">
        <v>1</v>
      </c>
      <c r="AI431" s="48" t="n">
        <v>1</v>
      </c>
      <c r="AJ431" s="48" t="n">
        <v>1</v>
      </c>
      <c r="AK431" s="74" t="n">
        <v>0</v>
      </c>
      <c r="AL431" s="96"/>
    </row>
    <row collapsed="false" customFormat="false" customHeight="false" hidden="false" ht="15.9" outlineLevel="0" r="432">
      <c r="A432" s="36" t="n">
        <v>425</v>
      </c>
      <c r="B432" s="36" t="s">
        <v>46</v>
      </c>
      <c r="C432" s="36" t="s">
        <v>214</v>
      </c>
      <c r="D432" s="37" t="s">
        <v>151</v>
      </c>
      <c r="E432" s="34" t="n">
        <v>44</v>
      </c>
      <c r="F432" s="34" t="n">
        <v>1</v>
      </c>
      <c r="G432" s="34"/>
      <c r="H432" s="82" t="n">
        <v>8424</v>
      </c>
      <c r="I432" s="36" t="s">
        <v>163</v>
      </c>
      <c r="J432" s="36"/>
      <c r="K432" s="36" t="s">
        <v>230</v>
      </c>
      <c r="L432" s="36" t="s">
        <v>230</v>
      </c>
      <c r="M432" s="36" t="n">
        <v>1967</v>
      </c>
      <c r="N432" s="36" t="s">
        <v>232</v>
      </c>
      <c r="O432" s="36" t="n">
        <v>5</v>
      </c>
      <c r="P432" s="36" t="n">
        <v>0</v>
      </c>
      <c r="Q432" s="36" t="n">
        <v>6</v>
      </c>
      <c r="R432" s="74" t="n">
        <v>120</v>
      </c>
      <c r="S432" s="72" t="n">
        <v>5908.7</v>
      </c>
      <c r="T432" s="72" t="n">
        <v>5880.1</v>
      </c>
      <c r="U432" s="72" t="n">
        <v>5423.4</v>
      </c>
      <c r="V432" s="72" t="n">
        <v>485.3</v>
      </c>
      <c r="W432" s="74" t="s">
        <v>52</v>
      </c>
      <c r="X432" s="74" t="s">
        <v>52</v>
      </c>
      <c r="Y432" s="74" t="s">
        <v>52</v>
      </c>
      <c r="Z432" s="74" t="s">
        <v>52</v>
      </c>
      <c r="AA432" s="74" t="s">
        <v>52</v>
      </c>
      <c r="AB432" s="74" t="s">
        <v>52</v>
      </c>
      <c r="AC432" s="74" t="s">
        <v>53</v>
      </c>
      <c r="AD432" s="74" t="s">
        <v>52</v>
      </c>
      <c r="AE432" s="74" t="s">
        <v>53</v>
      </c>
      <c r="AF432" s="74" t="n">
        <v>0</v>
      </c>
      <c r="AG432" s="74" t="n">
        <v>1</v>
      </c>
      <c r="AH432" s="74" t="n">
        <v>1</v>
      </c>
      <c r="AI432" s="48" t="n">
        <v>1</v>
      </c>
      <c r="AJ432" s="48" t="n">
        <v>1</v>
      </c>
      <c r="AK432" s="74" t="n">
        <v>0</v>
      </c>
      <c r="AL432" s="96"/>
    </row>
    <row collapsed="false" customFormat="false" customHeight="false" hidden="false" ht="15.9" outlineLevel="0" r="433">
      <c r="A433" s="36" t="n">
        <v>426</v>
      </c>
      <c r="B433" s="36" t="s">
        <v>46</v>
      </c>
      <c r="C433" s="36" t="s">
        <v>214</v>
      </c>
      <c r="D433" s="37" t="s">
        <v>151</v>
      </c>
      <c r="E433" s="34" t="n">
        <v>44</v>
      </c>
      <c r="F433" s="34" t="n">
        <v>3</v>
      </c>
      <c r="G433" s="34"/>
      <c r="H433" s="82" t="n">
        <v>8425</v>
      </c>
      <c r="I433" s="36" t="s">
        <v>163</v>
      </c>
      <c r="J433" s="36"/>
      <c r="K433" s="36" t="s">
        <v>233</v>
      </c>
      <c r="L433" s="36" t="s">
        <v>230</v>
      </c>
      <c r="M433" s="36" t="n">
        <v>1968</v>
      </c>
      <c r="N433" s="36" t="s">
        <v>234</v>
      </c>
      <c r="O433" s="36" t="n">
        <v>5</v>
      </c>
      <c r="P433" s="36" t="n">
        <v>0</v>
      </c>
      <c r="Q433" s="36" t="n">
        <v>7</v>
      </c>
      <c r="R433" s="74" t="n">
        <v>70</v>
      </c>
      <c r="S433" s="72" t="n">
        <v>3522.5</v>
      </c>
      <c r="T433" s="72" t="n">
        <v>3522.5</v>
      </c>
      <c r="U433" s="72" t="n">
        <v>3159.2</v>
      </c>
      <c r="V433" s="72" t="n">
        <v>363.3</v>
      </c>
      <c r="W433" s="74" t="s">
        <v>52</v>
      </c>
      <c r="X433" s="74" t="s">
        <v>52</v>
      </c>
      <c r="Y433" s="74" t="s">
        <v>52</v>
      </c>
      <c r="Z433" s="74" t="s">
        <v>52</v>
      </c>
      <c r="AA433" s="74" t="s">
        <v>52</v>
      </c>
      <c r="AB433" s="74" t="s">
        <v>52</v>
      </c>
      <c r="AC433" s="74" t="s">
        <v>53</v>
      </c>
      <c r="AD433" s="74" t="s">
        <v>52</v>
      </c>
      <c r="AE433" s="74" t="s">
        <v>53</v>
      </c>
      <c r="AF433" s="74" t="n">
        <v>0</v>
      </c>
      <c r="AG433" s="74" t="n">
        <v>1</v>
      </c>
      <c r="AH433" s="74" t="n">
        <v>1</v>
      </c>
      <c r="AI433" s="48" t="n">
        <v>1</v>
      </c>
      <c r="AJ433" s="48" t="n">
        <v>1</v>
      </c>
      <c r="AK433" s="74" t="n">
        <v>0</v>
      </c>
      <c r="AL433" s="96"/>
    </row>
    <row collapsed="false" customFormat="false" customHeight="false" hidden="false" ht="15.9" outlineLevel="0" r="434">
      <c r="A434" s="36" t="n">
        <v>427</v>
      </c>
      <c r="B434" s="36" t="s">
        <v>46</v>
      </c>
      <c r="C434" s="36" t="s">
        <v>214</v>
      </c>
      <c r="D434" s="37" t="s">
        <v>151</v>
      </c>
      <c r="E434" s="34" t="n">
        <v>46</v>
      </c>
      <c r="F434" s="34" t="n">
        <v>3</v>
      </c>
      <c r="G434" s="34"/>
      <c r="H434" s="82" t="n">
        <v>8426</v>
      </c>
      <c r="I434" s="36" t="s">
        <v>163</v>
      </c>
      <c r="J434" s="36"/>
      <c r="K434" s="36" t="s">
        <v>233</v>
      </c>
      <c r="L434" s="36" t="s">
        <v>230</v>
      </c>
      <c r="M434" s="36" t="n">
        <v>1967</v>
      </c>
      <c r="N434" s="36" t="s">
        <v>234</v>
      </c>
      <c r="O434" s="36" t="n">
        <v>5</v>
      </c>
      <c r="P434" s="36" t="n">
        <v>0</v>
      </c>
      <c r="Q434" s="36" t="n">
        <v>5</v>
      </c>
      <c r="R434" s="74" t="n">
        <v>50</v>
      </c>
      <c r="S434" s="72" t="n">
        <v>2709.7</v>
      </c>
      <c r="T434" s="72" t="n">
        <v>2709.7</v>
      </c>
      <c r="U434" s="72" t="n">
        <v>2450.7</v>
      </c>
      <c r="V434" s="72" t="n">
        <v>259</v>
      </c>
      <c r="W434" s="74" t="s">
        <v>52</v>
      </c>
      <c r="X434" s="74" t="s">
        <v>52</v>
      </c>
      <c r="Y434" s="74" t="s">
        <v>52</v>
      </c>
      <c r="Z434" s="74" t="s">
        <v>52</v>
      </c>
      <c r="AA434" s="74" t="s">
        <v>52</v>
      </c>
      <c r="AB434" s="74" t="s">
        <v>52</v>
      </c>
      <c r="AC434" s="74" t="s">
        <v>53</v>
      </c>
      <c r="AD434" s="74" t="s">
        <v>52</v>
      </c>
      <c r="AE434" s="74" t="s">
        <v>53</v>
      </c>
      <c r="AF434" s="74" t="n">
        <v>0</v>
      </c>
      <c r="AG434" s="74" t="n">
        <v>1</v>
      </c>
      <c r="AH434" s="74" t="n">
        <v>1</v>
      </c>
      <c r="AI434" s="48" t="n">
        <v>1</v>
      </c>
      <c r="AJ434" s="48" t="n">
        <v>1</v>
      </c>
      <c r="AK434" s="74" t="n">
        <v>0</v>
      </c>
      <c r="AL434" s="96"/>
    </row>
    <row collapsed="false" customFormat="false" customHeight="false" hidden="false" ht="15.9" outlineLevel="0" r="435">
      <c r="A435" s="36" t="n">
        <v>428</v>
      </c>
      <c r="B435" s="36" t="s">
        <v>46</v>
      </c>
      <c r="C435" s="36" t="s">
        <v>214</v>
      </c>
      <c r="D435" s="37" t="s">
        <v>151</v>
      </c>
      <c r="E435" s="34" t="n">
        <v>47</v>
      </c>
      <c r="F435" s="34" t="n">
        <v>1</v>
      </c>
      <c r="G435" s="34"/>
      <c r="H435" s="82" t="n">
        <v>8427</v>
      </c>
      <c r="I435" s="36" t="s">
        <v>163</v>
      </c>
      <c r="J435" s="36" t="s">
        <v>100</v>
      </c>
      <c r="K435" s="36"/>
      <c r="L435" s="36"/>
      <c r="M435" s="36"/>
      <c r="N435" s="36"/>
      <c r="O435" s="36"/>
      <c r="P435" s="36"/>
      <c r="Q435" s="36"/>
      <c r="R435" s="74"/>
      <c r="S435" s="72"/>
      <c r="T435" s="72"/>
      <c r="U435" s="72"/>
      <c r="V435" s="72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48" t="n">
        <v>0</v>
      </c>
      <c r="AJ435" s="48" t="n">
        <v>0</v>
      </c>
      <c r="AK435" s="74" t="n">
        <v>0</v>
      </c>
      <c r="AL435" s="96"/>
    </row>
    <row collapsed="false" customFormat="false" customHeight="false" hidden="false" ht="15.9" outlineLevel="0" r="436">
      <c r="A436" s="36" t="n">
        <v>429</v>
      </c>
      <c r="B436" s="36" t="s">
        <v>46</v>
      </c>
      <c r="C436" s="36" t="s">
        <v>214</v>
      </c>
      <c r="D436" s="37" t="s">
        <v>151</v>
      </c>
      <c r="E436" s="34" t="n">
        <v>47</v>
      </c>
      <c r="F436" s="34" t="n">
        <v>2</v>
      </c>
      <c r="G436" s="34"/>
      <c r="H436" s="82" t="n">
        <v>8428</v>
      </c>
      <c r="I436" s="36" t="s">
        <v>163</v>
      </c>
      <c r="J436" s="36" t="s">
        <v>100</v>
      </c>
      <c r="K436" s="36"/>
      <c r="L436" s="36"/>
      <c r="M436" s="36"/>
      <c r="N436" s="36"/>
      <c r="O436" s="36"/>
      <c r="P436" s="36"/>
      <c r="Q436" s="36"/>
      <c r="R436" s="74"/>
      <c r="S436" s="72"/>
      <c r="T436" s="72"/>
      <c r="U436" s="72"/>
      <c r="V436" s="72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48" t="n">
        <v>0</v>
      </c>
      <c r="AJ436" s="48" t="n">
        <v>0</v>
      </c>
      <c r="AK436" s="74" t="n">
        <v>0</v>
      </c>
      <c r="AL436" s="96"/>
    </row>
    <row collapsed="false" customFormat="false" customHeight="false" hidden="false" ht="15.9" outlineLevel="0" r="437">
      <c r="A437" s="36" t="n">
        <v>430</v>
      </c>
      <c r="B437" s="36" t="s">
        <v>46</v>
      </c>
      <c r="C437" s="36" t="s">
        <v>214</v>
      </c>
      <c r="D437" s="37" t="s">
        <v>151</v>
      </c>
      <c r="E437" s="34" t="n">
        <v>49</v>
      </c>
      <c r="F437" s="34" t="n">
        <v>2</v>
      </c>
      <c r="G437" s="34"/>
      <c r="H437" s="82" t="n">
        <v>8429</v>
      </c>
      <c r="I437" s="36" t="s">
        <v>163</v>
      </c>
      <c r="J437" s="36" t="s">
        <v>100</v>
      </c>
      <c r="K437" s="36"/>
      <c r="L437" s="36"/>
      <c r="M437" s="36"/>
      <c r="N437" s="36"/>
      <c r="O437" s="36"/>
      <c r="P437" s="36"/>
      <c r="Q437" s="36"/>
      <c r="R437" s="74"/>
      <c r="S437" s="72"/>
      <c r="T437" s="72"/>
      <c r="U437" s="72"/>
      <c r="V437" s="72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48" t="n">
        <v>0</v>
      </c>
      <c r="AJ437" s="48" t="n">
        <v>0</v>
      </c>
      <c r="AK437" s="74" t="n">
        <v>0</v>
      </c>
      <c r="AL437" s="96"/>
    </row>
    <row collapsed="false" customFormat="false" customHeight="false" hidden="false" ht="15.9" outlineLevel="0" r="438">
      <c r="A438" s="36" t="n">
        <v>431</v>
      </c>
      <c r="B438" s="36" t="s">
        <v>46</v>
      </c>
      <c r="C438" s="36" t="s">
        <v>214</v>
      </c>
      <c r="D438" s="37" t="s">
        <v>151</v>
      </c>
      <c r="E438" s="34" t="n">
        <v>51</v>
      </c>
      <c r="F438" s="34" t="n">
        <v>2</v>
      </c>
      <c r="G438" s="34"/>
      <c r="H438" s="82" t="n">
        <v>8430</v>
      </c>
      <c r="I438" s="36" t="s">
        <v>163</v>
      </c>
      <c r="J438" s="36" t="s">
        <v>100</v>
      </c>
      <c r="K438" s="36"/>
      <c r="L438" s="36"/>
      <c r="M438" s="36"/>
      <c r="N438" s="36"/>
      <c r="O438" s="36"/>
      <c r="P438" s="36"/>
      <c r="Q438" s="36"/>
      <c r="R438" s="74"/>
      <c r="S438" s="72"/>
      <c r="T438" s="72"/>
      <c r="U438" s="72"/>
      <c r="V438" s="72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48" t="n">
        <v>0</v>
      </c>
      <c r="AJ438" s="48" t="n">
        <v>0</v>
      </c>
      <c r="AK438" s="74" t="n">
        <v>0</v>
      </c>
      <c r="AL438" s="96"/>
    </row>
    <row collapsed="false" customFormat="false" customHeight="false" hidden="false" ht="15.9" outlineLevel="0" r="439">
      <c r="A439" s="36" t="n">
        <v>432</v>
      </c>
      <c r="B439" s="36" t="s">
        <v>46</v>
      </c>
      <c r="C439" s="36" t="s">
        <v>214</v>
      </c>
      <c r="D439" s="37" t="s">
        <v>151</v>
      </c>
      <c r="E439" s="34" t="n">
        <v>53</v>
      </c>
      <c r="F439" s="34" t="n">
        <v>1</v>
      </c>
      <c r="G439" s="34"/>
      <c r="H439" s="82" t="n">
        <v>8431</v>
      </c>
      <c r="I439" s="36" t="s">
        <v>163</v>
      </c>
      <c r="J439" s="36" t="s">
        <v>100</v>
      </c>
      <c r="K439" s="36"/>
      <c r="L439" s="36"/>
      <c r="M439" s="36"/>
      <c r="N439" s="36"/>
      <c r="O439" s="36"/>
      <c r="P439" s="36"/>
      <c r="Q439" s="36"/>
      <c r="R439" s="74"/>
      <c r="S439" s="72"/>
      <c r="T439" s="72"/>
      <c r="U439" s="72"/>
      <c r="V439" s="72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48" t="n">
        <v>0</v>
      </c>
      <c r="AJ439" s="48" t="n">
        <v>0</v>
      </c>
      <c r="AK439" s="74" t="n">
        <v>0</v>
      </c>
      <c r="AL439" s="96"/>
    </row>
    <row collapsed="false" customFormat="false" customHeight="false" hidden="false" ht="15.9" outlineLevel="0" r="440">
      <c r="A440" s="36" t="n">
        <v>433</v>
      </c>
      <c r="B440" s="36" t="s">
        <v>46</v>
      </c>
      <c r="C440" s="36" t="s">
        <v>204</v>
      </c>
      <c r="D440" s="54" t="s">
        <v>158</v>
      </c>
      <c r="E440" s="34" t="n">
        <v>2</v>
      </c>
      <c r="F440" s="34" t="n">
        <v>3</v>
      </c>
      <c r="G440" s="34"/>
      <c r="H440" s="82" t="n">
        <v>8432</v>
      </c>
      <c r="I440" s="36" t="s">
        <v>163</v>
      </c>
      <c r="J440" s="36"/>
      <c r="K440" s="36" t="s">
        <v>170</v>
      </c>
      <c r="L440" s="36" t="s">
        <v>230</v>
      </c>
      <c r="M440" s="36" t="n">
        <v>1978</v>
      </c>
      <c r="N440" s="36" t="s">
        <v>234</v>
      </c>
      <c r="O440" s="36" t="n">
        <v>9</v>
      </c>
      <c r="P440" s="36" t="n">
        <v>0</v>
      </c>
      <c r="Q440" s="36" t="n">
        <v>4</v>
      </c>
      <c r="R440" s="74" t="n">
        <v>143</v>
      </c>
      <c r="S440" s="72" t="n">
        <v>8837.6</v>
      </c>
      <c r="T440" s="72" t="n">
        <v>7789.5</v>
      </c>
      <c r="U440" s="72" t="n">
        <v>7724.1</v>
      </c>
      <c r="V440" s="72" t="n">
        <v>1113.5</v>
      </c>
      <c r="W440" s="74" t="s">
        <v>52</v>
      </c>
      <c r="X440" s="74" t="s">
        <v>52</v>
      </c>
      <c r="Y440" s="74" t="s">
        <v>52</v>
      </c>
      <c r="Z440" s="74" t="s">
        <v>52</v>
      </c>
      <c r="AA440" s="74" t="s">
        <v>52</v>
      </c>
      <c r="AB440" s="74" t="s">
        <v>52</v>
      </c>
      <c r="AC440" s="74" t="s">
        <v>53</v>
      </c>
      <c r="AD440" s="74" t="s">
        <v>52</v>
      </c>
      <c r="AE440" s="74" t="s">
        <v>53</v>
      </c>
      <c r="AF440" s="74" t="n">
        <v>4</v>
      </c>
      <c r="AG440" s="74" t="n">
        <v>2</v>
      </c>
      <c r="AH440" s="74" t="n">
        <v>1</v>
      </c>
      <c r="AI440" s="48" t="n">
        <v>1</v>
      </c>
      <c r="AJ440" s="48" t="n">
        <v>1</v>
      </c>
      <c r="AK440" s="74" t="n">
        <v>0</v>
      </c>
      <c r="AL440" s="96"/>
    </row>
    <row collapsed="false" customFormat="false" customHeight="false" hidden="false" ht="15.9" outlineLevel="0" r="441">
      <c r="A441" s="36" t="n">
        <v>434</v>
      </c>
      <c r="B441" s="36" t="s">
        <v>46</v>
      </c>
      <c r="C441" s="36" t="s">
        <v>204</v>
      </c>
      <c r="D441" s="100" t="s">
        <v>158</v>
      </c>
      <c r="E441" s="101" t="n">
        <v>4</v>
      </c>
      <c r="F441" s="101" t="n">
        <v>2</v>
      </c>
      <c r="G441" s="101" t="n">
        <v>0.4</v>
      </c>
      <c r="H441" s="82" t="s">
        <v>246</v>
      </c>
      <c r="I441" s="36" t="s">
        <v>163</v>
      </c>
      <c r="J441" s="36"/>
      <c r="K441" s="36" t="s">
        <v>170</v>
      </c>
      <c r="L441" s="36" t="s">
        <v>230</v>
      </c>
      <c r="M441" s="36" t="n">
        <v>1974</v>
      </c>
      <c r="N441" s="36" t="s">
        <v>230</v>
      </c>
      <c r="O441" s="36" t="n">
        <v>9</v>
      </c>
      <c r="P441" s="36" t="n">
        <v>0</v>
      </c>
      <c r="Q441" s="36" t="n">
        <v>12</v>
      </c>
      <c r="R441" s="74" t="n">
        <v>356</v>
      </c>
      <c r="S441" s="72" t="n">
        <v>22009.18</v>
      </c>
      <c r="T441" s="72" t="n">
        <v>20618.18</v>
      </c>
      <c r="U441" s="72" t="n">
        <v>18116.48</v>
      </c>
      <c r="V441" s="72" t="n">
        <v>3892.7</v>
      </c>
      <c r="W441" s="74" t="s">
        <v>52</v>
      </c>
      <c r="X441" s="74" t="s">
        <v>52</v>
      </c>
      <c r="Y441" s="74" t="s">
        <v>52</v>
      </c>
      <c r="Z441" s="74" t="s">
        <v>52</v>
      </c>
      <c r="AA441" s="74" t="s">
        <v>52</v>
      </c>
      <c r="AB441" s="74" t="s">
        <v>52</v>
      </c>
      <c r="AC441" s="74" t="s">
        <v>53</v>
      </c>
      <c r="AD441" s="74" t="s">
        <v>52</v>
      </c>
      <c r="AE441" s="74" t="s">
        <v>53</v>
      </c>
      <c r="AF441" s="74" t="n">
        <v>12</v>
      </c>
      <c r="AG441" s="74" t="n">
        <v>4</v>
      </c>
      <c r="AH441" s="74" t="n">
        <v>3</v>
      </c>
      <c r="AI441" s="48" t="n">
        <v>3</v>
      </c>
      <c r="AJ441" s="48" t="n">
        <v>3</v>
      </c>
      <c r="AK441" s="74" t="n">
        <v>0</v>
      </c>
      <c r="AL441" s="96"/>
    </row>
    <row collapsed="false" customFormat="false" customHeight="false" hidden="false" ht="15.9" outlineLevel="0" r="442">
      <c r="A442" s="36" t="n">
        <v>435</v>
      </c>
      <c r="B442" s="36" t="s">
        <v>46</v>
      </c>
      <c r="C442" s="36" t="s">
        <v>204</v>
      </c>
      <c r="D442" s="54" t="s">
        <v>158</v>
      </c>
      <c r="E442" s="34" t="n">
        <v>6</v>
      </c>
      <c r="F442" s="34" t="n">
        <v>1</v>
      </c>
      <c r="G442" s="34"/>
      <c r="H442" s="82" t="n">
        <v>8434</v>
      </c>
      <c r="I442" s="36" t="s">
        <v>163</v>
      </c>
      <c r="J442" s="36" t="s">
        <v>100</v>
      </c>
      <c r="K442" s="36"/>
      <c r="L442" s="36"/>
      <c r="M442" s="36"/>
      <c r="N442" s="36"/>
      <c r="O442" s="36"/>
      <c r="P442" s="36"/>
      <c r="Q442" s="36"/>
      <c r="R442" s="74"/>
      <c r="S442" s="72"/>
      <c r="T442" s="72"/>
      <c r="U442" s="72"/>
      <c r="V442" s="72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48" t="n">
        <v>1</v>
      </c>
      <c r="AJ442" s="48" t="n">
        <v>1</v>
      </c>
      <c r="AK442" s="74" t="n">
        <v>0</v>
      </c>
      <c r="AL442" s="96"/>
    </row>
    <row collapsed="false" customFormat="false" customHeight="false" hidden="false" ht="15.9" outlineLevel="0" r="443">
      <c r="A443" s="36" t="n">
        <v>436</v>
      </c>
      <c r="B443" s="36" t="s">
        <v>46</v>
      </c>
      <c r="C443" s="36" t="s">
        <v>204</v>
      </c>
      <c r="D443" s="54" t="s">
        <v>158</v>
      </c>
      <c r="E443" s="34" t="n">
        <v>8</v>
      </c>
      <c r="F443" s="34" t="n">
        <v>4</v>
      </c>
      <c r="G443" s="36"/>
      <c r="H443" s="82" t="n">
        <v>8435</v>
      </c>
      <c r="I443" s="36" t="s">
        <v>163</v>
      </c>
      <c r="J443" s="36"/>
      <c r="K443" s="36" t="s">
        <v>170</v>
      </c>
      <c r="L443" s="36" t="s">
        <v>230</v>
      </c>
      <c r="M443" s="36" t="n">
        <v>1974</v>
      </c>
      <c r="N443" s="36" t="s">
        <v>234</v>
      </c>
      <c r="O443" s="36" t="n">
        <v>9</v>
      </c>
      <c r="P443" s="36" t="n">
        <v>0</v>
      </c>
      <c r="Q443" s="36" t="n">
        <v>3</v>
      </c>
      <c r="R443" s="74" t="n">
        <v>108</v>
      </c>
      <c r="S443" s="72" t="n">
        <v>6482.4</v>
      </c>
      <c r="T443" s="72" t="n">
        <v>6482.4</v>
      </c>
      <c r="U443" s="72" t="n">
        <v>5893.3</v>
      </c>
      <c r="V443" s="72" t="n">
        <v>589.1</v>
      </c>
      <c r="W443" s="74" t="s">
        <v>52</v>
      </c>
      <c r="X443" s="74" t="s">
        <v>52</v>
      </c>
      <c r="Y443" s="74" t="s">
        <v>52</v>
      </c>
      <c r="Z443" s="74" t="s">
        <v>52</v>
      </c>
      <c r="AA443" s="74" t="s">
        <v>52</v>
      </c>
      <c r="AB443" s="74" t="s">
        <v>52</v>
      </c>
      <c r="AC443" s="74" t="s">
        <v>53</v>
      </c>
      <c r="AD443" s="74" t="s">
        <v>52</v>
      </c>
      <c r="AE443" s="74" t="s">
        <v>53</v>
      </c>
      <c r="AF443" s="74" t="n">
        <v>3</v>
      </c>
      <c r="AG443" s="74" t="n">
        <v>2</v>
      </c>
      <c r="AH443" s="74" t="n">
        <v>1</v>
      </c>
      <c r="AI443" s="48" t="n">
        <v>1</v>
      </c>
      <c r="AJ443" s="48" t="n">
        <v>1</v>
      </c>
      <c r="AK443" s="74" t="n">
        <v>0</v>
      </c>
      <c r="AL443" s="96"/>
    </row>
    <row collapsed="false" customFormat="false" customHeight="false" hidden="false" ht="15.9" outlineLevel="0" r="444">
      <c r="A444" s="36" t="n">
        <v>437</v>
      </c>
      <c r="B444" s="36" t="s">
        <v>46</v>
      </c>
      <c r="C444" s="36" t="s">
        <v>214</v>
      </c>
      <c r="D444" s="54" t="s">
        <v>158</v>
      </c>
      <c r="E444" s="34" t="n">
        <v>19</v>
      </c>
      <c r="F444" s="34" t="n">
        <v>6</v>
      </c>
      <c r="G444" s="36"/>
      <c r="H444" s="82" t="n">
        <v>8436</v>
      </c>
      <c r="I444" s="36" t="s">
        <v>163</v>
      </c>
      <c r="J444" s="36"/>
      <c r="K444" s="36" t="s">
        <v>236</v>
      </c>
      <c r="L444" s="36" t="s">
        <v>230</v>
      </c>
      <c r="M444" s="36" t="n">
        <v>1966</v>
      </c>
      <c r="N444" s="36" t="s">
        <v>237</v>
      </c>
      <c r="O444" s="36" t="n">
        <v>5</v>
      </c>
      <c r="P444" s="36" t="n">
        <v>0</v>
      </c>
      <c r="Q444" s="36" t="n">
        <v>6</v>
      </c>
      <c r="R444" s="74" t="n">
        <v>120</v>
      </c>
      <c r="S444" s="72" t="n">
        <v>5854.7</v>
      </c>
      <c r="T444" s="72" t="n">
        <v>5356</v>
      </c>
      <c r="U444" s="72" t="n">
        <v>5376.7</v>
      </c>
      <c r="V444" s="72" t="n">
        <v>478</v>
      </c>
      <c r="W444" s="74" t="s">
        <v>52</v>
      </c>
      <c r="X444" s="74" t="s">
        <v>52</v>
      </c>
      <c r="Y444" s="74" t="s">
        <v>52</v>
      </c>
      <c r="Z444" s="74" t="s">
        <v>52</v>
      </c>
      <c r="AA444" s="74" t="s">
        <v>52</v>
      </c>
      <c r="AB444" s="74" t="s">
        <v>52</v>
      </c>
      <c r="AC444" s="74" t="s">
        <v>53</v>
      </c>
      <c r="AD444" s="74" t="s">
        <v>52</v>
      </c>
      <c r="AE444" s="74" t="s">
        <v>53</v>
      </c>
      <c r="AF444" s="74" t="n">
        <v>0</v>
      </c>
      <c r="AG444" s="74" t="n">
        <v>1</v>
      </c>
      <c r="AH444" s="74" t="n">
        <v>1</v>
      </c>
      <c r="AI444" s="48" t="n">
        <v>1</v>
      </c>
      <c r="AJ444" s="48" t="n">
        <v>1</v>
      </c>
      <c r="AK444" s="74" t="n">
        <v>0</v>
      </c>
      <c r="AL444" s="96"/>
    </row>
    <row collapsed="false" customFormat="false" customHeight="false" hidden="false" ht="15.9" outlineLevel="0" r="445">
      <c r="A445" s="36" t="n">
        <v>438</v>
      </c>
      <c r="B445" s="36" t="s">
        <v>46</v>
      </c>
      <c r="C445" s="36" t="s">
        <v>214</v>
      </c>
      <c r="D445" s="54" t="s">
        <v>158</v>
      </c>
      <c r="E445" s="34" t="n">
        <v>23</v>
      </c>
      <c r="F445" s="34" t="n">
        <v>5</v>
      </c>
      <c r="G445" s="36"/>
      <c r="H445" s="82" t="n">
        <v>8437</v>
      </c>
      <c r="I445" s="36" t="s">
        <v>163</v>
      </c>
      <c r="J445" s="36" t="s">
        <v>100</v>
      </c>
      <c r="K445" s="36"/>
      <c r="L445" s="36"/>
      <c r="M445" s="36"/>
      <c r="N445" s="36"/>
      <c r="O445" s="36"/>
      <c r="P445" s="36"/>
      <c r="Q445" s="36"/>
      <c r="R445" s="74"/>
      <c r="S445" s="72"/>
      <c r="T445" s="72"/>
      <c r="U445" s="72"/>
      <c r="V445" s="72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48" t="n">
        <v>0</v>
      </c>
      <c r="AJ445" s="48" t="n">
        <v>0</v>
      </c>
      <c r="AK445" s="74" t="n">
        <v>0</v>
      </c>
      <c r="AL445" s="96"/>
    </row>
    <row collapsed="false" customFormat="false" customHeight="false" hidden="false" ht="15.9" outlineLevel="0" r="446">
      <c r="A446" s="36" t="n">
        <v>439</v>
      </c>
      <c r="B446" s="36" t="s">
        <v>46</v>
      </c>
      <c r="C446" s="36" t="s">
        <v>214</v>
      </c>
      <c r="D446" s="54" t="s">
        <v>158</v>
      </c>
      <c r="E446" s="34" t="n">
        <v>23</v>
      </c>
      <c r="F446" s="34" t="n">
        <v>6</v>
      </c>
      <c r="G446" s="36"/>
      <c r="H446" s="82" t="n">
        <v>8438</v>
      </c>
      <c r="I446" s="36" t="s">
        <v>163</v>
      </c>
      <c r="J446" s="36" t="s">
        <v>100</v>
      </c>
      <c r="K446" s="36"/>
      <c r="L446" s="36"/>
      <c r="M446" s="36"/>
      <c r="N446" s="36"/>
      <c r="O446" s="36"/>
      <c r="P446" s="36"/>
      <c r="Q446" s="36"/>
      <c r="R446" s="74"/>
      <c r="S446" s="72"/>
      <c r="T446" s="72"/>
      <c r="U446" s="72"/>
      <c r="V446" s="72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48" t="n">
        <v>0</v>
      </c>
      <c r="AJ446" s="48" t="n">
        <v>0</v>
      </c>
      <c r="AK446" s="74" t="n">
        <v>0</v>
      </c>
      <c r="AL446" s="96"/>
    </row>
    <row collapsed="false" customFormat="false" customHeight="false" hidden="false" ht="15.9" outlineLevel="0" r="447">
      <c r="A447" s="36" t="n">
        <v>440</v>
      </c>
      <c r="B447" s="36" t="s">
        <v>46</v>
      </c>
      <c r="C447" s="36" t="s">
        <v>214</v>
      </c>
      <c r="D447" s="54" t="s">
        <v>158</v>
      </c>
      <c r="E447" s="34" t="n">
        <v>24</v>
      </c>
      <c r="F447" s="34" t="n">
        <v>1</v>
      </c>
      <c r="G447" s="36"/>
      <c r="H447" s="82" t="n">
        <v>8439</v>
      </c>
      <c r="I447" s="36" t="s">
        <v>163</v>
      </c>
      <c r="J447" s="36"/>
      <c r="K447" s="36" t="s">
        <v>167</v>
      </c>
      <c r="L447" s="36" t="s">
        <v>238</v>
      </c>
      <c r="M447" s="36" t="n">
        <v>1970</v>
      </c>
      <c r="N447" s="36" t="s">
        <v>234</v>
      </c>
      <c r="O447" s="36" t="n">
        <v>5</v>
      </c>
      <c r="P447" s="36" t="n">
        <v>0</v>
      </c>
      <c r="Q447" s="36" t="n">
        <v>4</v>
      </c>
      <c r="R447" s="74" t="n">
        <v>80</v>
      </c>
      <c r="S447" s="72" t="n">
        <v>3878.7</v>
      </c>
      <c r="T447" s="72" t="n">
        <v>3832.4</v>
      </c>
      <c r="U447" s="72" t="n">
        <v>3530.4</v>
      </c>
      <c r="V447" s="72" t="n">
        <v>348.3</v>
      </c>
      <c r="W447" s="74" t="s">
        <v>52</v>
      </c>
      <c r="X447" s="74" t="s">
        <v>52</v>
      </c>
      <c r="Y447" s="74" t="s">
        <v>52</v>
      </c>
      <c r="Z447" s="74" t="s">
        <v>52</v>
      </c>
      <c r="AA447" s="74" t="s">
        <v>52</v>
      </c>
      <c r="AB447" s="74" t="s">
        <v>52</v>
      </c>
      <c r="AC447" s="74" t="s">
        <v>53</v>
      </c>
      <c r="AD447" s="74" t="s">
        <v>52</v>
      </c>
      <c r="AE447" s="74" t="s">
        <v>53</v>
      </c>
      <c r="AF447" s="74" t="n">
        <v>0</v>
      </c>
      <c r="AG447" s="74" t="n">
        <v>1</v>
      </c>
      <c r="AH447" s="74" t="n">
        <v>1</v>
      </c>
      <c r="AI447" s="48" t="n">
        <v>1</v>
      </c>
      <c r="AJ447" s="48" t="n">
        <v>1</v>
      </c>
      <c r="AK447" s="74" t="n">
        <v>0</v>
      </c>
      <c r="AL447" s="96"/>
    </row>
    <row collapsed="false" customFormat="false" customHeight="false" hidden="false" ht="15.9" outlineLevel="0" r="448">
      <c r="A448" s="36" t="n">
        <v>441</v>
      </c>
      <c r="B448" s="36" t="s">
        <v>46</v>
      </c>
      <c r="C448" s="36" t="s">
        <v>214</v>
      </c>
      <c r="D448" s="54" t="s">
        <v>158</v>
      </c>
      <c r="E448" s="34" t="n">
        <v>24</v>
      </c>
      <c r="F448" s="34" t="n">
        <v>2</v>
      </c>
      <c r="G448" s="36"/>
      <c r="H448" s="82" t="n">
        <v>8440</v>
      </c>
      <c r="I448" s="36" t="s">
        <v>163</v>
      </c>
      <c r="J448" s="36"/>
      <c r="K448" s="36" t="s">
        <v>167</v>
      </c>
      <c r="L448" s="36" t="s">
        <v>238</v>
      </c>
      <c r="M448" s="36" t="n">
        <v>1970</v>
      </c>
      <c r="N448" s="36" t="s">
        <v>234</v>
      </c>
      <c r="O448" s="36" t="n">
        <v>5</v>
      </c>
      <c r="P448" s="36" t="n">
        <v>0</v>
      </c>
      <c r="Q448" s="36" t="n">
        <v>4</v>
      </c>
      <c r="R448" s="74" t="n">
        <v>80</v>
      </c>
      <c r="S448" s="72" t="n">
        <v>3855.9</v>
      </c>
      <c r="T448" s="72" t="n">
        <v>3809.6</v>
      </c>
      <c r="U448" s="72" t="n">
        <v>3506.6</v>
      </c>
      <c r="V448" s="72" t="n">
        <v>349.3</v>
      </c>
      <c r="W448" s="74" t="s">
        <v>52</v>
      </c>
      <c r="X448" s="74" t="s">
        <v>52</v>
      </c>
      <c r="Y448" s="74" t="s">
        <v>52</v>
      </c>
      <c r="Z448" s="74" t="s">
        <v>52</v>
      </c>
      <c r="AA448" s="74" t="s">
        <v>52</v>
      </c>
      <c r="AB448" s="74" t="s">
        <v>52</v>
      </c>
      <c r="AC448" s="74" t="s">
        <v>53</v>
      </c>
      <c r="AD448" s="74" t="s">
        <v>52</v>
      </c>
      <c r="AE448" s="74" t="s">
        <v>53</v>
      </c>
      <c r="AF448" s="74" t="n">
        <v>0</v>
      </c>
      <c r="AG448" s="74" t="n">
        <v>1</v>
      </c>
      <c r="AH448" s="74" t="n">
        <v>1</v>
      </c>
      <c r="AI448" s="48" t="n">
        <v>1</v>
      </c>
      <c r="AJ448" s="48" t="n">
        <v>1</v>
      </c>
      <c r="AK448" s="74" t="n">
        <v>0</v>
      </c>
      <c r="AL448" s="96"/>
    </row>
    <row collapsed="false" customFormat="false" customHeight="false" hidden="false" ht="15.9" outlineLevel="0" r="449">
      <c r="A449" s="36" t="n">
        <v>442</v>
      </c>
      <c r="B449" s="36" t="s">
        <v>46</v>
      </c>
      <c r="C449" s="36" t="s">
        <v>214</v>
      </c>
      <c r="D449" s="54" t="s">
        <v>158</v>
      </c>
      <c r="E449" s="34" t="n">
        <v>25</v>
      </c>
      <c r="F449" s="34" t="n">
        <v>1</v>
      </c>
      <c r="G449" s="36"/>
      <c r="H449" s="82" t="n">
        <v>8441</v>
      </c>
      <c r="I449" s="36" t="s">
        <v>163</v>
      </c>
      <c r="J449" s="36"/>
      <c r="K449" s="36" t="s">
        <v>233</v>
      </c>
      <c r="L449" s="36" t="s">
        <v>230</v>
      </c>
      <c r="M449" s="36" t="n">
        <v>1967</v>
      </c>
      <c r="N449" s="36" t="s">
        <v>234</v>
      </c>
      <c r="O449" s="36" t="n">
        <v>5</v>
      </c>
      <c r="P449" s="36" t="n">
        <v>0</v>
      </c>
      <c r="Q449" s="36" t="n">
        <v>7</v>
      </c>
      <c r="R449" s="74" t="n">
        <v>70</v>
      </c>
      <c r="S449" s="72" t="n">
        <v>3577.3</v>
      </c>
      <c r="T449" s="72" t="n">
        <v>3534.7</v>
      </c>
      <c r="U449" s="72" t="n">
        <v>3182.6</v>
      </c>
      <c r="V449" s="72" t="n">
        <v>394.7</v>
      </c>
      <c r="W449" s="74" t="s">
        <v>52</v>
      </c>
      <c r="X449" s="74" t="s">
        <v>52</v>
      </c>
      <c r="Y449" s="74" t="s">
        <v>52</v>
      </c>
      <c r="Z449" s="74" t="s">
        <v>52</v>
      </c>
      <c r="AA449" s="74" t="s">
        <v>52</v>
      </c>
      <c r="AB449" s="74" t="s">
        <v>52</v>
      </c>
      <c r="AC449" s="74" t="s">
        <v>53</v>
      </c>
      <c r="AD449" s="74" t="s">
        <v>52</v>
      </c>
      <c r="AE449" s="74" t="s">
        <v>53</v>
      </c>
      <c r="AF449" s="74" t="n">
        <v>0</v>
      </c>
      <c r="AG449" s="74" t="n">
        <v>1</v>
      </c>
      <c r="AH449" s="74" t="n">
        <v>1</v>
      </c>
      <c r="AI449" s="48" t="n">
        <v>1</v>
      </c>
      <c r="AJ449" s="48" t="n">
        <v>1</v>
      </c>
      <c r="AK449" s="74" t="n">
        <v>0</v>
      </c>
      <c r="AL449" s="96"/>
    </row>
    <row collapsed="false" customFormat="false" customHeight="false" hidden="false" ht="15.9" outlineLevel="0" r="450">
      <c r="A450" s="36" t="n">
        <v>443</v>
      </c>
      <c r="B450" s="36" t="s">
        <v>46</v>
      </c>
      <c r="C450" s="36" t="s">
        <v>214</v>
      </c>
      <c r="D450" s="54" t="s">
        <v>158</v>
      </c>
      <c r="E450" s="34" t="n">
        <v>25</v>
      </c>
      <c r="F450" s="34" t="n">
        <v>2</v>
      </c>
      <c r="G450" s="36"/>
      <c r="H450" s="82" t="n">
        <v>8442</v>
      </c>
      <c r="I450" s="36" t="s">
        <v>163</v>
      </c>
      <c r="J450" s="36"/>
      <c r="K450" s="36" t="s">
        <v>233</v>
      </c>
      <c r="L450" s="36" t="s">
        <v>230</v>
      </c>
      <c r="M450" s="36" t="n">
        <v>1967</v>
      </c>
      <c r="N450" s="36" t="s">
        <v>234</v>
      </c>
      <c r="O450" s="36" t="n">
        <v>5</v>
      </c>
      <c r="P450" s="36" t="n">
        <v>0</v>
      </c>
      <c r="Q450" s="36" t="n">
        <v>5</v>
      </c>
      <c r="R450" s="74" t="n">
        <v>50</v>
      </c>
      <c r="S450" s="72" t="n">
        <v>2708.1</v>
      </c>
      <c r="T450" s="72" t="n">
        <v>2708.1</v>
      </c>
      <c r="U450" s="72" t="n">
        <v>2456.1</v>
      </c>
      <c r="V450" s="72" t="n">
        <v>252</v>
      </c>
      <c r="W450" s="74" t="s">
        <v>52</v>
      </c>
      <c r="X450" s="74" t="s">
        <v>52</v>
      </c>
      <c r="Y450" s="74" t="s">
        <v>52</v>
      </c>
      <c r="Z450" s="74" t="s">
        <v>52</v>
      </c>
      <c r="AA450" s="74" t="s">
        <v>52</v>
      </c>
      <c r="AB450" s="74" t="s">
        <v>52</v>
      </c>
      <c r="AC450" s="74" t="s">
        <v>53</v>
      </c>
      <c r="AD450" s="74" t="s">
        <v>52</v>
      </c>
      <c r="AE450" s="74" t="s">
        <v>53</v>
      </c>
      <c r="AF450" s="74" t="n">
        <v>0</v>
      </c>
      <c r="AG450" s="74" t="n">
        <v>1</v>
      </c>
      <c r="AH450" s="74" t="n">
        <v>1</v>
      </c>
      <c r="AI450" s="48" t="n">
        <v>1</v>
      </c>
      <c r="AJ450" s="48" t="n">
        <v>1</v>
      </c>
      <c r="AK450" s="74" t="n">
        <v>0</v>
      </c>
      <c r="AL450" s="96"/>
    </row>
    <row collapsed="false" customFormat="false" customHeight="false" hidden="false" ht="15.9" outlineLevel="0" r="451">
      <c r="A451" s="36" t="n">
        <v>444</v>
      </c>
      <c r="B451" s="36" t="s">
        <v>46</v>
      </c>
      <c r="C451" s="36" t="s">
        <v>214</v>
      </c>
      <c r="D451" s="54" t="s">
        <v>158</v>
      </c>
      <c r="E451" s="34" t="n">
        <v>25</v>
      </c>
      <c r="F451" s="34" t="n">
        <v>3</v>
      </c>
      <c r="G451" s="36"/>
      <c r="H451" s="82" t="n">
        <v>8443</v>
      </c>
      <c r="I451" s="36" t="s">
        <v>163</v>
      </c>
      <c r="J451" s="36"/>
      <c r="K451" s="36" t="s">
        <v>233</v>
      </c>
      <c r="L451" s="36" t="s">
        <v>230</v>
      </c>
      <c r="M451" s="36" t="n">
        <v>1967</v>
      </c>
      <c r="N451" s="36" t="s">
        <v>234</v>
      </c>
      <c r="O451" s="36" t="n">
        <v>5</v>
      </c>
      <c r="P451" s="36" t="n">
        <v>0</v>
      </c>
      <c r="Q451" s="36" t="n">
        <v>7</v>
      </c>
      <c r="R451" s="74" t="n">
        <v>70</v>
      </c>
      <c r="S451" s="72" t="n">
        <v>3543</v>
      </c>
      <c r="T451" s="72" t="n">
        <v>3543</v>
      </c>
      <c r="U451" s="72" t="n">
        <v>3181</v>
      </c>
      <c r="V451" s="72" t="n">
        <v>362</v>
      </c>
      <c r="W451" s="74" t="s">
        <v>52</v>
      </c>
      <c r="X451" s="74" t="s">
        <v>52</v>
      </c>
      <c r="Y451" s="74" t="s">
        <v>52</v>
      </c>
      <c r="Z451" s="74" t="s">
        <v>52</v>
      </c>
      <c r="AA451" s="74" t="s">
        <v>52</v>
      </c>
      <c r="AB451" s="74" t="s">
        <v>52</v>
      </c>
      <c r="AC451" s="74" t="s">
        <v>53</v>
      </c>
      <c r="AD451" s="74" t="s">
        <v>52</v>
      </c>
      <c r="AE451" s="74" t="s">
        <v>53</v>
      </c>
      <c r="AF451" s="74" t="n">
        <v>0</v>
      </c>
      <c r="AG451" s="74" t="n">
        <v>1</v>
      </c>
      <c r="AH451" s="74" t="n">
        <v>1</v>
      </c>
      <c r="AI451" s="48" t="n">
        <v>1</v>
      </c>
      <c r="AJ451" s="48" t="n">
        <v>1</v>
      </c>
      <c r="AK451" s="74" t="n">
        <v>0</v>
      </c>
      <c r="AL451" s="96"/>
    </row>
    <row collapsed="false" customFormat="false" customHeight="false" hidden="false" ht="15.9" outlineLevel="0" r="452">
      <c r="A452" s="36" t="n">
        <v>445</v>
      </c>
      <c r="B452" s="36" t="s">
        <v>46</v>
      </c>
      <c r="C452" s="36" t="s">
        <v>214</v>
      </c>
      <c r="D452" s="54" t="s">
        <v>158</v>
      </c>
      <c r="E452" s="34" t="n">
        <v>25</v>
      </c>
      <c r="F452" s="34" t="n">
        <v>6</v>
      </c>
      <c r="G452" s="36"/>
      <c r="H452" s="82" t="n">
        <v>8444</v>
      </c>
      <c r="I452" s="36" t="s">
        <v>163</v>
      </c>
      <c r="J452" s="36"/>
      <c r="K452" s="36" t="s">
        <v>233</v>
      </c>
      <c r="L452" s="36" t="s">
        <v>230</v>
      </c>
      <c r="M452" s="36" t="n">
        <v>1967</v>
      </c>
      <c r="N452" s="36" t="s">
        <v>234</v>
      </c>
      <c r="O452" s="36" t="n">
        <v>5</v>
      </c>
      <c r="P452" s="36" t="n">
        <v>0</v>
      </c>
      <c r="Q452" s="36" t="n">
        <v>7</v>
      </c>
      <c r="R452" s="74" t="n">
        <v>70</v>
      </c>
      <c r="S452" s="72" t="n">
        <v>3608.7</v>
      </c>
      <c r="T452" s="72" t="n">
        <v>3522.5</v>
      </c>
      <c r="U452" s="72" t="n">
        <v>3170.4</v>
      </c>
      <c r="V452" s="72" t="n">
        <v>438.3</v>
      </c>
      <c r="W452" s="74" t="s">
        <v>52</v>
      </c>
      <c r="X452" s="74" t="s">
        <v>52</v>
      </c>
      <c r="Y452" s="74" t="s">
        <v>52</v>
      </c>
      <c r="Z452" s="74" t="s">
        <v>52</v>
      </c>
      <c r="AA452" s="74" t="s">
        <v>52</v>
      </c>
      <c r="AB452" s="74" t="s">
        <v>52</v>
      </c>
      <c r="AC452" s="74" t="s">
        <v>53</v>
      </c>
      <c r="AD452" s="74" t="s">
        <v>52</v>
      </c>
      <c r="AE452" s="74" t="s">
        <v>53</v>
      </c>
      <c r="AF452" s="74" t="n">
        <v>0</v>
      </c>
      <c r="AG452" s="74" t="n">
        <v>1</v>
      </c>
      <c r="AH452" s="74" t="n">
        <v>1</v>
      </c>
      <c r="AI452" s="48" t="n">
        <v>1</v>
      </c>
      <c r="AJ452" s="48" t="n">
        <v>1</v>
      </c>
      <c r="AK452" s="74" t="n">
        <v>0</v>
      </c>
      <c r="AL452" s="96"/>
    </row>
    <row collapsed="false" customFormat="false" customHeight="false" hidden="false" ht="15.9" outlineLevel="0" r="453">
      <c r="A453" s="36" t="n">
        <v>446</v>
      </c>
      <c r="B453" s="36" t="s">
        <v>46</v>
      </c>
      <c r="C453" s="36" t="s">
        <v>214</v>
      </c>
      <c r="D453" s="54" t="s">
        <v>158</v>
      </c>
      <c r="E453" s="34" t="n">
        <v>25</v>
      </c>
      <c r="F453" s="34" t="n">
        <v>7</v>
      </c>
      <c r="G453" s="36"/>
      <c r="H453" s="82" t="n">
        <v>8445</v>
      </c>
      <c r="I453" s="36" t="s">
        <v>163</v>
      </c>
      <c r="J453" s="36"/>
      <c r="K453" s="36" t="s">
        <v>233</v>
      </c>
      <c r="L453" s="36" t="s">
        <v>230</v>
      </c>
      <c r="M453" s="36" t="n">
        <v>1968</v>
      </c>
      <c r="N453" s="36" t="s">
        <v>234</v>
      </c>
      <c r="O453" s="36" t="n">
        <v>5</v>
      </c>
      <c r="P453" s="36" t="n">
        <v>0</v>
      </c>
      <c r="Q453" s="36" t="n">
        <v>7</v>
      </c>
      <c r="R453" s="74" t="n">
        <v>70</v>
      </c>
      <c r="S453" s="72" t="n">
        <v>3598.6</v>
      </c>
      <c r="T453" s="72" t="n">
        <v>3514.2</v>
      </c>
      <c r="U453" s="72" t="n">
        <v>3169.1</v>
      </c>
      <c r="V453" s="72" t="n">
        <v>429.5</v>
      </c>
      <c r="W453" s="74" t="s">
        <v>52</v>
      </c>
      <c r="X453" s="74" t="s">
        <v>52</v>
      </c>
      <c r="Y453" s="74" t="s">
        <v>52</v>
      </c>
      <c r="Z453" s="74" t="s">
        <v>52</v>
      </c>
      <c r="AA453" s="74" t="s">
        <v>52</v>
      </c>
      <c r="AB453" s="74" t="s">
        <v>52</v>
      </c>
      <c r="AC453" s="74" t="s">
        <v>53</v>
      </c>
      <c r="AD453" s="74" t="s">
        <v>52</v>
      </c>
      <c r="AE453" s="74" t="s">
        <v>53</v>
      </c>
      <c r="AF453" s="74" t="n">
        <v>0</v>
      </c>
      <c r="AG453" s="74" t="n">
        <v>1</v>
      </c>
      <c r="AH453" s="74" t="n">
        <v>1</v>
      </c>
      <c r="AI453" s="48" t="n">
        <v>1</v>
      </c>
      <c r="AJ453" s="48" t="n">
        <v>1</v>
      </c>
      <c r="AK453" s="74" t="n">
        <v>0</v>
      </c>
      <c r="AL453" s="96"/>
    </row>
    <row collapsed="false" customFormat="false" customHeight="false" hidden="false" ht="15.9" outlineLevel="0" r="454">
      <c r="A454" s="36" t="n">
        <v>447</v>
      </c>
      <c r="B454" s="36" t="s">
        <v>46</v>
      </c>
      <c r="C454" s="36" t="s">
        <v>214</v>
      </c>
      <c r="D454" s="54" t="s">
        <v>158</v>
      </c>
      <c r="E454" s="34" t="n">
        <v>26</v>
      </c>
      <c r="F454" s="34" t="n">
        <v>2</v>
      </c>
      <c r="G454" s="36"/>
      <c r="H454" s="82" t="n">
        <v>8446</v>
      </c>
      <c r="I454" s="36" t="s">
        <v>163</v>
      </c>
      <c r="J454" s="36"/>
      <c r="K454" s="36" t="s">
        <v>167</v>
      </c>
      <c r="L454" s="36" t="s">
        <v>238</v>
      </c>
      <c r="M454" s="36" t="n">
        <v>1970</v>
      </c>
      <c r="N454" s="36" t="s">
        <v>234</v>
      </c>
      <c r="O454" s="36" t="n">
        <v>5</v>
      </c>
      <c r="P454" s="36" t="n">
        <v>0</v>
      </c>
      <c r="Q454" s="36" t="n">
        <v>4</v>
      </c>
      <c r="R454" s="74" t="n">
        <v>80</v>
      </c>
      <c r="S454" s="72" t="n">
        <v>3927.7</v>
      </c>
      <c r="T454" s="72" t="n">
        <v>3881.7</v>
      </c>
      <c r="U454" s="72" t="n">
        <v>3522.1</v>
      </c>
      <c r="V454" s="72" t="n">
        <v>405.6</v>
      </c>
      <c r="W454" s="74" t="s">
        <v>52</v>
      </c>
      <c r="X454" s="74" t="s">
        <v>52</v>
      </c>
      <c r="Y454" s="74" t="s">
        <v>52</v>
      </c>
      <c r="Z454" s="74" t="s">
        <v>52</v>
      </c>
      <c r="AA454" s="74" t="s">
        <v>52</v>
      </c>
      <c r="AB454" s="74" t="s">
        <v>52</v>
      </c>
      <c r="AC454" s="74" t="s">
        <v>53</v>
      </c>
      <c r="AD454" s="74" t="s">
        <v>52</v>
      </c>
      <c r="AE454" s="74" t="s">
        <v>53</v>
      </c>
      <c r="AF454" s="74" t="n">
        <v>0</v>
      </c>
      <c r="AG454" s="74" t="n">
        <v>1</v>
      </c>
      <c r="AH454" s="74" t="n">
        <v>1</v>
      </c>
      <c r="AI454" s="48" t="n">
        <v>1</v>
      </c>
      <c r="AJ454" s="48" t="n">
        <v>1</v>
      </c>
      <c r="AK454" s="74" t="n">
        <v>0</v>
      </c>
      <c r="AL454" s="96"/>
    </row>
    <row collapsed="false" customFormat="false" customHeight="false" hidden="false" ht="15.9" outlineLevel="0" r="455">
      <c r="A455" s="36" t="n">
        <v>448</v>
      </c>
      <c r="B455" s="36" t="s">
        <v>46</v>
      </c>
      <c r="C455" s="36" t="s">
        <v>214</v>
      </c>
      <c r="D455" s="54" t="s">
        <v>158</v>
      </c>
      <c r="E455" s="34" t="n">
        <v>27</v>
      </c>
      <c r="F455" s="34" t="n">
        <v>1</v>
      </c>
      <c r="G455" s="36"/>
      <c r="H455" s="82" t="n">
        <v>8447</v>
      </c>
      <c r="I455" s="36" t="s">
        <v>163</v>
      </c>
      <c r="J455" s="36"/>
      <c r="K455" s="36" t="s">
        <v>233</v>
      </c>
      <c r="L455" s="36" t="s">
        <v>230</v>
      </c>
      <c r="M455" s="36" t="n">
        <v>1967</v>
      </c>
      <c r="N455" s="36" t="s">
        <v>234</v>
      </c>
      <c r="O455" s="36" t="n">
        <v>5</v>
      </c>
      <c r="P455" s="36" t="n">
        <v>0</v>
      </c>
      <c r="Q455" s="36" t="n">
        <v>7</v>
      </c>
      <c r="R455" s="74" t="n">
        <v>70</v>
      </c>
      <c r="S455" s="72" t="n">
        <v>3612.3</v>
      </c>
      <c r="T455" s="72" t="n">
        <v>3528</v>
      </c>
      <c r="U455" s="72" t="n">
        <v>3179.4</v>
      </c>
      <c r="V455" s="72" t="n">
        <v>432.9</v>
      </c>
      <c r="W455" s="74" t="s">
        <v>52</v>
      </c>
      <c r="X455" s="74" t="s">
        <v>52</v>
      </c>
      <c r="Y455" s="74" t="s">
        <v>52</v>
      </c>
      <c r="Z455" s="74" t="s">
        <v>52</v>
      </c>
      <c r="AA455" s="74" t="s">
        <v>52</v>
      </c>
      <c r="AB455" s="74" t="s">
        <v>52</v>
      </c>
      <c r="AC455" s="74" t="s">
        <v>53</v>
      </c>
      <c r="AD455" s="74" t="s">
        <v>52</v>
      </c>
      <c r="AE455" s="74" t="s">
        <v>53</v>
      </c>
      <c r="AF455" s="74" t="n">
        <v>0</v>
      </c>
      <c r="AG455" s="74" t="n">
        <v>1</v>
      </c>
      <c r="AH455" s="74" t="n">
        <v>1</v>
      </c>
      <c r="AI455" s="48" t="n">
        <v>1</v>
      </c>
      <c r="AJ455" s="48" t="n">
        <v>1</v>
      </c>
      <c r="AK455" s="74" t="n">
        <v>0</v>
      </c>
      <c r="AL455" s="96"/>
    </row>
    <row collapsed="false" customFormat="false" customHeight="false" hidden="false" ht="15.9" outlineLevel="0" r="456">
      <c r="A456" s="36" t="n">
        <v>449</v>
      </c>
      <c r="B456" s="36" t="s">
        <v>46</v>
      </c>
      <c r="C456" s="36" t="s">
        <v>214</v>
      </c>
      <c r="D456" s="54" t="s">
        <v>158</v>
      </c>
      <c r="E456" s="34" t="n">
        <v>27</v>
      </c>
      <c r="F456" s="34" t="n">
        <v>2</v>
      </c>
      <c r="G456" s="36"/>
      <c r="H456" s="82" t="n">
        <v>8448</v>
      </c>
      <c r="I456" s="36" t="s">
        <v>163</v>
      </c>
      <c r="J456" s="36"/>
      <c r="K456" s="36" t="s">
        <v>229</v>
      </c>
      <c r="L456" s="36" t="s">
        <v>229</v>
      </c>
      <c r="M456" s="36" t="n">
        <v>1960</v>
      </c>
      <c r="N456" s="36" t="s">
        <v>232</v>
      </c>
      <c r="O456" s="36" t="n">
        <v>3</v>
      </c>
      <c r="P456" s="36" t="n">
        <v>0</v>
      </c>
      <c r="Q456" s="36" t="n">
        <v>3</v>
      </c>
      <c r="R456" s="74" t="n">
        <v>27</v>
      </c>
      <c r="S456" s="72" t="n">
        <v>2066.7</v>
      </c>
      <c r="T456" s="72" t="n">
        <v>2066.7</v>
      </c>
      <c r="U456" s="72" t="n">
        <v>1437</v>
      </c>
      <c r="V456" s="72" t="n">
        <v>629.7</v>
      </c>
      <c r="W456" s="74" t="s">
        <v>52</v>
      </c>
      <c r="X456" s="74" t="s">
        <v>52</v>
      </c>
      <c r="Y456" s="74" t="s">
        <v>53</v>
      </c>
      <c r="Z456" s="74" t="s">
        <v>52</v>
      </c>
      <c r="AA456" s="74" t="s">
        <v>52</v>
      </c>
      <c r="AB456" s="74" t="s">
        <v>52</v>
      </c>
      <c r="AC456" s="74" t="s">
        <v>52</v>
      </c>
      <c r="AD456" s="74" t="s">
        <v>52</v>
      </c>
      <c r="AE456" s="74" t="s">
        <v>53</v>
      </c>
      <c r="AF456" s="74" t="n">
        <v>0</v>
      </c>
      <c r="AG456" s="74" t="n">
        <v>1</v>
      </c>
      <c r="AH456" s="74" t="n">
        <v>1</v>
      </c>
      <c r="AI456" s="48" t="n">
        <v>0</v>
      </c>
      <c r="AJ456" s="48" t="n">
        <v>0</v>
      </c>
      <c r="AK456" s="74" t="n">
        <v>0</v>
      </c>
      <c r="AL456" s="96"/>
    </row>
    <row collapsed="false" customFormat="false" customHeight="false" hidden="false" ht="15.9" outlineLevel="0" r="457">
      <c r="A457" s="36" t="n">
        <v>450</v>
      </c>
      <c r="B457" s="36" t="s">
        <v>46</v>
      </c>
      <c r="C457" s="36" t="s">
        <v>214</v>
      </c>
      <c r="D457" s="54" t="s">
        <v>158</v>
      </c>
      <c r="E457" s="34" t="n">
        <v>29</v>
      </c>
      <c r="F457" s="34" t="n">
        <v>2</v>
      </c>
      <c r="G457" s="36"/>
      <c r="H457" s="82" t="n">
        <v>8449</v>
      </c>
      <c r="I457" s="36" t="s">
        <v>163</v>
      </c>
      <c r="J457" s="36" t="s">
        <v>100</v>
      </c>
      <c r="K457" s="36"/>
      <c r="L457" s="36"/>
      <c r="M457" s="36"/>
      <c r="N457" s="36"/>
      <c r="O457" s="36"/>
      <c r="P457" s="36"/>
      <c r="Q457" s="36"/>
      <c r="R457" s="74"/>
      <c r="S457" s="72"/>
      <c r="T457" s="72"/>
      <c r="U457" s="72"/>
      <c r="V457" s="72"/>
      <c r="W457" s="74" t="s">
        <v>52</v>
      </c>
      <c r="X457" s="74" t="s">
        <v>52</v>
      </c>
      <c r="Y457" s="74" t="s">
        <v>52</v>
      </c>
      <c r="Z457" s="74" t="s">
        <v>52</v>
      </c>
      <c r="AA457" s="74" t="s">
        <v>52</v>
      </c>
      <c r="AB457" s="74" t="s">
        <v>52</v>
      </c>
      <c r="AC457" s="74" t="s">
        <v>53</v>
      </c>
      <c r="AD457" s="74" t="s">
        <v>52</v>
      </c>
      <c r="AE457" s="74" t="s">
        <v>53</v>
      </c>
      <c r="AF457" s="74" t="n">
        <v>0</v>
      </c>
      <c r="AG457" s="74" t="n">
        <v>1</v>
      </c>
      <c r="AH457" s="74"/>
      <c r="AI457" s="48" t="n">
        <v>0</v>
      </c>
      <c r="AJ457" s="48" t="n">
        <v>0</v>
      </c>
      <c r="AK457" s="74" t="n">
        <v>0</v>
      </c>
      <c r="AL457" s="96"/>
    </row>
    <row collapsed="false" customFormat="false" customHeight="false" hidden="false" ht="15.9" outlineLevel="0" r="458">
      <c r="A458" s="36" t="n">
        <v>451</v>
      </c>
      <c r="B458" s="36" t="s">
        <v>46</v>
      </c>
      <c r="C458" s="36" t="s">
        <v>204</v>
      </c>
      <c r="D458" s="54" t="s">
        <v>247</v>
      </c>
      <c r="E458" s="34" t="n">
        <v>26</v>
      </c>
      <c r="F458" s="34"/>
      <c r="G458" s="36"/>
      <c r="H458" s="82" t="n">
        <v>8450</v>
      </c>
      <c r="I458" s="36" t="s">
        <v>163</v>
      </c>
      <c r="J458" s="36"/>
      <c r="K458" s="36" t="s">
        <v>230</v>
      </c>
      <c r="L458" s="36" t="s">
        <v>230</v>
      </c>
      <c r="M458" s="36" t="n">
        <v>1979</v>
      </c>
      <c r="N458" s="36" t="s">
        <v>232</v>
      </c>
      <c r="O458" s="36" t="n">
        <v>14</v>
      </c>
      <c r="P458" s="36" t="n">
        <v>0</v>
      </c>
      <c r="Q458" s="36" t="n">
        <v>3</v>
      </c>
      <c r="R458" s="74" t="n">
        <v>240</v>
      </c>
      <c r="S458" s="72" t="n">
        <v>11192</v>
      </c>
      <c r="T458" s="72" t="n">
        <v>10305.9</v>
      </c>
      <c r="U458" s="72" t="n">
        <v>8138.1</v>
      </c>
      <c r="V458" s="72" t="n">
        <v>3053.9</v>
      </c>
      <c r="W458" s="74" t="s">
        <v>52</v>
      </c>
      <c r="X458" s="74" t="s">
        <v>52</v>
      </c>
      <c r="Y458" s="74" t="s">
        <v>52</v>
      </c>
      <c r="Z458" s="74" t="s">
        <v>52</v>
      </c>
      <c r="AA458" s="74" t="s">
        <v>52</v>
      </c>
      <c r="AB458" s="74" t="s">
        <v>53</v>
      </c>
      <c r="AC458" s="74" t="s">
        <v>53</v>
      </c>
      <c r="AD458" s="74" t="s">
        <v>53</v>
      </c>
      <c r="AE458" s="74" t="s">
        <v>52</v>
      </c>
      <c r="AF458" s="74" t="n">
        <v>3</v>
      </c>
      <c r="AG458" s="74" t="n">
        <v>1</v>
      </c>
      <c r="AH458" s="74" t="n">
        <v>1</v>
      </c>
      <c r="AI458" s="48" t="n">
        <v>2</v>
      </c>
      <c r="AJ458" s="48" t="n">
        <v>2</v>
      </c>
      <c r="AK458" s="74" t="n">
        <v>0</v>
      </c>
      <c r="AL458" s="96"/>
    </row>
    <row collapsed="false" customFormat="false" customHeight="false" hidden="false" ht="15.9" outlineLevel="0" r="459">
      <c r="A459" s="36" t="n">
        <v>452</v>
      </c>
      <c r="B459" s="36" t="s">
        <v>46</v>
      </c>
      <c r="C459" s="36" t="s">
        <v>204</v>
      </c>
      <c r="D459" s="54" t="s">
        <v>247</v>
      </c>
      <c r="E459" s="34" t="n">
        <v>44</v>
      </c>
      <c r="F459" s="34"/>
      <c r="G459" s="36"/>
      <c r="H459" s="82" t="n">
        <v>8451</v>
      </c>
      <c r="I459" s="36" t="s">
        <v>163</v>
      </c>
      <c r="J459" s="36"/>
      <c r="K459" s="36" t="s">
        <v>167</v>
      </c>
      <c r="L459" s="36" t="s">
        <v>143</v>
      </c>
      <c r="M459" s="36" t="n">
        <v>1969</v>
      </c>
      <c r="N459" s="36" t="s">
        <v>232</v>
      </c>
      <c r="O459" s="36" t="n">
        <v>9</v>
      </c>
      <c r="P459" s="36" t="n">
        <v>0</v>
      </c>
      <c r="Q459" s="36" t="n">
        <v>7</v>
      </c>
      <c r="R459" s="74" t="n">
        <v>231</v>
      </c>
      <c r="S459" s="72" t="n">
        <v>13265.5</v>
      </c>
      <c r="T459" s="72" t="n">
        <v>13106</v>
      </c>
      <c r="U459" s="72" t="n">
        <v>11211.3</v>
      </c>
      <c r="V459" s="72" t="n">
        <v>2054.2</v>
      </c>
      <c r="W459" s="74" t="s">
        <v>52</v>
      </c>
      <c r="X459" s="74" t="s">
        <v>52</v>
      </c>
      <c r="Y459" s="74" t="s">
        <v>53</v>
      </c>
      <c r="Z459" s="74" t="s">
        <v>52</v>
      </c>
      <c r="AA459" s="74" t="s">
        <v>52</v>
      </c>
      <c r="AB459" s="74" t="s">
        <v>52</v>
      </c>
      <c r="AC459" s="74" t="s">
        <v>52</v>
      </c>
      <c r="AD459" s="74" t="s">
        <v>52</v>
      </c>
      <c r="AE459" s="74" t="s">
        <v>53</v>
      </c>
      <c r="AF459" s="74" t="n">
        <v>4</v>
      </c>
      <c r="AG459" s="74" t="n">
        <v>2</v>
      </c>
      <c r="AH459" s="74" t="n">
        <v>1</v>
      </c>
      <c r="AI459" s="48" t="n">
        <v>0</v>
      </c>
      <c r="AJ459" s="48" t="n">
        <v>1</v>
      </c>
      <c r="AK459" s="74" t="n">
        <v>0</v>
      </c>
      <c r="AL459" s="96"/>
    </row>
    <row collapsed="false" customFormat="true" customHeight="false" hidden="false" ht="30.8" outlineLevel="0" r="460" s="14">
      <c r="A460" s="36" t="n">
        <v>453</v>
      </c>
      <c r="B460" s="36" t="s">
        <v>46</v>
      </c>
      <c r="C460" s="36" t="s">
        <v>248</v>
      </c>
      <c r="D460" s="64" t="s">
        <v>249</v>
      </c>
      <c r="E460" s="36" t="n">
        <v>141</v>
      </c>
      <c r="F460" s="36" t="n">
        <v>1</v>
      </c>
      <c r="G460" s="36"/>
      <c r="H460" s="82" t="n">
        <v>8452</v>
      </c>
      <c r="I460" s="55" t="s">
        <v>129</v>
      </c>
      <c r="J460" s="36"/>
      <c r="K460" s="36" t="s">
        <v>232</v>
      </c>
      <c r="L460" s="36" t="s">
        <v>168</v>
      </c>
      <c r="M460" s="36" t="n">
        <v>1972</v>
      </c>
      <c r="N460" s="36" t="s">
        <v>232</v>
      </c>
      <c r="O460" s="36" t="n">
        <v>9</v>
      </c>
      <c r="P460" s="36" t="n">
        <v>0</v>
      </c>
      <c r="Q460" s="36" t="n">
        <v>5</v>
      </c>
      <c r="R460" s="74" t="n">
        <v>248</v>
      </c>
      <c r="S460" s="39" t="n">
        <v>13317</v>
      </c>
      <c r="T460" s="72" t="n">
        <v>11276</v>
      </c>
      <c r="U460" s="72" t="n">
        <v>7226</v>
      </c>
      <c r="V460" s="72"/>
      <c r="W460" s="48" t="s">
        <v>52</v>
      </c>
      <c r="X460" s="48" t="s">
        <v>52</v>
      </c>
      <c r="Y460" s="48" t="s">
        <v>52</v>
      </c>
      <c r="Z460" s="48" t="s">
        <v>52</v>
      </c>
      <c r="AA460" s="48" t="s">
        <v>52</v>
      </c>
      <c r="AB460" s="48" t="s">
        <v>52</v>
      </c>
      <c r="AC460" s="74" t="s">
        <v>53</v>
      </c>
      <c r="AD460" s="74" t="s">
        <v>52</v>
      </c>
      <c r="AE460" s="74" t="s">
        <v>53</v>
      </c>
      <c r="AF460" s="74" t="n">
        <v>5</v>
      </c>
      <c r="AG460" s="74" t="n">
        <v>2</v>
      </c>
      <c r="AH460" s="74" t="n">
        <v>1</v>
      </c>
      <c r="AI460" s="74" t="n">
        <v>2</v>
      </c>
      <c r="AJ460" s="74" t="n">
        <v>2</v>
      </c>
      <c r="AK460" s="74" t="n">
        <v>0</v>
      </c>
      <c r="AL460" s="74"/>
    </row>
    <row collapsed="false" customFormat="true" customHeight="false" hidden="false" ht="30.8" outlineLevel="0" r="461" s="14">
      <c r="A461" s="36" t="n">
        <v>454</v>
      </c>
      <c r="B461" s="36" t="s">
        <v>46</v>
      </c>
      <c r="C461" s="36" t="s">
        <v>248</v>
      </c>
      <c r="D461" s="64" t="s">
        <v>249</v>
      </c>
      <c r="E461" s="36" t="n">
        <v>149</v>
      </c>
      <c r="F461" s="36"/>
      <c r="G461" s="36"/>
      <c r="H461" s="82" t="n">
        <v>8453</v>
      </c>
      <c r="I461" s="55" t="s">
        <v>129</v>
      </c>
      <c r="J461" s="36"/>
      <c r="K461" s="36" t="s">
        <v>232</v>
      </c>
      <c r="L461" s="36" t="s">
        <v>143</v>
      </c>
      <c r="M461" s="36" t="n">
        <v>1971</v>
      </c>
      <c r="N461" s="36" t="s">
        <v>232</v>
      </c>
      <c r="O461" s="99" t="s">
        <v>250</v>
      </c>
      <c r="P461" s="36" t="n">
        <v>0</v>
      </c>
      <c r="Q461" s="36" t="n">
        <v>5</v>
      </c>
      <c r="R461" s="74" t="n">
        <v>297</v>
      </c>
      <c r="S461" s="39" t="n">
        <v>14924</v>
      </c>
      <c r="T461" s="72" t="n">
        <v>14644</v>
      </c>
      <c r="U461" s="72" t="n">
        <v>9394</v>
      </c>
      <c r="V461" s="72"/>
      <c r="W461" s="48" t="s">
        <v>52</v>
      </c>
      <c r="X461" s="48" t="s">
        <v>52</v>
      </c>
      <c r="Y461" s="48" t="s">
        <v>52</v>
      </c>
      <c r="Z461" s="48" t="s">
        <v>52</v>
      </c>
      <c r="AA461" s="48" t="s">
        <v>52</v>
      </c>
      <c r="AB461" s="48" t="s">
        <v>52</v>
      </c>
      <c r="AC461" s="74" t="s">
        <v>53</v>
      </c>
      <c r="AD461" s="74" t="s">
        <v>52</v>
      </c>
      <c r="AE461" s="74" t="s">
        <v>53</v>
      </c>
      <c r="AF461" s="74" t="n">
        <v>6</v>
      </c>
      <c r="AG461" s="74" t="n">
        <v>4</v>
      </c>
      <c r="AH461" s="74" t="n">
        <v>1</v>
      </c>
      <c r="AI461" s="74" t="n">
        <v>1</v>
      </c>
      <c r="AJ461" s="74" t="n">
        <v>2</v>
      </c>
      <c r="AK461" s="74" t="n">
        <v>0</v>
      </c>
      <c r="AL461" s="74"/>
    </row>
    <row collapsed="false" customFormat="true" customHeight="false" hidden="false" ht="30.8" outlineLevel="0" r="462" s="14">
      <c r="A462" s="36" t="n">
        <v>455</v>
      </c>
      <c r="B462" s="36" t="s">
        <v>46</v>
      </c>
      <c r="C462" s="36" t="s">
        <v>251</v>
      </c>
      <c r="D462" s="64" t="s">
        <v>249</v>
      </c>
      <c r="E462" s="36" t="n">
        <v>152</v>
      </c>
      <c r="F462" s="36" t="n">
        <v>1</v>
      </c>
      <c r="G462" s="36"/>
      <c r="H462" s="82" t="n">
        <v>8454</v>
      </c>
      <c r="I462" s="55" t="s">
        <v>129</v>
      </c>
      <c r="J462" s="36"/>
      <c r="K462" s="36" t="s">
        <v>232</v>
      </c>
      <c r="L462" s="36" t="s">
        <v>143</v>
      </c>
      <c r="M462" s="36" t="n">
        <v>1967</v>
      </c>
      <c r="N462" s="36" t="s">
        <v>232</v>
      </c>
      <c r="O462" s="36" t="n">
        <v>9</v>
      </c>
      <c r="P462" s="36" t="n">
        <v>0</v>
      </c>
      <c r="Q462" s="36" t="n">
        <v>4</v>
      </c>
      <c r="R462" s="74" t="n">
        <v>231</v>
      </c>
      <c r="S462" s="39" t="n">
        <v>11235</v>
      </c>
      <c r="T462" s="72" t="n">
        <v>11212</v>
      </c>
      <c r="U462" s="72" t="n">
        <v>7379</v>
      </c>
      <c r="V462" s="72"/>
      <c r="W462" s="48" t="s">
        <v>52</v>
      </c>
      <c r="X462" s="48" t="s">
        <v>52</v>
      </c>
      <c r="Y462" s="48" t="s">
        <v>52</v>
      </c>
      <c r="Z462" s="48" t="s">
        <v>52</v>
      </c>
      <c r="AA462" s="48" t="s">
        <v>52</v>
      </c>
      <c r="AB462" s="48" t="s">
        <v>52</v>
      </c>
      <c r="AC462" s="74" t="s">
        <v>53</v>
      </c>
      <c r="AD462" s="74" t="s">
        <v>52</v>
      </c>
      <c r="AE462" s="74" t="s">
        <v>53</v>
      </c>
      <c r="AF462" s="74" t="n">
        <v>4</v>
      </c>
      <c r="AG462" s="74" t="n">
        <v>2</v>
      </c>
      <c r="AH462" s="74" t="n">
        <v>1</v>
      </c>
      <c r="AI462" s="74" t="n">
        <v>1</v>
      </c>
      <c r="AJ462" s="74" t="n">
        <v>1</v>
      </c>
      <c r="AK462" s="74" t="n">
        <v>0</v>
      </c>
      <c r="AL462" s="74"/>
    </row>
    <row collapsed="false" customFormat="true" customHeight="false" hidden="false" ht="30.8" outlineLevel="0" r="463" s="14">
      <c r="A463" s="36" t="n">
        <v>456</v>
      </c>
      <c r="B463" s="36" t="s">
        <v>46</v>
      </c>
      <c r="C463" s="36" t="s">
        <v>251</v>
      </c>
      <c r="D463" s="64" t="s">
        <v>249</v>
      </c>
      <c r="E463" s="36" t="n">
        <v>160</v>
      </c>
      <c r="F463" s="36"/>
      <c r="G463" s="36"/>
      <c r="H463" s="82" t="n">
        <v>8455</v>
      </c>
      <c r="I463" s="55" t="s">
        <v>129</v>
      </c>
      <c r="J463" s="36"/>
      <c r="K463" s="36" t="s">
        <v>232</v>
      </c>
      <c r="L463" s="36" t="s">
        <v>74</v>
      </c>
      <c r="M463" s="36" t="n">
        <v>1986</v>
      </c>
      <c r="N463" s="36" t="s">
        <v>232</v>
      </c>
      <c r="O463" s="36" t="n">
        <v>9</v>
      </c>
      <c r="P463" s="36" t="n">
        <v>0</v>
      </c>
      <c r="Q463" s="36" t="n">
        <v>7</v>
      </c>
      <c r="R463" s="74" t="n">
        <v>360</v>
      </c>
      <c r="S463" s="39" t="n">
        <v>18400</v>
      </c>
      <c r="T463" s="72" t="n">
        <v>17177</v>
      </c>
      <c r="U463" s="72" t="n">
        <v>10366</v>
      </c>
      <c r="V463" s="72"/>
      <c r="W463" s="48" t="s">
        <v>52</v>
      </c>
      <c r="X463" s="48" t="s">
        <v>52</v>
      </c>
      <c r="Y463" s="48" t="s">
        <v>52</v>
      </c>
      <c r="Z463" s="48" t="s">
        <v>52</v>
      </c>
      <c r="AA463" s="48" t="s">
        <v>52</v>
      </c>
      <c r="AB463" s="48" t="s">
        <v>52</v>
      </c>
      <c r="AC463" s="74" t="s">
        <v>53</v>
      </c>
      <c r="AD463" s="74" t="s">
        <v>52</v>
      </c>
      <c r="AE463" s="74" t="s">
        <v>53</v>
      </c>
      <c r="AF463" s="74" t="n">
        <v>7</v>
      </c>
      <c r="AG463" s="74" t="n">
        <v>4</v>
      </c>
      <c r="AH463" s="74" t="n">
        <v>2</v>
      </c>
      <c r="AI463" s="74" t="n">
        <v>1</v>
      </c>
      <c r="AJ463" s="74" t="n">
        <v>1</v>
      </c>
      <c r="AK463" s="74" t="n">
        <v>0</v>
      </c>
      <c r="AL463" s="74"/>
    </row>
    <row collapsed="false" customFormat="true" customHeight="false" hidden="false" ht="30.8" outlineLevel="0" r="464" s="14">
      <c r="A464" s="36" t="n">
        <v>457</v>
      </c>
      <c r="B464" s="36" t="s">
        <v>46</v>
      </c>
      <c r="C464" s="36" t="s">
        <v>248</v>
      </c>
      <c r="D464" s="64" t="s">
        <v>148</v>
      </c>
      <c r="E464" s="36" t="n">
        <v>10</v>
      </c>
      <c r="F464" s="36"/>
      <c r="G464" s="36"/>
      <c r="H464" s="82" t="n">
        <v>8456</v>
      </c>
      <c r="I464" s="55" t="s">
        <v>129</v>
      </c>
      <c r="J464" s="36"/>
      <c r="K464" s="102" t="s">
        <v>232</v>
      </c>
      <c r="L464" s="102" t="s">
        <v>74</v>
      </c>
      <c r="M464" s="102" t="n">
        <v>1975</v>
      </c>
      <c r="N464" s="102" t="s">
        <v>232</v>
      </c>
      <c r="O464" s="102" t="n">
        <v>15</v>
      </c>
      <c r="P464" s="36" t="n">
        <v>0</v>
      </c>
      <c r="Q464" s="102" t="n">
        <v>2</v>
      </c>
      <c r="R464" s="103" t="n">
        <v>28</v>
      </c>
      <c r="S464" s="39" t="n">
        <v>7035</v>
      </c>
      <c r="T464" s="104" t="n">
        <v>6139</v>
      </c>
      <c r="U464" s="104" t="n">
        <v>3433</v>
      </c>
      <c r="V464" s="104"/>
      <c r="W464" s="48" t="s">
        <v>52</v>
      </c>
      <c r="X464" s="48" t="s">
        <v>52</v>
      </c>
      <c r="Y464" s="48" t="s">
        <v>52</v>
      </c>
      <c r="Z464" s="48" t="s">
        <v>52</v>
      </c>
      <c r="AA464" s="48" t="s">
        <v>52</v>
      </c>
      <c r="AB464" s="48" t="s">
        <v>52</v>
      </c>
      <c r="AC464" s="74" t="s">
        <v>53</v>
      </c>
      <c r="AD464" s="74" t="s">
        <v>52</v>
      </c>
      <c r="AE464" s="74" t="s">
        <v>53</v>
      </c>
      <c r="AF464" s="103" t="n">
        <v>3</v>
      </c>
      <c r="AG464" s="74" t="n">
        <v>2</v>
      </c>
      <c r="AH464" s="74" t="n">
        <v>3</v>
      </c>
      <c r="AI464" s="74" t="n">
        <v>1</v>
      </c>
      <c r="AJ464" s="74" t="n">
        <v>1</v>
      </c>
      <c r="AK464" s="74" t="n">
        <v>0</v>
      </c>
      <c r="AL464" s="74"/>
    </row>
    <row collapsed="false" customFormat="true" customHeight="false" hidden="false" ht="30.8" outlineLevel="0" r="465" s="14">
      <c r="A465" s="36" t="n">
        <v>458</v>
      </c>
      <c r="B465" s="36" t="s">
        <v>46</v>
      </c>
      <c r="C465" s="36" t="s">
        <v>248</v>
      </c>
      <c r="D465" s="64" t="s">
        <v>252</v>
      </c>
      <c r="E465" s="36" t="n">
        <v>11</v>
      </c>
      <c r="F465" s="36" t="n">
        <v>1</v>
      </c>
      <c r="G465" s="36"/>
      <c r="H465" s="82" t="n">
        <v>8457</v>
      </c>
      <c r="I465" s="55" t="s">
        <v>129</v>
      </c>
      <c r="J465" s="36"/>
      <c r="K465" s="102" t="s">
        <v>232</v>
      </c>
      <c r="L465" s="102" t="s">
        <v>74</v>
      </c>
      <c r="M465" s="102" t="n">
        <v>1941</v>
      </c>
      <c r="N465" s="102" t="s">
        <v>232</v>
      </c>
      <c r="O465" s="102" t="n">
        <v>2</v>
      </c>
      <c r="P465" s="36" t="n">
        <v>0</v>
      </c>
      <c r="Q465" s="102" t="n">
        <v>2</v>
      </c>
      <c r="R465" s="103"/>
      <c r="S465" s="39" t="n">
        <v>932</v>
      </c>
      <c r="T465" s="104" t="n">
        <v>932</v>
      </c>
      <c r="U465" s="104" t="n">
        <v>618</v>
      </c>
      <c r="V465" s="104"/>
      <c r="W465" s="48" t="s">
        <v>52</v>
      </c>
      <c r="X465" s="48" t="s">
        <v>52</v>
      </c>
      <c r="Y465" s="48" t="s">
        <v>52</v>
      </c>
      <c r="Z465" s="48" t="s">
        <v>52</v>
      </c>
      <c r="AA465" s="48" t="s">
        <v>52</v>
      </c>
      <c r="AB465" s="48" t="s">
        <v>52</v>
      </c>
      <c r="AC465" s="74" t="s">
        <v>53</v>
      </c>
      <c r="AD465" s="74" t="s">
        <v>52</v>
      </c>
      <c r="AE465" s="74" t="s">
        <v>53</v>
      </c>
      <c r="AF465" s="103" t="s">
        <v>53</v>
      </c>
      <c r="AG465" s="74" t="n">
        <v>1</v>
      </c>
      <c r="AH465" s="74" t="n">
        <v>2</v>
      </c>
      <c r="AI465" s="74" t="n">
        <v>0</v>
      </c>
      <c r="AJ465" s="74" t="n">
        <v>0</v>
      </c>
      <c r="AK465" s="74" t="n">
        <v>0</v>
      </c>
      <c r="AL465" s="74"/>
    </row>
    <row collapsed="false" customFormat="true" customHeight="false" hidden="false" ht="30.8" outlineLevel="0" r="466" s="14">
      <c r="A466" s="36" t="n">
        <v>459</v>
      </c>
      <c r="B466" s="36" t="s">
        <v>46</v>
      </c>
      <c r="C466" s="36" t="s">
        <v>248</v>
      </c>
      <c r="D466" s="105" t="s">
        <v>239</v>
      </c>
      <c r="E466" s="36" t="n">
        <v>13</v>
      </c>
      <c r="F466" s="36"/>
      <c r="G466" s="106"/>
      <c r="H466" s="82" t="n">
        <v>8458</v>
      </c>
      <c r="I466" s="55" t="s">
        <v>129</v>
      </c>
      <c r="J466" s="36"/>
      <c r="K466" s="36" t="s">
        <v>232</v>
      </c>
      <c r="L466" s="36" t="s">
        <v>253</v>
      </c>
      <c r="M466" s="36" t="n">
        <v>1976</v>
      </c>
      <c r="N466" s="36" t="s">
        <v>232</v>
      </c>
      <c r="O466" s="36" t="n">
        <v>14</v>
      </c>
      <c r="P466" s="36" t="n">
        <v>0</v>
      </c>
      <c r="Q466" s="36" t="n">
        <v>1</v>
      </c>
      <c r="R466" s="74" t="n">
        <v>97</v>
      </c>
      <c r="S466" s="39" t="n">
        <v>4659</v>
      </c>
      <c r="T466" s="72" t="n">
        <v>4612</v>
      </c>
      <c r="U466" s="72" t="n">
        <v>2764</v>
      </c>
      <c r="V466" s="72"/>
      <c r="W466" s="48" t="s">
        <v>52</v>
      </c>
      <c r="X466" s="48" t="s">
        <v>52</v>
      </c>
      <c r="Y466" s="48" t="s">
        <v>52</v>
      </c>
      <c r="Z466" s="48" t="s">
        <v>52</v>
      </c>
      <c r="AA466" s="48" t="s">
        <v>52</v>
      </c>
      <c r="AB466" s="48" t="s">
        <v>52</v>
      </c>
      <c r="AC466" s="74" t="s">
        <v>53</v>
      </c>
      <c r="AD466" s="74" t="s">
        <v>52</v>
      </c>
      <c r="AE466" s="74" t="s">
        <v>53</v>
      </c>
      <c r="AF466" s="74" t="n">
        <v>1</v>
      </c>
      <c r="AG466" s="74" t="n">
        <v>2</v>
      </c>
      <c r="AH466" s="74" t="n">
        <v>1</v>
      </c>
      <c r="AI466" s="74" t="n">
        <v>1</v>
      </c>
      <c r="AJ466" s="74" t="n">
        <v>1</v>
      </c>
      <c r="AK466" s="74" t="n">
        <v>0</v>
      </c>
      <c r="AL466" s="74"/>
    </row>
    <row collapsed="false" customFormat="true" customHeight="false" hidden="false" ht="30.8" outlineLevel="0" r="467" s="14">
      <c r="A467" s="36" t="n">
        <v>460</v>
      </c>
      <c r="B467" s="36" t="s">
        <v>46</v>
      </c>
      <c r="C467" s="36" t="s">
        <v>248</v>
      </c>
      <c r="D467" s="64" t="s">
        <v>239</v>
      </c>
      <c r="E467" s="36" t="n">
        <v>16</v>
      </c>
      <c r="F467" s="36" t="n">
        <v>2</v>
      </c>
      <c r="G467" s="36"/>
      <c r="H467" s="82" t="n">
        <v>8459</v>
      </c>
      <c r="I467" s="55" t="s">
        <v>129</v>
      </c>
      <c r="J467" s="36"/>
      <c r="K467" s="36" t="s">
        <v>232</v>
      </c>
      <c r="L467" s="36" t="s">
        <v>74</v>
      </c>
      <c r="M467" s="36" t="n">
        <v>1953</v>
      </c>
      <c r="N467" s="36" t="s">
        <v>232</v>
      </c>
      <c r="O467" s="36" t="n">
        <v>3</v>
      </c>
      <c r="P467" s="36" t="n">
        <v>0</v>
      </c>
      <c r="Q467" s="36" t="n">
        <v>2</v>
      </c>
      <c r="R467" s="74" t="n">
        <v>18</v>
      </c>
      <c r="S467" s="39" t="n">
        <v>1074</v>
      </c>
      <c r="T467" s="72" t="n">
        <v>1074</v>
      </c>
      <c r="U467" s="72" t="n">
        <v>699</v>
      </c>
      <c r="V467" s="72"/>
      <c r="W467" s="48" t="s">
        <v>52</v>
      </c>
      <c r="X467" s="48" t="s">
        <v>52</v>
      </c>
      <c r="Y467" s="48" t="s">
        <v>52</v>
      </c>
      <c r="Z467" s="48" t="s">
        <v>52</v>
      </c>
      <c r="AA467" s="48" t="s">
        <v>52</v>
      </c>
      <c r="AB467" s="48" t="s">
        <v>52</v>
      </c>
      <c r="AC467" s="74" t="s">
        <v>53</v>
      </c>
      <c r="AD467" s="74" t="s">
        <v>52</v>
      </c>
      <c r="AE467" s="74" t="s">
        <v>53</v>
      </c>
      <c r="AF467" s="74" t="s">
        <v>53</v>
      </c>
      <c r="AG467" s="74" t="n">
        <v>1</v>
      </c>
      <c r="AH467" s="74" t="n">
        <v>1</v>
      </c>
      <c r="AI467" s="74" t="n">
        <v>0</v>
      </c>
      <c r="AJ467" s="74" t="n">
        <v>1</v>
      </c>
      <c r="AK467" s="74" t="n">
        <v>0</v>
      </c>
      <c r="AL467" s="74"/>
    </row>
    <row collapsed="false" customFormat="true" customHeight="false" hidden="false" ht="30.8" outlineLevel="0" r="468" s="14">
      <c r="A468" s="36" t="n">
        <v>461</v>
      </c>
      <c r="B468" s="36" t="s">
        <v>46</v>
      </c>
      <c r="C468" s="36" t="s">
        <v>248</v>
      </c>
      <c r="D468" s="105" t="s">
        <v>239</v>
      </c>
      <c r="E468" s="36" t="n">
        <v>21</v>
      </c>
      <c r="F468" s="36"/>
      <c r="G468" s="106"/>
      <c r="H468" s="82" t="n">
        <v>8460</v>
      </c>
      <c r="I468" s="55" t="s">
        <v>129</v>
      </c>
      <c r="J468" s="36"/>
      <c r="K468" s="36" t="s">
        <v>232</v>
      </c>
      <c r="L468" s="36" t="s">
        <v>240</v>
      </c>
      <c r="M468" s="36" t="n">
        <v>1975</v>
      </c>
      <c r="N468" s="36" t="s">
        <v>232</v>
      </c>
      <c r="O468" s="36" t="n">
        <v>14</v>
      </c>
      <c r="P468" s="36" t="n">
        <v>0</v>
      </c>
      <c r="Q468" s="36" t="n">
        <v>1</v>
      </c>
      <c r="R468" s="74" t="n">
        <v>97</v>
      </c>
      <c r="S468" s="39" t="n">
        <v>4736</v>
      </c>
      <c r="T468" s="72" t="n">
        <v>4680</v>
      </c>
      <c r="U468" s="72" t="n">
        <v>2797</v>
      </c>
      <c r="V468" s="72"/>
      <c r="W468" s="48" t="s">
        <v>52</v>
      </c>
      <c r="X468" s="48" t="s">
        <v>52</v>
      </c>
      <c r="Y468" s="48" t="s">
        <v>52</v>
      </c>
      <c r="Z468" s="48" t="s">
        <v>52</v>
      </c>
      <c r="AA468" s="48" t="s">
        <v>52</v>
      </c>
      <c r="AB468" s="48" t="s">
        <v>52</v>
      </c>
      <c r="AC468" s="74" t="s">
        <v>53</v>
      </c>
      <c r="AD468" s="74" t="s">
        <v>52</v>
      </c>
      <c r="AE468" s="74" t="s">
        <v>53</v>
      </c>
      <c r="AF468" s="74" t="n">
        <v>2</v>
      </c>
      <c r="AG468" s="74" t="n">
        <v>2</v>
      </c>
      <c r="AH468" s="74" t="n">
        <v>1</v>
      </c>
      <c r="AI468" s="74" t="n">
        <v>1</v>
      </c>
      <c r="AJ468" s="74" t="n">
        <v>1</v>
      </c>
      <c r="AK468" s="74" t="n">
        <v>0</v>
      </c>
      <c r="AL468" s="74"/>
    </row>
    <row collapsed="false" customFormat="true" customHeight="false" hidden="false" ht="30.8" outlineLevel="0" r="469" s="14">
      <c r="A469" s="36" t="n">
        <v>462</v>
      </c>
      <c r="B469" s="36" t="s">
        <v>46</v>
      </c>
      <c r="C469" s="36" t="s">
        <v>248</v>
      </c>
      <c r="D469" s="64" t="s">
        <v>243</v>
      </c>
      <c r="E469" s="36" t="n">
        <v>7</v>
      </c>
      <c r="F469" s="36" t="n">
        <v>1</v>
      </c>
      <c r="G469" s="106"/>
      <c r="H469" s="82" t="n">
        <v>8461</v>
      </c>
      <c r="I469" s="55" t="s">
        <v>129</v>
      </c>
      <c r="J469" s="36"/>
      <c r="K469" s="36" t="s">
        <v>234</v>
      </c>
      <c r="L469" s="36" t="s">
        <v>254</v>
      </c>
      <c r="M469" s="36" t="n">
        <v>1976</v>
      </c>
      <c r="N469" s="36" t="s">
        <v>234</v>
      </c>
      <c r="O469" s="99" t="s">
        <v>255</v>
      </c>
      <c r="P469" s="36" t="n">
        <v>0</v>
      </c>
      <c r="Q469" s="36" t="n">
        <v>3</v>
      </c>
      <c r="R469" s="74" t="n">
        <v>144</v>
      </c>
      <c r="S469" s="39" t="n">
        <v>7185</v>
      </c>
      <c r="T469" s="72" t="n">
        <v>7138</v>
      </c>
      <c r="U469" s="72" t="n">
        <v>4798</v>
      </c>
      <c r="V469" s="72"/>
      <c r="W469" s="48" t="s">
        <v>52</v>
      </c>
      <c r="X469" s="48" t="s">
        <v>52</v>
      </c>
      <c r="Y469" s="48" t="s">
        <v>52</v>
      </c>
      <c r="Z469" s="48" t="s">
        <v>52</v>
      </c>
      <c r="AA469" s="48" t="s">
        <v>52</v>
      </c>
      <c r="AB469" s="48" t="s">
        <v>52</v>
      </c>
      <c r="AC469" s="74" t="s">
        <v>53</v>
      </c>
      <c r="AD469" s="74" t="s">
        <v>52</v>
      </c>
      <c r="AE469" s="74" t="s">
        <v>53</v>
      </c>
      <c r="AF469" s="74" t="n">
        <v>3</v>
      </c>
      <c r="AG469" s="74" t="n">
        <v>2</v>
      </c>
      <c r="AH469" s="74" t="n">
        <v>1</v>
      </c>
      <c r="AI469" s="74"/>
      <c r="AJ469" s="74" t="n">
        <v>1</v>
      </c>
      <c r="AK469" s="74" t="n">
        <v>0</v>
      </c>
      <c r="AL469" s="74"/>
    </row>
    <row collapsed="false" customFormat="true" customHeight="false" hidden="false" ht="30.8" outlineLevel="0" r="470" s="14">
      <c r="A470" s="36" t="n">
        <v>463</v>
      </c>
      <c r="B470" s="36" t="s">
        <v>46</v>
      </c>
      <c r="C470" s="36" t="s">
        <v>248</v>
      </c>
      <c r="D470" s="64" t="s">
        <v>243</v>
      </c>
      <c r="E470" s="36" t="n">
        <v>7</v>
      </c>
      <c r="F470" s="36" t="n">
        <v>3</v>
      </c>
      <c r="G470" s="106"/>
      <c r="H470" s="82" t="n">
        <v>8462</v>
      </c>
      <c r="I470" s="55" t="s">
        <v>129</v>
      </c>
      <c r="J470" s="36"/>
      <c r="K470" s="36" t="s">
        <v>234</v>
      </c>
      <c r="L470" s="36" t="s">
        <v>256</v>
      </c>
      <c r="M470" s="36" t="n">
        <v>1973</v>
      </c>
      <c r="N470" s="36" t="s">
        <v>234</v>
      </c>
      <c r="O470" s="99" t="s">
        <v>257</v>
      </c>
      <c r="P470" s="36" t="n">
        <v>0</v>
      </c>
      <c r="Q470" s="36" t="n">
        <v>13</v>
      </c>
      <c r="R470" s="74" t="n">
        <v>481</v>
      </c>
      <c r="S470" s="39" t="n">
        <v>24780</v>
      </c>
      <c r="T470" s="72" t="n">
        <v>23788</v>
      </c>
      <c r="U470" s="72" t="n">
        <v>16297</v>
      </c>
      <c r="V470" s="72"/>
      <c r="W470" s="48" t="s">
        <v>52</v>
      </c>
      <c r="X470" s="48" t="s">
        <v>52</v>
      </c>
      <c r="Y470" s="48" t="s">
        <v>52</v>
      </c>
      <c r="Z470" s="48" t="s">
        <v>52</v>
      </c>
      <c r="AA470" s="48" t="s">
        <v>52</v>
      </c>
      <c r="AB470" s="48" t="s">
        <v>52</v>
      </c>
      <c r="AC470" s="74" t="s">
        <v>53</v>
      </c>
      <c r="AD470" s="74" t="s">
        <v>52</v>
      </c>
      <c r="AE470" s="74" t="s">
        <v>53</v>
      </c>
      <c r="AF470" s="74" t="n">
        <v>13</v>
      </c>
      <c r="AG470" s="74" t="n">
        <v>4</v>
      </c>
      <c r="AH470" s="74" t="n">
        <v>5</v>
      </c>
      <c r="AI470" s="74" t="n">
        <v>2</v>
      </c>
      <c r="AJ470" s="74" t="n">
        <v>3</v>
      </c>
      <c r="AK470" s="74" t="n">
        <v>0</v>
      </c>
      <c r="AL470" s="74"/>
    </row>
    <row collapsed="false" customFormat="true" customHeight="false" hidden="false" ht="30.8" outlineLevel="0" r="471" s="14">
      <c r="A471" s="36" t="n">
        <v>464</v>
      </c>
      <c r="B471" s="36" t="s">
        <v>46</v>
      </c>
      <c r="C471" s="36" t="s">
        <v>248</v>
      </c>
      <c r="D471" s="64" t="s">
        <v>243</v>
      </c>
      <c r="E471" s="36" t="n">
        <v>11</v>
      </c>
      <c r="F471" s="36"/>
      <c r="G471" s="106"/>
      <c r="H471" s="82" t="n">
        <v>8463</v>
      </c>
      <c r="I471" s="55" t="s">
        <v>129</v>
      </c>
      <c r="J471" s="36"/>
      <c r="K471" s="36" t="s">
        <v>234</v>
      </c>
      <c r="L471" s="36" t="s">
        <v>258</v>
      </c>
      <c r="M471" s="36" t="n">
        <v>1974</v>
      </c>
      <c r="N471" s="36" t="s">
        <v>234</v>
      </c>
      <c r="O471" s="36" t="n">
        <v>15</v>
      </c>
      <c r="P471" s="36" t="n">
        <v>0</v>
      </c>
      <c r="Q471" s="36" t="n">
        <v>1</v>
      </c>
      <c r="R471" s="74" t="n">
        <v>90</v>
      </c>
      <c r="S471" s="39" t="n">
        <v>3750</v>
      </c>
      <c r="T471" s="72" t="n">
        <v>3750</v>
      </c>
      <c r="U471" s="72" t="n">
        <v>2054</v>
      </c>
      <c r="V471" s="72"/>
      <c r="W471" s="48" t="s">
        <v>52</v>
      </c>
      <c r="X471" s="48" t="s">
        <v>52</v>
      </c>
      <c r="Y471" s="48" t="s">
        <v>52</v>
      </c>
      <c r="Z471" s="48" t="s">
        <v>52</v>
      </c>
      <c r="AA471" s="48" t="s">
        <v>52</v>
      </c>
      <c r="AB471" s="48" t="s">
        <v>52</v>
      </c>
      <c r="AC471" s="74" t="s">
        <v>53</v>
      </c>
      <c r="AD471" s="74" t="s">
        <v>52</v>
      </c>
      <c r="AE471" s="74" t="s">
        <v>53</v>
      </c>
      <c r="AF471" s="74" t="n">
        <v>1</v>
      </c>
      <c r="AG471" s="74" t="n">
        <v>2</v>
      </c>
      <c r="AH471" s="74" t="n">
        <v>1</v>
      </c>
      <c r="AI471" s="74"/>
      <c r="AJ471" s="74" t="n">
        <v>1</v>
      </c>
      <c r="AK471" s="74" t="n">
        <v>0</v>
      </c>
      <c r="AL471" s="74"/>
    </row>
    <row collapsed="false" customFormat="true" customHeight="false" hidden="false" ht="30.8" outlineLevel="0" r="472" s="14">
      <c r="A472" s="36" t="n">
        <v>465</v>
      </c>
      <c r="B472" s="36" t="s">
        <v>46</v>
      </c>
      <c r="C472" s="36" t="s">
        <v>248</v>
      </c>
      <c r="D472" s="64" t="s">
        <v>243</v>
      </c>
      <c r="E472" s="36" t="n">
        <v>15</v>
      </c>
      <c r="F472" s="36" t="n">
        <v>1</v>
      </c>
      <c r="G472" s="106"/>
      <c r="H472" s="82" t="n">
        <v>8464</v>
      </c>
      <c r="I472" s="55" t="s">
        <v>129</v>
      </c>
      <c r="J472" s="36"/>
      <c r="K472" s="36" t="s">
        <v>234</v>
      </c>
      <c r="L472" s="36" t="s">
        <v>258</v>
      </c>
      <c r="M472" s="36" t="n">
        <v>1974</v>
      </c>
      <c r="N472" s="36" t="s">
        <v>234</v>
      </c>
      <c r="O472" s="36" t="n">
        <v>15</v>
      </c>
      <c r="P472" s="36" t="n">
        <v>0</v>
      </c>
      <c r="Q472" s="36" t="n">
        <v>1</v>
      </c>
      <c r="R472" s="74" t="n">
        <v>90</v>
      </c>
      <c r="S472" s="39" t="n">
        <v>3729</v>
      </c>
      <c r="T472" s="72" t="n">
        <v>3729</v>
      </c>
      <c r="U472" s="72" t="n">
        <v>2045</v>
      </c>
      <c r="V472" s="72"/>
      <c r="W472" s="48" t="s">
        <v>52</v>
      </c>
      <c r="X472" s="48" t="s">
        <v>52</v>
      </c>
      <c r="Y472" s="48" t="s">
        <v>52</v>
      </c>
      <c r="Z472" s="48" t="s">
        <v>52</v>
      </c>
      <c r="AA472" s="48" t="s">
        <v>52</v>
      </c>
      <c r="AB472" s="48" t="s">
        <v>52</v>
      </c>
      <c r="AC472" s="74" t="s">
        <v>53</v>
      </c>
      <c r="AD472" s="74" t="s">
        <v>52</v>
      </c>
      <c r="AE472" s="74" t="s">
        <v>53</v>
      </c>
      <c r="AF472" s="74" t="n">
        <v>1</v>
      </c>
      <c r="AG472" s="74" t="n">
        <v>2</v>
      </c>
      <c r="AH472" s="74" t="n">
        <v>2</v>
      </c>
      <c r="AI472" s="74"/>
      <c r="AJ472" s="74" t="n">
        <v>1</v>
      </c>
      <c r="AK472" s="74" t="n">
        <v>0</v>
      </c>
      <c r="AL472" s="74"/>
    </row>
    <row collapsed="false" customFormat="true" customHeight="false" hidden="false" ht="30.8" outlineLevel="0" r="473" s="14">
      <c r="A473" s="36" t="n">
        <v>466</v>
      </c>
      <c r="B473" s="36" t="s">
        <v>46</v>
      </c>
      <c r="C473" s="36" t="s">
        <v>248</v>
      </c>
      <c r="D473" s="64" t="s">
        <v>243</v>
      </c>
      <c r="E473" s="36" t="n">
        <v>15</v>
      </c>
      <c r="F473" s="36" t="n">
        <v>2</v>
      </c>
      <c r="G473" s="36"/>
      <c r="H473" s="82" t="n">
        <v>8465</v>
      </c>
      <c r="I473" s="55" t="s">
        <v>129</v>
      </c>
      <c r="J473" s="36"/>
      <c r="K473" s="36" t="s">
        <v>234</v>
      </c>
      <c r="L473" s="36" t="s">
        <v>258</v>
      </c>
      <c r="M473" s="36" t="n">
        <v>1974</v>
      </c>
      <c r="N473" s="36" t="s">
        <v>234</v>
      </c>
      <c r="O473" s="36" t="n">
        <v>15</v>
      </c>
      <c r="P473" s="36" t="n">
        <v>0</v>
      </c>
      <c r="Q473" s="36" t="n">
        <v>1</v>
      </c>
      <c r="R473" s="74" t="n">
        <v>90</v>
      </c>
      <c r="S473" s="39" t="n">
        <v>3752</v>
      </c>
      <c r="T473" s="104" t="n">
        <v>3752</v>
      </c>
      <c r="U473" s="72" t="n">
        <v>2047</v>
      </c>
      <c r="V473" s="72"/>
      <c r="W473" s="48" t="s">
        <v>52</v>
      </c>
      <c r="X473" s="48" t="s">
        <v>52</v>
      </c>
      <c r="Y473" s="48" t="s">
        <v>52</v>
      </c>
      <c r="Z473" s="48" t="s">
        <v>52</v>
      </c>
      <c r="AA473" s="48" t="s">
        <v>52</v>
      </c>
      <c r="AB473" s="48" t="s">
        <v>52</v>
      </c>
      <c r="AC473" s="74" t="s">
        <v>53</v>
      </c>
      <c r="AD473" s="74" t="s">
        <v>52</v>
      </c>
      <c r="AE473" s="74" t="s">
        <v>53</v>
      </c>
      <c r="AF473" s="74" t="n">
        <v>1</v>
      </c>
      <c r="AG473" s="74" t="n">
        <v>2</v>
      </c>
      <c r="AH473" s="74" t="n">
        <v>2</v>
      </c>
      <c r="AI473" s="74"/>
      <c r="AJ473" s="74" t="n">
        <v>1</v>
      </c>
      <c r="AK473" s="74" t="n">
        <v>0</v>
      </c>
      <c r="AL473" s="74"/>
    </row>
    <row collapsed="false" customFormat="true" customHeight="false" hidden="false" ht="30.8" outlineLevel="0" r="474" s="14">
      <c r="A474" s="36" t="n">
        <v>467</v>
      </c>
      <c r="B474" s="36" t="s">
        <v>46</v>
      </c>
      <c r="C474" s="36" t="s">
        <v>248</v>
      </c>
      <c r="D474" s="64" t="s">
        <v>243</v>
      </c>
      <c r="E474" s="36" t="n">
        <v>15</v>
      </c>
      <c r="F474" s="36" t="n">
        <v>3</v>
      </c>
      <c r="G474" s="36"/>
      <c r="H474" s="82" t="n">
        <v>8466</v>
      </c>
      <c r="I474" s="55" t="s">
        <v>129</v>
      </c>
      <c r="J474" s="36"/>
      <c r="K474" s="36" t="s">
        <v>234</v>
      </c>
      <c r="L474" s="102" t="s">
        <v>259</v>
      </c>
      <c r="M474" s="102" t="n">
        <v>1973</v>
      </c>
      <c r="N474" s="36" t="s">
        <v>234</v>
      </c>
      <c r="O474" s="102" t="n">
        <v>9</v>
      </c>
      <c r="P474" s="36" t="n">
        <v>0</v>
      </c>
      <c r="Q474" s="102" t="n">
        <v>12</v>
      </c>
      <c r="R474" s="103" t="n">
        <v>420</v>
      </c>
      <c r="S474" s="39" t="n">
        <v>23469</v>
      </c>
      <c r="T474" s="104" t="n">
        <v>22446</v>
      </c>
      <c r="U474" s="104" t="n">
        <v>15477</v>
      </c>
      <c r="V474" s="104"/>
      <c r="W474" s="48" t="s">
        <v>52</v>
      </c>
      <c r="X474" s="48" t="s">
        <v>52</v>
      </c>
      <c r="Y474" s="48" t="s">
        <v>52</v>
      </c>
      <c r="Z474" s="48" t="s">
        <v>52</v>
      </c>
      <c r="AA474" s="48" t="s">
        <v>52</v>
      </c>
      <c r="AB474" s="48" t="s">
        <v>52</v>
      </c>
      <c r="AC474" s="74" t="s">
        <v>53</v>
      </c>
      <c r="AD474" s="74" t="s">
        <v>52</v>
      </c>
      <c r="AE474" s="74" t="s">
        <v>53</v>
      </c>
      <c r="AF474" s="103" t="n">
        <v>12</v>
      </c>
      <c r="AG474" s="74" t="n">
        <v>4</v>
      </c>
      <c r="AH474" s="74" t="n">
        <v>4</v>
      </c>
      <c r="AI474" s="74" t="n">
        <v>2</v>
      </c>
      <c r="AJ474" s="74" t="n">
        <v>1</v>
      </c>
      <c r="AK474" s="74" t="n">
        <v>0</v>
      </c>
      <c r="AL474" s="74"/>
    </row>
    <row collapsed="false" customFormat="true" customHeight="false" hidden="false" ht="30.8" outlineLevel="0" r="475" s="14">
      <c r="A475" s="36" t="n">
        <v>468</v>
      </c>
      <c r="B475" s="36" t="s">
        <v>46</v>
      </c>
      <c r="C475" s="36" t="s">
        <v>248</v>
      </c>
      <c r="D475" s="64" t="s">
        <v>243</v>
      </c>
      <c r="E475" s="36" t="n">
        <v>17</v>
      </c>
      <c r="F475" s="36" t="n">
        <v>1</v>
      </c>
      <c r="G475" s="36"/>
      <c r="H475" s="82" t="n">
        <v>8467</v>
      </c>
      <c r="I475" s="55" t="s">
        <v>129</v>
      </c>
      <c r="J475" s="36"/>
      <c r="K475" s="36" t="s">
        <v>234</v>
      </c>
      <c r="L475" s="102" t="s">
        <v>258</v>
      </c>
      <c r="M475" s="102" t="n">
        <v>1975</v>
      </c>
      <c r="N475" s="36" t="s">
        <v>234</v>
      </c>
      <c r="O475" s="102" t="n">
        <v>15</v>
      </c>
      <c r="P475" s="36" t="n">
        <v>0</v>
      </c>
      <c r="Q475" s="102" t="n">
        <v>1</v>
      </c>
      <c r="R475" s="103" t="n">
        <v>90</v>
      </c>
      <c r="S475" s="39" t="n">
        <v>3729</v>
      </c>
      <c r="T475" s="104" t="n">
        <v>3727</v>
      </c>
      <c r="U475" s="104" t="n">
        <v>2052</v>
      </c>
      <c r="V475" s="104"/>
      <c r="W475" s="48" t="s">
        <v>52</v>
      </c>
      <c r="X475" s="48" t="s">
        <v>52</v>
      </c>
      <c r="Y475" s="48" t="s">
        <v>52</v>
      </c>
      <c r="Z475" s="48" t="s">
        <v>52</v>
      </c>
      <c r="AA475" s="48" t="s">
        <v>52</v>
      </c>
      <c r="AB475" s="48" t="s">
        <v>52</v>
      </c>
      <c r="AC475" s="74" t="s">
        <v>53</v>
      </c>
      <c r="AD475" s="74" t="s">
        <v>52</v>
      </c>
      <c r="AE475" s="74" t="s">
        <v>53</v>
      </c>
      <c r="AF475" s="103" t="n">
        <v>1</v>
      </c>
      <c r="AG475" s="74" t="n">
        <v>2</v>
      </c>
      <c r="AH475" s="74" t="n">
        <v>2</v>
      </c>
      <c r="AI475" s="74"/>
      <c r="AJ475" s="74" t="n">
        <v>1</v>
      </c>
      <c r="AK475" s="74" t="n">
        <v>0</v>
      </c>
      <c r="AL475" s="74"/>
    </row>
    <row collapsed="false" customFormat="true" customHeight="false" hidden="false" ht="30.8" outlineLevel="0" r="476" s="14">
      <c r="A476" s="36" t="n">
        <v>469</v>
      </c>
      <c r="B476" s="36" t="s">
        <v>46</v>
      </c>
      <c r="C476" s="36" t="s">
        <v>248</v>
      </c>
      <c r="D476" s="64" t="s">
        <v>243</v>
      </c>
      <c r="E476" s="36" t="n">
        <v>17</v>
      </c>
      <c r="F476" s="36" t="n">
        <v>2</v>
      </c>
      <c r="G476" s="36"/>
      <c r="H476" s="82" t="n">
        <v>8468</v>
      </c>
      <c r="I476" s="55" t="s">
        <v>129</v>
      </c>
      <c r="J476" s="36"/>
      <c r="K476" s="36" t="s">
        <v>234</v>
      </c>
      <c r="L476" s="102" t="s">
        <v>258</v>
      </c>
      <c r="M476" s="102" t="n">
        <v>1975</v>
      </c>
      <c r="N476" s="36" t="s">
        <v>234</v>
      </c>
      <c r="O476" s="102" t="n">
        <v>15</v>
      </c>
      <c r="P476" s="36" t="n">
        <v>0</v>
      </c>
      <c r="Q476" s="102" t="n">
        <v>1</v>
      </c>
      <c r="R476" s="103" t="n">
        <v>90</v>
      </c>
      <c r="S476" s="39" t="n">
        <v>3782</v>
      </c>
      <c r="T476" s="104" t="n">
        <v>3749</v>
      </c>
      <c r="U476" s="104" t="n">
        <v>2045</v>
      </c>
      <c r="V476" s="104"/>
      <c r="W476" s="48" t="s">
        <v>52</v>
      </c>
      <c r="X476" s="48" t="s">
        <v>52</v>
      </c>
      <c r="Y476" s="48" t="s">
        <v>52</v>
      </c>
      <c r="Z476" s="48" t="s">
        <v>52</v>
      </c>
      <c r="AA476" s="48" t="s">
        <v>52</v>
      </c>
      <c r="AB476" s="48" t="s">
        <v>52</v>
      </c>
      <c r="AC476" s="74" t="s">
        <v>53</v>
      </c>
      <c r="AD476" s="74" t="s">
        <v>52</v>
      </c>
      <c r="AE476" s="74" t="s">
        <v>53</v>
      </c>
      <c r="AF476" s="103" t="n">
        <v>1</v>
      </c>
      <c r="AG476" s="74" t="n">
        <v>2</v>
      </c>
      <c r="AH476" s="74" t="n">
        <v>1</v>
      </c>
      <c r="AI476" s="74"/>
      <c r="AJ476" s="74" t="n">
        <v>1</v>
      </c>
      <c r="AK476" s="74" t="n">
        <v>0</v>
      </c>
      <c r="AL476" s="74"/>
    </row>
    <row collapsed="false" customFormat="true" customHeight="false" hidden="false" ht="30.8" outlineLevel="0" r="477" s="14">
      <c r="A477" s="36" t="n">
        <v>470</v>
      </c>
      <c r="B477" s="36" t="s">
        <v>46</v>
      </c>
      <c r="C477" s="36" t="s">
        <v>248</v>
      </c>
      <c r="D477" s="64" t="s">
        <v>243</v>
      </c>
      <c r="E477" s="36" t="n">
        <v>21</v>
      </c>
      <c r="F477" s="36" t="n">
        <v>2</v>
      </c>
      <c r="G477" s="36"/>
      <c r="H477" s="82" t="n">
        <v>8469</v>
      </c>
      <c r="I477" s="55" t="s">
        <v>129</v>
      </c>
      <c r="J477" s="36"/>
      <c r="K477" s="36" t="s">
        <v>234</v>
      </c>
      <c r="L477" s="102" t="s">
        <v>258</v>
      </c>
      <c r="M477" s="102" t="n">
        <v>1975</v>
      </c>
      <c r="N477" s="36" t="s">
        <v>234</v>
      </c>
      <c r="O477" s="102" t="n">
        <v>15</v>
      </c>
      <c r="P477" s="36" t="n">
        <v>0</v>
      </c>
      <c r="Q477" s="102" t="n">
        <v>1</v>
      </c>
      <c r="R477" s="103" t="n">
        <v>90</v>
      </c>
      <c r="S477" s="39" t="n">
        <v>3738</v>
      </c>
      <c r="T477" s="104" t="n">
        <v>3736</v>
      </c>
      <c r="U477" s="104" t="n">
        <v>2050</v>
      </c>
      <c r="V477" s="104"/>
      <c r="W477" s="48" t="s">
        <v>52</v>
      </c>
      <c r="X477" s="48" t="s">
        <v>52</v>
      </c>
      <c r="Y477" s="48" t="s">
        <v>52</v>
      </c>
      <c r="Z477" s="48" t="s">
        <v>52</v>
      </c>
      <c r="AA477" s="48" t="s">
        <v>52</v>
      </c>
      <c r="AB477" s="48" t="s">
        <v>52</v>
      </c>
      <c r="AC477" s="74" t="s">
        <v>53</v>
      </c>
      <c r="AD477" s="74" t="s">
        <v>52</v>
      </c>
      <c r="AE477" s="74" t="s">
        <v>53</v>
      </c>
      <c r="AF477" s="103" t="n">
        <v>1</v>
      </c>
      <c r="AG477" s="74" t="n">
        <v>2</v>
      </c>
      <c r="AH477" s="74" t="n">
        <v>1</v>
      </c>
      <c r="AI477" s="74"/>
      <c r="AJ477" s="74" t="n">
        <v>1</v>
      </c>
      <c r="AK477" s="74" t="n">
        <v>0</v>
      </c>
      <c r="AL477" s="74"/>
    </row>
    <row collapsed="false" customFormat="true" customHeight="false" hidden="false" ht="30.8" outlineLevel="0" r="478" s="14">
      <c r="A478" s="36" t="n">
        <v>471</v>
      </c>
      <c r="B478" s="36" t="s">
        <v>46</v>
      </c>
      <c r="C478" s="36" t="s">
        <v>248</v>
      </c>
      <c r="D478" s="64" t="s">
        <v>243</v>
      </c>
      <c r="E478" s="36" t="n">
        <v>21</v>
      </c>
      <c r="F478" s="36" t="n">
        <v>3</v>
      </c>
      <c r="G478" s="36"/>
      <c r="H478" s="82" t="n">
        <v>8470</v>
      </c>
      <c r="I478" s="55" t="s">
        <v>129</v>
      </c>
      <c r="J478" s="36"/>
      <c r="K478" s="102" t="s">
        <v>234</v>
      </c>
      <c r="L478" s="102" t="s">
        <v>258</v>
      </c>
      <c r="M478" s="102" t="n">
        <v>1973</v>
      </c>
      <c r="N478" s="102" t="s">
        <v>234</v>
      </c>
      <c r="O478" s="102" t="n">
        <v>15</v>
      </c>
      <c r="P478" s="36" t="n">
        <v>0</v>
      </c>
      <c r="Q478" s="102" t="n">
        <v>1</v>
      </c>
      <c r="R478" s="103" t="n">
        <v>90</v>
      </c>
      <c r="S478" s="39" t="n">
        <v>3761</v>
      </c>
      <c r="T478" s="104" t="n">
        <v>3699</v>
      </c>
      <c r="U478" s="104" t="n">
        <v>2036</v>
      </c>
      <c r="V478" s="104"/>
      <c r="W478" s="48" t="s">
        <v>52</v>
      </c>
      <c r="X478" s="48" t="s">
        <v>52</v>
      </c>
      <c r="Y478" s="48" t="s">
        <v>52</v>
      </c>
      <c r="Z478" s="48" t="s">
        <v>52</v>
      </c>
      <c r="AA478" s="48" t="s">
        <v>52</v>
      </c>
      <c r="AB478" s="48" t="s">
        <v>52</v>
      </c>
      <c r="AC478" s="74" t="s">
        <v>53</v>
      </c>
      <c r="AD478" s="74" t="s">
        <v>52</v>
      </c>
      <c r="AE478" s="74" t="s">
        <v>53</v>
      </c>
      <c r="AF478" s="103" t="n">
        <v>1</v>
      </c>
      <c r="AG478" s="74" t="n">
        <v>2</v>
      </c>
      <c r="AH478" s="74" t="n">
        <v>1</v>
      </c>
      <c r="AI478" s="74"/>
      <c r="AJ478" s="74" t="n">
        <v>1</v>
      </c>
      <c r="AK478" s="74" t="n">
        <v>0</v>
      </c>
      <c r="AL478" s="74"/>
    </row>
    <row collapsed="false" customFormat="true" customHeight="false" hidden="false" ht="30.8" outlineLevel="0" r="479" s="14">
      <c r="A479" s="36" t="n">
        <v>472</v>
      </c>
      <c r="B479" s="36" t="s">
        <v>46</v>
      </c>
      <c r="C479" s="36" t="s">
        <v>248</v>
      </c>
      <c r="D479" s="64" t="s">
        <v>243</v>
      </c>
      <c r="E479" s="36" t="n">
        <v>29</v>
      </c>
      <c r="F479" s="36"/>
      <c r="G479" s="36"/>
      <c r="H479" s="82" t="n">
        <v>8471</v>
      </c>
      <c r="I479" s="55" t="s">
        <v>129</v>
      </c>
      <c r="J479" s="36"/>
      <c r="K479" s="102" t="s">
        <v>232</v>
      </c>
      <c r="L479" s="102" t="s">
        <v>258</v>
      </c>
      <c r="M479" s="102" t="n">
        <v>1972</v>
      </c>
      <c r="N479" s="102" t="s">
        <v>232</v>
      </c>
      <c r="O479" s="102" t="n">
        <v>9</v>
      </c>
      <c r="P479" s="36" t="n">
        <v>0</v>
      </c>
      <c r="Q479" s="102" t="n">
        <v>2</v>
      </c>
      <c r="R479" s="103" t="n">
        <v>69</v>
      </c>
      <c r="S479" s="39" t="n">
        <v>6367</v>
      </c>
      <c r="T479" s="104" t="n">
        <v>6086</v>
      </c>
      <c r="U479" s="98" t="n">
        <v>3540</v>
      </c>
      <c r="V479" s="104"/>
      <c r="W479" s="48" t="s">
        <v>52</v>
      </c>
      <c r="X479" s="48" t="s">
        <v>52</v>
      </c>
      <c r="Y479" s="48" t="s">
        <v>52</v>
      </c>
      <c r="Z479" s="48" t="s">
        <v>52</v>
      </c>
      <c r="AA479" s="48" t="s">
        <v>52</v>
      </c>
      <c r="AB479" s="48" t="s">
        <v>53</v>
      </c>
      <c r="AC479" s="74" t="s">
        <v>53</v>
      </c>
      <c r="AD479" s="74" t="s">
        <v>53</v>
      </c>
      <c r="AE479" s="74" t="s">
        <v>52</v>
      </c>
      <c r="AF479" s="103" t="n">
        <v>2</v>
      </c>
      <c r="AG479" s="74" t="n">
        <v>4</v>
      </c>
      <c r="AH479" s="74" t="n">
        <v>1</v>
      </c>
      <c r="AI479" s="74"/>
      <c r="AJ479" s="74" t="n">
        <v>1</v>
      </c>
      <c r="AK479" s="74" t="n">
        <v>0</v>
      </c>
      <c r="AL479" s="74"/>
    </row>
    <row collapsed="false" customFormat="true" customHeight="false" hidden="false" ht="30.8" outlineLevel="0" r="480" s="51">
      <c r="A480" s="36" t="n">
        <v>473</v>
      </c>
      <c r="B480" s="34" t="s">
        <v>46</v>
      </c>
      <c r="C480" s="34" t="s">
        <v>248</v>
      </c>
      <c r="D480" s="37" t="s">
        <v>151</v>
      </c>
      <c r="E480" s="34" t="n">
        <v>1</v>
      </c>
      <c r="F480" s="34"/>
      <c r="G480" s="34"/>
      <c r="H480" s="82" t="n">
        <v>8472</v>
      </c>
      <c r="I480" s="71" t="s">
        <v>129</v>
      </c>
      <c r="J480" s="34"/>
      <c r="K480" s="34" t="s">
        <v>232</v>
      </c>
      <c r="L480" s="34" t="s">
        <v>240</v>
      </c>
      <c r="M480" s="34" t="n">
        <v>1975</v>
      </c>
      <c r="N480" s="34" t="s">
        <v>232</v>
      </c>
      <c r="O480" s="34" t="n">
        <v>14</v>
      </c>
      <c r="P480" s="34" t="n">
        <v>0</v>
      </c>
      <c r="Q480" s="34" t="n">
        <v>1</v>
      </c>
      <c r="R480" s="34" t="n">
        <v>97</v>
      </c>
      <c r="S480" s="39" t="n">
        <v>4715</v>
      </c>
      <c r="T480" s="78" t="n">
        <v>4652</v>
      </c>
      <c r="U480" s="78" t="n">
        <v>2783</v>
      </c>
      <c r="V480" s="78"/>
      <c r="W480" s="107" t="s">
        <v>52</v>
      </c>
      <c r="X480" s="107" t="s">
        <v>52</v>
      </c>
      <c r="Y480" s="107" t="s">
        <v>52</v>
      </c>
      <c r="Z480" s="107" t="s">
        <v>52</v>
      </c>
      <c r="AA480" s="107" t="s">
        <v>52</v>
      </c>
      <c r="AB480" s="107" t="s">
        <v>52</v>
      </c>
      <c r="AC480" s="34" t="s">
        <v>53</v>
      </c>
      <c r="AD480" s="34" t="s">
        <v>52</v>
      </c>
      <c r="AE480" s="34" t="s">
        <v>53</v>
      </c>
      <c r="AF480" s="34" t="n">
        <v>2</v>
      </c>
      <c r="AG480" s="34" t="n">
        <v>1</v>
      </c>
      <c r="AH480" s="34" t="n">
        <v>2</v>
      </c>
      <c r="AI480" s="34" t="n">
        <v>0</v>
      </c>
      <c r="AJ480" s="34" t="n">
        <v>1</v>
      </c>
      <c r="AK480" s="34" t="n">
        <v>0</v>
      </c>
      <c r="AL480" s="34"/>
    </row>
    <row collapsed="false" customFormat="true" customHeight="false" hidden="false" ht="30.8" outlineLevel="0" r="481" s="14">
      <c r="A481" s="36" t="n">
        <v>474</v>
      </c>
      <c r="B481" s="36" t="s">
        <v>46</v>
      </c>
      <c r="C481" s="36" t="s">
        <v>248</v>
      </c>
      <c r="D481" s="37" t="s">
        <v>151</v>
      </c>
      <c r="E481" s="36" t="n">
        <v>5</v>
      </c>
      <c r="F481" s="36" t="n">
        <v>3</v>
      </c>
      <c r="G481" s="36"/>
      <c r="H481" s="82" t="n">
        <v>8473</v>
      </c>
      <c r="I481" s="55" t="s">
        <v>129</v>
      </c>
      <c r="J481" s="36"/>
      <c r="K481" s="36" t="s">
        <v>232</v>
      </c>
      <c r="L481" s="36" t="s">
        <v>74</v>
      </c>
      <c r="M481" s="36" t="n">
        <v>1953</v>
      </c>
      <c r="N481" s="36" t="s">
        <v>232</v>
      </c>
      <c r="O481" s="36" t="n">
        <v>3</v>
      </c>
      <c r="P481" s="74" t="n">
        <v>0</v>
      </c>
      <c r="Q481" s="74" t="n">
        <v>2</v>
      </c>
      <c r="R481" s="74" t="n">
        <v>12</v>
      </c>
      <c r="S481" s="39" t="n">
        <v>970</v>
      </c>
      <c r="T481" s="72" t="n">
        <v>892</v>
      </c>
      <c r="U481" s="72" t="n">
        <v>612</v>
      </c>
      <c r="V481" s="72"/>
      <c r="W481" s="48" t="s">
        <v>52</v>
      </c>
      <c r="X481" s="48" t="s">
        <v>52</v>
      </c>
      <c r="Y481" s="48" t="s">
        <v>53</v>
      </c>
      <c r="Z481" s="48" t="s">
        <v>52</v>
      </c>
      <c r="AA481" s="48" t="s">
        <v>52</v>
      </c>
      <c r="AB481" s="48" t="s">
        <v>52</v>
      </c>
      <c r="AC481" s="74" t="s">
        <v>52</v>
      </c>
      <c r="AD481" s="74" t="s">
        <v>52</v>
      </c>
      <c r="AE481" s="74" t="s">
        <v>53</v>
      </c>
      <c r="AF481" s="74" t="s">
        <v>53</v>
      </c>
      <c r="AG481" s="74" t="n">
        <v>1</v>
      </c>
      <c r="AH481" s="74" t="n">
        <v>1</v>
      </c>
      <c r="AI481" s="74" t="n">
        <v>0</v>
      </c>
      <c r="AJ481" s="74" t="n">
        <v>1</v>
      </c>
      <c r="AK481" s="74" t="n">
        <v>0</v>
      </c>
      <c r="AL481" s="36"/>
    </row>
    <row collapsed="false" customFormat="true" customHeight="false" hidden="false" ht="30.8" outlineLevel="0" r="482" s="14">
      <c r="A482" s="36" t="n">
        <v>475</v>
      </c>
      <c r="B482" s="36" t="s">
        <v>46</v>
      </c>
      <c r="C482" s="36" t="s">
        <v>248</v>
      </c>
      <c r="D482" s="37" t="s">
        <v>151</v>
      </c>
      <c r="E482" s="36" t="n">
        <v>6</v>
      </c>
      <c r="F482" s="36" t="n">
        <v>1</v>
      </c>
      <c r="G482" s="36"/>
      <c r="H482" s="82" t="n">
        <v>8474</v>
      </c>
      <c r="I482" s="55" t="s">
        <v>129</v>
      </c>
      <c r="J482" s="36"/>
      <c r="K482" s="36" t="s">
        <v>232</v>
      </c>
      <c r="L482" s="36" t="s">
        <v>74</v>
      </c>
      <c r="M482" s="36" t="n">
        <v>1959</v>
      </c>
      <c r="N482" s="36" t="s">
        <v>232</v>
      </c>
      <c r="O482" s="36" t="n">
        <v>4</v>
      </c>
      <c r="P482" s="74" t="n">
        <v>0</v>
      </c>
      <c r="Q482" s="74" t="n">
        <v>3</v>
      </c>
      <c r="R482" s="74" t="n">
        <v>39</v>
      </c>
      <c r="S482" s="39" t="n">
        <v>2592</v>
      </c>
      <c r="T482" s="72" t="n">
        <v>2022</v>
      </c>
      <c r="U482" s="72" t="n">
        <v>1244</v>
      </c>
      <c r="V482" s="72"/>
      <c r="W482" s="48" t="s">
        <v>52</v>
      </c>
      <c r="X482" s="48" t="s">
        <v>52</v>
      </c>
      <c r="Y482" s="48" t="s">
        <v>53</v>
      </c>
      <c r="Z482" s="48" t="s">
        <v>52</v>
      </c>
      <c r="AA482" s="48" t="s">
        <v>52</v>
      </c>
      <c r="AB482" s="48" t="s">
        <v>52</v>
      </c>
      <c r="AC482" s="74" t="s">
        <v>52</v>
      </c>
      <c r="AD482" s="74" t="s">
        <v>52</v>
      </c>
      <c r="AE482" s="74" t="s">
        <v>53</v>
      </c>
      <c r="AF482" s="74" t="s">
        <v>53</v>
      </c>
      <c r="AG482" s="74" t="n">
        <v>1</v>
      </c>
      <c r="AH482" s="74" t="n">
        <v>1</v>
      </c>
      <c r="AI482" s="74" t="n">
        <v>0</v>
      </c>
      <c r="AJ482" s="74" t="n">
        <v>1</v>
      </c>
      <c r="AK482" s="74" t="n">
        <v>0</v>
      </c>
      <c r="AL482" s="36"/>
    </row>
    <row collapsed="false" customFormat="true" customHeight="false" hidden="false" ht="30.8" outlineLevel="0" r="483" s="14">
      <c r="A483" s="36" t="n">
        <v>476</v>
      </c>
      <c r="B483" s="36" t="s">
        <v>46</v>
      </c>
      <c r="C483" s="36" t="s">
        <v>248</v>
      </c>
      <c r="D483" s="37" t="s">
        <v>151</v>
      </c>
      <c r="E483" s="36" t="n">
        <v>6</v>
      </c>
      <c r="F483" s="36" t="n">
        <v>2</v>
      </c>
      <c r="G483" s="36"/>
      <c r="H483" s="82" t="n">
        <v>8475</v>
      </c>
      <c r="I483" s="55" t="s">
        <v>129</v>
      </c>
      <c r="J483" s="56" t="s">
        <v>260</v>
      </c>
      <c r="K483" s="36" t="s">
        <v>232</v>
      </c>
      <c r="L483" s="36" t="s">
        <v>74</v>
      </c>
      <c r="M483" s="36" t="n">
        <v>1958</v>
      </c>
      <c r="N483" s="36" t="s">
        <v>232</v>
      </c>
      <c r="O483" s="36" t="n">
        <v>2</v>
      </c>
      <c r="P483" s="74" t="n">
        <v>0</v>
      </c>
      <c r="Q483" s="74" t="n">
        <v>2</v>
      </c>
      <c r="R483" s="74" t="n">
        <v>8</v>
      </c>
      <c r="S483" s="39" t="n">
        <v>512</v>
      </c>
      <c r="T483" s="72" t="n">
        <v>512</v>
      </c>
      <c r="U483" s="72" t="n">
        <v>353</v>
      </c>
      <c r="V483" s="72"/>
      <c r="W483" s="48" t="s">
        <v>52</v>
      </c>
      <c r="X483" s="48" t="s">
        <v>52</v>
      </c>
      <c r="Y483" s="48" t="s">
        <v>53</v>
      </c>
      <c r="Z483" s="48" t="s">
        <v>52</v>
      </c>
      <c r="AA483" s="48" t="s">
        <v>52</v>
      </c>
      <c r="AB483" s="48" t="s">
        <v>52</v>
      </c>
      <c r="AC483" s="74" t="s">
        <v>52</v>
      </c>
      <c r="AD483" s="74" t="s">
        <v>52</v>
      </c>
      <c r="AE483" s="74" t="s">
        <v>53</v>
      </c>
      <c r="AF483" s="74" t="s">
        <v>53</v>
      </c>
      <c r="AG483" s="74" t="n">
        <v>1</v>
      </c>
      <c r="AH483" s="74" t="n">
        <v>1</v>
      </c>
      <c r="AI483" s="74" t="n">
        <v>0</v>
      </c>
      <c r="AJ483" s="74" t="n">
        <v>1</v>
      </c>
      <c r="AK483" s="74" t="n">
        <v>0</v>
      </c>
      <c r="AL483" s="36"/>
    </row>
    <row collapsed="false" customFormat="true" customHeight="false" hidden="false" ht="30.8" outlineLevel="0" r="484" s="14">
      <c r="A484" s="36" t="n">
        <v>477</v>
      </c>
      <c r="B484" s="36" t="s">
        <v>46</v>
      </c>
      <c r="C484" s="36" t="s">
        <v>248</v>
      </c>
      <c r="D484" s="37" t="s">
        <v>151</v>
      </c>
      <c r="E484" s="36" t="n">
        <v>7</v>
      </c>
      <c r="F484" s="36" t="n">
        <v>1</v>
      </c>
      <c r="G484" s="36"/>
      <c r="H484" s="82" t="n">
        <v>8476</v>
      </c>
      <c r="I484" s="55" t="s">
        <v>129</v>
      </c>
      <c r="J484" s="56"/>
      <c r="K484" s="36" t="s">
        <v>232</v>
      </c>
      <c r="L484" s="36" t="s">
        <v>74</v>
      </c>
      <c r="M484" s="36" t="n">
        <v>1953</v>
      </c>
      <c r="N484" s="36" t="s">
        <v>232</v>
      </c>
      <c r="O484" s="36" t="n">
        <v>3</v>
      </c>
      <c r="P484" s="74" t="n">
        <v>0</v>
      </c>
      <c r="Q484" s="74" t="n">
        <v>2</v>
      </c>
      <c r="R484" s="74" t="n">
        <v>18</v>
      </c>
      <c r="S484" s="39" t="n">
        <v>1202</v>
      </c>
      <c r="T484" s="72" t="n">
        <v>1109</v>
      </c>
      <c r="U484" s="72" t="n">
        <v>673</v>
      </c>
      <c r="V484" s="72"/>
      <c r="W484" s="48" t="s">
        <v>52</v>
      </c>
      <c r="X484" s="48" t="s">
        <v>52</v>
      </c>
      <c r="Y484" s="48" t="s">
        <v>53</v>
      </c>
      <c r="Z484" s="48" t="s">
        <v>52</v>
      </c>
      <c r="AA484" s="48" t="s">
        <v>52</v>
      </c>
      <c r="AB484" s="48" t="s">
        <v>52</v>
      </c>
      <c r="AC484" s="74" t="s">
        <v>52</v>
      </c>
      <c r="AD484" s="74" t="s">
        <v>52</v>
      </c>
      <c r="AE484" s="74" t="s">
        <v>53</v>
      </c>
      <c r="AF484" s="74" t="s">
        <v>53</v>
      </c>
      <c r="AG484" s="74" t="n">
        <v>1</v>
      </c>
      <c r="AH484" s="74" t="n">
        <v>1</v>
      </c>
      <c r="AI484" s="74" t="n">
        <v>0</v>
      </c>
      <c r="AJ484" s="74" t="n">
        <v>0</v>
      </c>
      <c r="AK484" s="74" t="n">
        <v>0</v>
      </c>
      <c r="AL484" s="36"/>
    </row>
    <row collapsed="false" customFormat="true" customHeight="false" hidden="false" ht="30.8" outlineLevel="0" r="485" s="14">
      <c r="A485" s="36" t="n">
        <v>478</v>
      </c>
      <c r="B485" s="36" t="s">
        <v>46</v>
      </c>
      <c r="C485" s="36" t="s">
        <v>248</v>
      </c>
      <c r="D485" s="37" t="s">
        <v>151</v>
      </c>
      <c r="E485" s="36" t="n">
        <v>8</v>
      </c>
      <c r="F485" s="36" t="n">
        <v>1</v>
      </c>
      <c r="G485" s="36"/>
      <c r="H485" s="82" t="n">
        <v>8477</v>
      </c>
      <c r="I485" s="55" t="s">
        <v>129</v>
      </c>
      <c r="J485" s="56"/>
      <c r="K485" s="36" t="s">
        <v>232</v>
      </c>
      <c r="L485" s="36" t="s">
        <v>183</v>
      </c>
      <c r="M485" s="36" t="n">
        <v>1960</v>
      </c>
      <c r="N485" s="36" t="s">
        <v>232</v>
      </c>
      <c r="O485" s="36" t="n">
        <v>4</v>
      </c>
      <c r="P485" s="74" t="n">
        <v>0</v>
      </c>
      <c r="Q485" s="74" t="n">
        <v>3</v>
      </c>
      <c r="R485" s="74" t="n">
        <v>48</v>
      </c>
      <c r="S485" s="39" t="n">
        <v>2532</v>
      </c>
      <c r="T485" s="72" t="n">
        <v>1997</v>
      </c>
      <c r="U485" s="72" t="n">
        <v>1319</v>
      </c>
      <c r="V485" s="72"/>
      <c r="W485" s="48" t="s">
        <v>52</v>
      </c>
      <c r="X485" s="48" t="s">
        <v>52</v>
      </c>
      <c r="Y485" s="48" t="s">
        <v>53</v>
      </c>
      <c r="Z485" s="48" t="s">
        <v>52</v>
      </c>
      <c r="AA485" s="48" t="s">
        <v>52</v>
      </c>
      <c r="AB485" s="48" t="s">
        <v>52</v>
      </c>
      <c r="AC485" s="74" t="s">
        <v>52</v>
      </c>
      <c r="AD485" s="74" t="s">
        <v>52</v>
      </c>
      <c r="AE485" s="74" t="s">
        <v>53</v>
      </c>
      <c r="AF485" s="74" t="s">
        <v>53</v>
      </c>
      <c r="AG485" s="74" t="n">
        <v>1</v>
      </c>
      <c r="AH485" s="74" t="n">
        <v>1</v>
      </c>
      <c r="AI485" s="74" t="n">
        <v>0</v>
      </c>
      <c r="AJ485" s="74" t="n">
        <v>1</v>
      </c>
      <c r="AK485" s="74" t="n">
        <v>0</v>
      </c>
      <c r="AL485" s="36"/>
    </row>
    <row collapsed="false" customFormat="true" customHeight="false" hidden="false" ht="30.8" outlineLevel="0" r="486" s="14">
      <c r="A486" s="36" t="n">
        <v>479</v>
      </c>
      <c r="B486" s="36" t="s">
        <v>46</v>
      </c>
      <c r="C486" s="36" t="s">
        <v>248</v>
      </c>
      <c r="D486" s="37" t="s">
        <v>151</v>
      </c>
      <c r="E486" s="36" t="n">
        <v>8</v>
      </c>
      <c r="F486" s="36" t="n">
        <v>2</v>
      </c>
      <c r="G486" s="36"/>
      <c r="H486" s="82" t="n">
        <v>8478</v>
      </c>
      <c r="I486" s="55" t="s">
        <v>129</v>
      </c>
      <c r="J486" s="56" t="s">
        <v>260</v>
      </c>
      <c r="K486" s="36" t="s">
        <v>232</v>
      </c>
      <c r="L486" s="36" t="s">
        <v>183</v>
      </c>
      <c r="M486" s="36" t="n">
        <v>1958</v>
      </c>
      <c r="N486" s="36" t="s">
        <v>232</v>
      </c>
      <c r="O486" s="36" t="n">
        <v>2</v>
      </c>
      <c r="P486" s="74" t="n">
        <v>0</v>
      </c>
      <c r="Q486" s="74" t="n">
        <v>2</v>
      </c>
      <c r="R486" s="74" t="n">
        <v>8</v>
      </c>
      <c r="S486" s="39" t="n">
        <v>509</v>
      </c>
      <c r="T486" s="72" t="n">
        <v>509</v>
      </c>
      <c r="U486" s="72" t="n">
        <v>343</v>
      </c>
      <c r="V486" s="72"/>
      <c r="W486" s="48" t="s">
        <v>52</v>
      </c>
      <c r="X486" s="48" t="s">
        <v>52</v>
      </c>
      <c r="Y486" s="48" t="s">
        <v>53</v>
      </c>
      <c r="Z486" s="48" t="s">
        <v>52</v>
      </c>
      <c r="AA486" s="48" t="s">
        <v>52</v>
      </c>
      <c r="AB486" s="48" t="s">
        <v>52</v>
      </c>
      <c r="AC486" s="74" t="s">
        <v>52</v>
      </c>
      <c r="AD486" s="74" t="s">
        <v>52</v>
      </c>
      <c r="AE486" s="74" t="s">
        <v>53</v>
      </c>
      <c r="AF486" s="74" t="s">
        <v>53</v>
      </c>
      <c r="AG486" s="74" t="n">
        <v>1</v>
      </c>
      <c r="AH486" s="74" t="n">
        <v>1</v>
      </c>
      <c r="AI486" s="74" t="n">
        <v>0</v>
      </c>
      <c r="AJ486" s="74" t="n">
        <v>1</v>
      </c>
      <c r="AK486" s="74" t="n">
        <v>0</v>
      </c>
      <c r="AL486" s="36"/>
    </row>
    <row collapsed="false" customFormat="true" customHeight="false" hidden="false" ht="30.8" outlineLevel="0" r="487" s="14">
      <c r="A487" s="36" t="n">
        <v>480</v>
      </c>
      <c r="B487" s="36" t="s">
        <v>46</v>
      </c>
      <c r="C487" s="36" t="s">
        <v>248</v>
      </c>
      <c r="D487" s="37" t="s">
        <v>151</v>
      </c>
      <c r="E487" s="36" t="n">
        <v>8</v>
      </c>
      <c r="F487" s="36" t="n">
        <v>3</v>
      </c>
      <c r="G487" s="36"/>
      <c r="H487" s="82" t="n">
        <v>8479</v>
      </c>
      <c r="I487" s="55" t="s">
        <v>129</v>
      </c>
      <c r="J487" s="36"/>
      <c r="K487" s="36" t="s">
        <v>232</v>
      </c>
      <c r="L487" s="36" t="s">
        <v>183</v>
      </c>
      <c r="M487" s="36" t="n">
        <v>1958</v>
      </c>
      <c r="N487" s="36" t="s">
        <v>232</v>
      </c>
      <c r="O487" s="36" t="n">
        <v>2</v>
      </c>
      <c r="P487" s="74" t="n">
        <v>0</v>
      </c>
      <c r="Q487" s="74" t="n">
        <v>2</v>
      </c>
      <c r="R487" s="74" t="n">
        <v>8</v>
      </c>
      <c r="S487" s="39" t="n">
        <v>514</v>
      </c>
      <c r="T487" s="72" t="n">
        <v>514</v>
      </c>
      <c r="U487" s="72" t="n">
        <v>344</v>
      </c>
      <c r="V487" s="72"/>
      <c r="W487" s="48" t="s">
        <v>52</v>
      </c>
      <c r="X487" s="48" t="s">
        <v>52</v>
      </c>
      <c r="Y487" s="48" t="s">
        <v>53</v>
      </c>
      <c r="Z487" s="48" t="s">
        <v>52</v>
      </c>
      <c r="AA487" s="48" t="s">
        <v>52</v>
      </c>
      <c r="AB487" s="48" t="s">
        <v>52</v>
      </c>
      <c r="AC487" s="74" t="s">
        <v>52</v>
      </c>
      <c r="AD487" s="74" t="s">
        <v>52</v>
      </c>
      <c r="AE487" s="74" t="s">
        <v>53</v>
      </c>
      <c r="AF487" s="74" t="s">
        <v>53</v>
      </c>
      <c r="AG487" s="74" t="n">
        <v>1</v>
      </c>
      <c r="AH487" s="74" t="n">
        <v>1</v>
      </c>
      <c r="AI487" s="74" t="n">
        <v>0</v>
      </c>
      <c r="AJ487" s="74" t="n">
        <v>1</v>
      </c>
      <c r="AK487" s="74" t="n">
        <v>0</v>
      </c>
      <c r="AL487" s="36"/>
    </row>
    <row collapsed="false" customFormat="true" customHeight="false" hidden="false" ht="30.8" outlineLevel="0" r="488" s="14">
      <c r="A488" s="36" t="n">
        <v>481</v>
      </c>
      <c r="B488" s="36" t="s">
        <v>46</v>
      </c>
      <c r="C488" s="36" t="s">
        <v>248</v>
      </c>
      <c r="D488" s="37" t="s">
        <v>151</v>
      </c>
      <c r="E488" s="36" t="n">
        <v>10</v>
      </c>
      <c r="F488" s="36" t="n">
        <v>1</v>
      </c>
      <c r="G488" s="36"/>
      <c r="H488" s="82" t="n">
        <v>8480</v>
      </c>
      <c r="I488" s="55" t="s">
        <v>129</v>
      </c>
      <c r="J488" s="36"/>
      <c r="K488" s="36" t="s">
        <v>232</v>
      </c>
      <c r="L488" s="36" t="s">
        <v>74</v>
      </c>
      <c r="M488" s="36" t="n">
        <v>1959</v>
      </c>
      <c r="N488" s="36" t="s">
        <v>232</v>
      </c>
      <c r="O488" s="36" t="n">
        <v>4</v>
      </c>
      <c r="P488" s="74" t="n">
        <v>0</v>
      </c>
      <c r="Q488" s="74" t="n">
        <v>3</v>
      </c>
      <c r="R488" s="74" t="n">
        <v>35</v>
      </c>
      <c r="S488" s="39" t="n">
        <v>2386</v>
      </c>
      <c r="T488" s="72" t="n">
        <v>1897</v>
      </c>
      <c r="U488" s="72" t="n">
        <v>1229</v>
      </c>
      <c r="V488" s="72"/>
      <c r="W488" s="48" t="s">
        <v>52</v>
      </c>
      <c r="X488" s="48" t="s">
        <v>52</v>
      </c>
      <c r="Y488" s="48" t="s">
        <v>53</v>
      </c>
      <c r="Z488" s="48" t="s">
        <v>52</v>
      </c>
      <c r="AA488" s="48" t="s">
        <v>52</v>
      </c>
      <c r="AB488" s="48" t="s">
        <v>52</v>
      </c>
      <c r="AC488" s="74" t="s">
        <v>52</v>
      </c>
      <c r="AD488" s="74" t="s">
        <v>52</v>
      </c>
      <c r="AE488" s="74" t="s">
        <v>53</v>
      </c>
      <c r="AF488" s="74" t="s">
        <v>53</v>
      </c>
      <c r="AG488" s="74" t="n">
        <v>1</v>
      </c>
      <c r="AH488" s="74" t="n">
        <v>1</v>
      </c>
      <c r="AI488" s="74" t="n">
        <v>0</v>
      </c>
      <c r="AJ488" s="74" t="n">
        <v>1</v>
      </c>
      <c r="AK488" s="74" t="n">
        <v>0</v>
      </c>
      <c r="AL488" s="36"/>
    </row>
    <row collapsed="false" customFormat="true" customHeight="false" hidden="false" ht="30.8" outlineLevel="0" r="489" s="14">
      <c r="A489" s="36" t="n">
        <v>482</v>
      </c>
      <c r="B489" s="36" t="s">
        <v>46</v>
      </c>
      <c r="C489" s="36" t="s">
        <v>248</v>
      </c>
      <c r="D489" s="37" t="s">
        <v>151</v>
      </c>
      <c r="E489" s="36" t="n">
        <v>10</v>
      </c>
      <c r="F489" s="36" t="n">
        <v>2</v>
      </c>
      <c r="G489" s="36"/>
      <c r="H489" s="82" t="n">
        <v>8481</v>
      </c>
      <c r="I489" s="55" t="s">
        <v>129</v>
      </c>
      <c r="J489" s="36"/>
      <c r="K489" s="36" t="s">
        <v>232</v>
      </c>
      <c r="L489" s="36" t="s">
        <v>74</v>
      </c>
      <c r="M489" s="36" t="n">
        <v>1958</v>
      </c>
      <c r="N489" s="36" t="s">
        <v>232</v>
      </c>
      <c r="O489" s="36" t="n">
        <v>2</v>
      </c>
      <c r="P489" s="74" t="n">
        <v>0</v>
      </c>
      <c r="Q489" s="74" t="n">
        <v>2</v>
      </c>
      <c r="R489" s="74" t="n">
        <v>8</v>
      </c>
      <c r="S489" s="39" t="n">
        <v>516</v>
      </c>
      <c r="T489" s="72" t="n">
        <v>516</v>
      </c>
      <c r="U489" s="72" t="n">
        <v>345</v>
      </c>
      <c r="V489" s="72"/>
      <c r="W489" s="48" t="s">
        <v>52</v>
      </c>
      <c r="X489" s="48" t="s">
        <v>52</v>
      </c>
      <c r="Y489" s="48" t="s">
        <v>53</v>
      </c>
      <c r="Z489" s="48" t="s">
        <v>52</v>
      </c>
      <c r="AA489" s="48" t="s">
        <v>52</v>
      </c>
      <c r="AB489" s="48" t="s">
        <v>52</v>
      </c>
      <c r="AC489" s="74" t="s">
        <v>52</v>
      </c>
      <c r="AD489" s="74" t="s">
        <v>52</v>
      </c>
      <c r="AE489" s="74" t="s">
        <v>53</v>
      </c>
      <c r="AF489" s="74" t="s">
        <v>53</v>
      </c>
      <c r="AG489" s="74" t="n">
        <v>1</v>
      </c>
      <c r="AH489" s="74" t="n">
        <v>1</v>
      </c>
      <c r="AI489" s="74" t="n">
        <v>0</v>
      </c>
      <c r="AJ489" s="74" t="n">
        <v>1</v>
      </c>
      <c r="AK489" s="74" t="n">
        <v>0</v>
      </c>
      <c r="AL489" s="36"/>
    </row>
    <row collapsed="false" customFormat="true" customHeight="false" hidden="false" ht="30.8" outlineLevel="0" r="490" s="14">
      <c r="A490" s="36" t="n">
        <v>483</v>
      </c>
      <c r="B490" s="36" t="s">
        <v>46</v>
      </c>
      <c r="C490" s="36" t="s">
        <v>248</v>
      </c>
      <c r="D490" s="37" t="s">
        <v>151</v>
      </c>
      <c r="E490" s="36" t="n">
        <v>12</v>
      </c>
      <c r="F490" s="36" t="n">
        <v>2</v>
      </c>
      <c r="G490" s="36"/>
      <c r="H490" s="82" t="n">
        <v>8482</v>
      </c>
      <c r="I490" s="55" t="s">
        <v>129</v>
      </c>
      <c r="J490" s="36"/>
      <c r="K490" s="36" t="s">
        <v>232</v>
      </c>
      <c r="L490" s="36" t="s">
        <v>74</v>
      </c>
      <c r="M490" s="36" t="n">
        <v>1958</v>
      </c>
      <c r="N490" s="36" t="s">
        <v>232</v>
      </c>
      <c r="O490" s="36" t="n">
        <v>2</v>
      </c>
      <c r="P490" s="74" t="n">
        <v>0</v>
      </c>
      <c r="Q490" s="74" t="n">
        <v>2</v>
      </c>
      <c r="R490" s="74" t="n">
        <v>8</v>
      </c>
      <c r="S490" s="39" t="n">
        <v>512</v>
      </c>
      <c r="T490" s="72" t="n">
        <v>512</v>
      </c>
      <c r="U490" s="72" t="n">
        <v>349</v>
      </c>
      <c r="V490" s="72"/>
      <c r="W490" s="48" t="s">
        <v>52</v>
      </c>
      <c r="X490" s="48" t="s">
        <v>52</v>
      </c>
      <c r="Y490" s="48" t="s">
        <v>53</v>
      </c>
      <c r="Z490" s="48" t="s">
        <v>52</v>
      </c>
      <c r="AA490" s="48" t="s">
        <v>52</v>
      </c>
      <c r="AB490" s="48" t="s">
        <v>52</v>
      </c>
      <c r="AC490" s="74" t="s">
        <v>52</v>
      </c>
      <c r="AD490" s="74" t="s">
        <v>52</v>
      </c>
      <c r="AE490" s="74" t="s">
        <v>53</v>
      </c>
      <c r="AF490" s="74" t="s">
        <v>53</v>
      </c>
      <c r="AG490" s="74" t="n">
        <v>1</v>
      </c>
      <c r="AH490" s="74" t="n">
        <v>1</v>
      </c>
      <c r="AI490" s="74" t="n">
        <v>0</v>
      </c>
      <c r="AJ490" s="74" t="n">
        <v>1</v>
      </c>
      <c r="AK490" s="74" t="n">
        <v>0</v>
      </c>
      <c r="AL490" s="36"/>
    </row>
    <row collapsed="false" customFormat="true" customHeight="false" hidden="false" ht="30.8" outlineLevel="0" r="491" s="14">
      <c r="A491" s="36" t="n">
        <v>484</v>
      </c>
      <c r="B491" s="36" t="s">
        <v>46</v>
      </c>
      <c r="C491" s="36" t="s">
        <v>248</v>
      </c>
      <c r="D491" s="37" t="s">
        <v>151</v>
      </c>
      <c r="E491" s="36" t="n">
        <v>16</v>
      </c>
      <c r="F491" s="36" t="n">
        <v>1</v>
      </c>
      <c r="G491" s="36"/>
      <c r="H491" s="82" t="n">
        <v>8483</v>
      </c>
      <c r="I491" s="55" t="s">
        <v>129</v>
      </c>
      <c r="J491" s="36"/>
      <c r="K491" s="36" t="s">
        <v>232</v>
      </c>
      <c r="L491" s="108" t="s">
        <v>168</v>
      </c>
      <c r="M491" s="36" t="n">
        <v>1962</v>
      </c>
      <c r="N491" s="36" t="s">
        <v>232</v>
      </c>
      <c r="O491" s="36" t="n">
        <v>4</v>
      </c>
      <c r="P491" s="74" t="n">
        <v>0</v>
      </c>
      <c r="Q491" s="74" t="n">
        <v>3</v>
      </c>
      <c r="R491" s="74" t="n">
        <v>40</v>
      </c>
      <c r="S491" s="39" t="n">
        <v>1634</v>
      </c>
      <c r="T491" s="72" t="n">
        <v>1634</v>
      </c>
      <c r="U491" s="72" t="n">
        <v>1094</v>
      </c>
      <c r="V491" s="72"/>
      <c r="W491" s="48" t="s">
        <v>52</v>
      </c>
      <c r="X491" s="48" t="s">
        <v>52</v>
      </c>
      <c r="Y491" s="48" t="s">
        <v>53</v>
      </c>
      <c r="Z491" s="48" t="s">
        <v>52</v>
      </c>
      <c r="AA491" s="48" t="s">
        <v>52</v>
      </c>
      <c r="AB491" s="48" t="s">
        <v>52</v>
      </c>
      <c r="AC491" s="74" t="s">
        <v>52</v>
      </c>
      <c r="AD491" s="74" t="s">
        <v>52</v>
      </c>
      <c r="AE491" s="74" t="s">
        <v>53</v>
      </c>
      <c r="AF491" s="74" t="s">
        <v>53</v>
      </c>
      <c r="AG491" s="74" t="n">
        <v>1</v>
      </c>
      <c r="AH491" s="74" t="n">
        <v>1</v>
      </c>
      <c r="AI491" s="74" t="n">
        <v>0</v>
      </c>
      <c r="AJ491" s="74" t="n">
        <v>1</v>
      </c>
      <c r="AK491" s="74" t="n">
        <v>0</v>
      </c>
      <c r="AL491" s="36"/>
    </row>
    <row collapsed="false" customFormat="true" customHeight="false" hidden="false" ht="30.8" outlineLevel="0" r="492" s="14">
      <c r="A492" s="36" t="n">
        <v>485</v>
      </c>
      <c r="B492" s="36" t="s">
        <v>46</v>
      </c>
      <c r="C492" s="36" t="s">
        <v>248</v>
      </c>
      <c r="D492" s="37" t="s">
        <v>151</v>
      </c>
      <c r="E492" s="36" t="n">
        <v>16</v>
      </c>
      <c r="F492" s="36" t="n">
        <v>2</v>
      </c>
      <c r="G492" s="36"/>
      <c r="H492" s="82" t="n">
        <v>8484</v>
      </c>
      <c r="I492" s="55" t="s">
        <v>129</v>
      </c>
      <c r="J492" s="36"/>
      <c r="K492" s="36" t="s">
        <v>232</v>
      </c>
      <c r="L492" s="108" t="s">
        <v>168</v>
      </c>
      <c r="M492" s="36" t="n">
        <v>1961</v>
      </c>
      <c r="N492" s="36" t="s">
        <v>232</v>
      </c>
      <c r="O492" s="36" t="n">
        <v>4</v>
      </c>
      <c r="P492" s="74" t="n">
        <v>0</v>
      </c>
      <c r="Q492" s="74" t="n">
        <v>3</v>
      </c>
      <c r="R492" s="74" t="n">
        <v>48</v>
      </c>
      <c r="S492" s="39" t="n">
        <v>2002</v>
      </c>
      <c r="T492" s="72" t="n">
        <v>2002</v>
      </c>
      <c r="U492" s="72" t="n">
        <v>1356</v>
      </c>
      <c r="V492" s="72"/>
      <c r="W492" s="48" t="s">
        <v>52</v>
      </c>
      <c r="X492" s="48" t="s">
        <v>52</v>
      </c>
      <c r="Y492" s="48" t="s">
        <v>53</v>
      </c>
      <c r="Z492" s="48" t="s">
        <v>52</v>
      </c>
      <c r="AA492" s="48" t="s">
        <v>52</v>
      </c>
      <c r="AB492" s="48" t="s">
        <v>52</v>
      </c>
      <c r="AC492" s="74" t="s">
        <v>52</v>
      </c>
      <c r="AD492" s="74" t="s">
        <v>52</v>
      </c>
      <c r="AE492" s="74" t="s">
        <v>53</v>
      </c>
      <c r="AF492" s="74" t="s">
        <v>53</v>
      </c>
      <c r="AG492" s="74" t="n">
        <v>1</v>
      </c>
      <c r="AH492" s="74" t="n">
        <v>1</v>
      </c>
      <c r="AI492" s="74" t="n">
        <v>0</v>
      </c>
      <c r="AJ492" s="74" t="n">
        <v>1</v>
      </c>
      <c r="AK492" s="74" t="n">
        <v>0</v>
      </c>
      <c r="AL492" s="36"/>
    </row>
    <row collapsed="false" customFormat="true" customHeight="false" hidden="false" ht="30.8" outlineLevel="0" r="493" s="14">
      <c r="A493" s="36" t="n">
        <v>486</v>
      </c>
      <c r="B493" s="36" t="s">
        <v>46</v>
      </c>
      <c r="C493" s="36" t="s">
        <v>248</v>
      </c>
      <c r="D493" s="37" t="s">
        <v>151</v>
      </c>
      <c r="E493" s="36" t="n">
        <v>16</v>
      </c>
      <c r="F493" s="36" t="n">
        <v>3</v>
      </c>
      <c r="G493" s="36"/>
      <c r="H493" s="82" t="n">
        <v>8485</v>
      </c>
      <c r="I493" s="55" t="s">
        <v>129</v>
      </c>
      <c r="J493" s="36"/>
      <c r="K493" s="36" t="s">
        <v>232</v>
      </c>
      <c r="L493" s="108" t="s">
        <v>168</v>
      </c>
      <c r="M493" s="36" t="n">
        <v>1963</v>
      </c>
      <c r="N493" s="36" t="s">
        <v>232</v>
      </c>
      <c r="O493" s="36" t="n">
        <v>4</v>
      </c>
      <c r="P493" s="74" t="n">
        <v>0</v>
      </c>
      <c r="Q493" s="74" t="n">
        <v>3</v>
      </c>
      <c r="R493" s="74" t="n">
        <v>48</v>
      </c>
      <c r="S493" s="39" t="n">
        <v>2025</v>
      </c>
      <c r="T493" s="72" t="n">
        <v>2025</v>
      </c>
      <c r="U493" s="72" t="n">
        <v>1302</v>
      </c>
      <c r="V493" s="72"/>
      <c r="W493" s="48" t="s">
        <v>52</v>
      </c>
      <c r="X493" s="48" t="s">
        <v>52</v>
      </c>
      <c r="Y493" s="48" t="s">
        <v>53</v>
      </c>
      <c r="Z493" s="48" t="s">
        <v>52</v>
      </c>
      <c r="AA493" s="48" t="s">
        <v>52</v>
      </c>
      <c r="AB493" s="48" t="s">
        <v>52</v>
      </c>
      <c r="AC493" s="74" t="s">
        <v>52</v>
      </c>
      <c r="AD493" s="74" t="s">
        <v>52</v>
      </c>
      <c r="AE493" s="74" t="s">
        <v>53</v>
      </c>
      <c r="AF493" s="74" t="s">
        <v>53</v>
      </c>
      <c r="AG493" s="74" t="n">
        <v>1</v>
      </c>
      <c r="AH493" s="74" t="n">
        <v>1</v>
      </c>
      <c r="AI493" s="74" t="n">
        <v>0</v>
      </c>
      <c r="AJ493" s="74" t="n">
        <v>1</v>
      </c>
      <c r="AK493" s="74" t="n">
        <v>0</v>
      </c>
      <c r="AL493" s="36"/>
    </row>
    <row collapsed="false" customFormat="true" customHeight="false" hidden="false" ht="30.8" outlineLevel="0" r="494" s="14">
      <c r="A494" s="36" t="n">
        <v>487</v>
      </c>
      <c r="B494" s="36" t="s">
        <v>46</v>
      </c>
      <c r="C494" s="36" t="s">
        <v>248</v>
      </c>
      <c r="D494" s="37" t="s">
        <v>151</v>
      </c>
      <c r="E494" s="36" t="n">
        <v>16</v>
      </c>
      <c r="F494" s="36" t="n">
        <v>4</v>
      </c>
      <c r="G494" s="36"/>
      <c r="H494" s="82" t="n">
        <v>8486</v>
      </c>
      <c r="I494" s="55" t="s">
        <v>129</v>
      </c>
      <c r="J494" s="36"/>
      <c r="K494" s="36" t="s">
        <v>232</v>
      </c>
      <c r="L494" s="108" t="s">
        <v>168</v>
      </c>
      <c r="M494" s="36" t="n">
        <v>1964</v>
      </c>
      <c r="N494" s="36" t="s">
        <v>232</v>
      </c>
      <c r="O494" s="36" t="n">
        <v>4</v>
      </c>
      <c r="P494" s="74" t="n">
        <v>0</v>
      </c>
      <c r="Q494" s="74" t="n">
        <v>3</v>
      </c>
      <c r="R494" s="74" t="n">
        <v>48</v>
      </c>
      <c r="S494" s="39" t="n">
        <v>2026</v>
      </c>
      <c r="T494" s="72" t="n">
        <v>2026</v>
      </c>
      <c r="U494" s="72" t="n">
        <v>1293</v>
      </c>
      <c r="V494" s="72"/>
      <c r="W494" s="48" t="s">
        <v>52</v>
      </c>
      <c r="X494" s="48" t="s">
        <v>52</v>
      </c>
      <c r="Y494" s="48" t="s">
        <v>53</v>
      </c>
      <c r="Z494" s="48" t="s">
        <v>52</v>
      </c>
      <c r="AA494" s="48" t="s">
        <v>52</v>
      </c>
      <c r="AB494" s="48" t="s">
        <v>52</v>
      </c>
      <c r="AC494" s="74" t="s">
        <v>52</v>
      </c>
      <c r="AD494" s="74" t="s">
        <v>52</v>
      </c>
      <c r="AE494" s="74" t="s">
        <v>53</v>
      </c>
      <c r="AF494" s="74" t="s">
        <v>53</v>
      </c>
      <c r="AG494" s="74" t="n">
        <v>1</v>
      </c>
      <c r="AH494" s="74" t="n">
        <v>1</v>
      </c>
      <c r="AI494" s="74" t="n">
        <v>0</v>
      </c>
      <c r="AJ494" s="74" t="n">
        <v>1</v>
      </c>
      <c r="AK494" s="74" t="n">
        <v>0</v>
      </c>
      <c r="AL494" s="36"/>
    </row>
    <row collapsed="false" customFormat="true" customHeight="false" hidden="false" ht="30.8" outlineLevel="0" r="495" s="14">
      <c r="A495" s="36" t="n">
        <v>488</v>
      </c>
      <c r="B495" s="36" t="s">
        <v>46</v>
      </c>
      <c r="C495" s="36" t="s">
        <v>248</v>
      </c>
      <c r="D495" s="37" t="s">
        <v>151</v>
      </c>
      <c r="E495" s="36" t="n">
        <v>16</v>
      </c>
      <c r="F495" s="36" t="n">
        <v>5</v>
      </c>
      <c r="G495" s="36"/>
      <c r="H495" s="82" t="n">
        <v>8487</v>
      </c>
      <c r="I495" s="55" t="s">
        <v>129</v>
      </c>
      <c r="J495" s="36"/>
      <c r="K495" s="36" t="s">
        <v>232</v>
      </c>
      <c r="L495" s="108" t="s">
        <v>168</v>
      </c>
      <c r="M495" s="36" t="n">
        <v>1964</v>
      </c>
      <c r="N495" s="36" t="s">
        <v>232</v>
      </c>
      <c r="O495" s="36" t="n">
        <v>4</v>
      </c>
      <c r="P495" s="74" t="n">
        <v>0</v>
      </c>
      <c r="Q495" s="74" t="n">
        <v>3</v>
      </c>
      <c r="R495" s="74" t="n">
        <v>48</v>
      </c>
      <c r="S495" s="39" t="n">
        <v>2029</v>
      </c>
      <c r="T495" s="72" t="n">
        <v>2029</v>
      </c>
      <c r="U495" s="72" t="n">
        <v>1302</v>
      </c>
      <c r="V495" s="72"/>
      <c r="W495" s="48" t="s">
        <v>52</v>
      </c>
      <c r="X495" s="48" t="s">
        <v>52</v>
      </c>
      <c r="Y495" s="48" t="s">
        <v>53</v>
      </c>
      <c r="Z495" s="48" t="s">
        <v>52</v>
      </c>
      <c r="AA495" s="48" t="s">
        <v>52</v>
      </c>
      <c r="AB495" s="48" t="s">
        <v>52</v>
      </c>
      <c r="AC495" s="74" t="s">
        <v>52</v>
      </c>
      <c r="AD495" s="74" t="s">
        <v>52</v>
      </c>
      <c r="AE495" s="74" t="s">
        <v>53</v>
      </c>
      <c r="AF495" s="74" t="s">
        <v>53</v>
      </c>
      <c r="AG495" s="74" t="n">
        <v>1</v>
      </c>
      <c r="AH495" s="74" t="n">
        <v>1</v>
      </c>
      <c r="AI495" s="74" t="n">
        <v>0</v>
      </c>
      <c r="AJ495" s="74" t="n">
        <v>1</v>
      </c>
      <c r="AK495" s="74" t="n">
        <v>0</v>
      </c>
      <c r="AL495" s="36"/>
    </row>
    <row collapsed="false" customFormat="true" customHeight="false" hidden="false" ht="30.8" outlineLevel="0" r="496" s="14">
      <c r="A496" s="36" t="n">
        <v>489</v>
      </c>
      <c r="B496" s="36" t="s">
        <v>46</v>
      </c>
      <c r="C496" s="36" t="s">
        <v>248</v>
      </c>
      <c r="D496" s="37" t="s">
        <v>151</v>
      </c>
      <c r="E496" s="36" t="n">
        <v>16</v>
      </c>
      <c r="F496" s="36" t="n">
        <v>6</v>
      </c>
      <c r="G496" s="36"/>
      <c r="H496" s="82" t="n">
        <v>8488</v>
      </c>
      <c r="I496" s="55" t="s">
        <v>129</v>
      </c>
      <c r="J496" s="36"/>
      <c r="K496" s="36" t="s">
        <v>232</v>
      </c>
      <c r="L496" s="108" t="s">
        <v>168</v>
      </c>
      <c r="M496" s="36" t="n">
        <v>1964</v>
      </c>
      <c r="N496" s="36" t="s">
        <v>232</v>
      </c>
      <c r="O496" s="36" t="n">
        <v>4</v>
      </c>
      <c r="P496" s="74" t="n">
        <v>0</v>
      </c>
      <c r="Q496" s="74" t="n">
        <v>3</v>
      </c>
      <c r="R496" s="74" t="n">
        <v>48</v>
      </c>
      <c r="S496" s="39" t="n">
        <v>2029</v>
      </c>
      <c r="T496" s="72" t="n">
        <v>2029</v>
      </c>
      <c r="U496" s="72" t="n">
        <v>1276</v>
      </c>
      <c r="V496" s="72"/>
      <c r="W496" s="48" t="s">
        <v>52</v>
      </c>
      <c r="X496" s="48" t="s">
        <v>52</v>
      </c>
      <c r="Y496" s="48" t="s">
        <v>53</v>
      </c>
      <c r="Z496" s="48" t="s">
        <v>52</v>
      </c>
      <c r="AA496" s="48" t="s">
        <v>52</v>
      </c>
      <c r="AB496" s="48" t="s">
        <v>52</v>
      </c>
      <c r="AC496" s="74" t="s">
        <v>52</v>
      </c>
      <c r="AD496" s="74" t="s">
        <v>52</v>
      </c>
      <c r="AE496" s="74" t="s">
        <v>53</v>
      </c>
      <c r="AF496" s="74" t="s">
        <v>53</v>
      </c>
      <c r="AG496" s="74" t="n">
        <v>1</v>
      </c>
      <c r="AH496" s="74" t="n">
        <v>1</v>
      </c>
      <c r="AI496" s="74" t="n">
        <v>0</v>
      </c>
      <c r="AJ496" s="74" t="n">
        <v>1</v>
      </c>
      <c r="AK496" s="74" t="n">
        <v>0</v>
      </c>
      <c r="AL496" s="36"/>
    </row>
    <row collapsed="false" customFormat="true" customHeight="false" hidden="false" ht="30.8" outlineLevel="0" r="497" s="14">
      <c r="A497" s="36" t="n">
        <v>490</v>
      </c>
      <c r="B497" s="36" t="s">
        <v>46</v>
      </c>
      <c r="C497" s="36" t="s">
        <v>248</v>
      </c>
      <c r="D497" s="37" t="s">
        <v>151</v>
      </c>
      <c r="E497" s="36" t="n">
        <v>18</v>
      </c>
      <c r="F497" s="36" t="n">
        <v>1</v>
      </c>
      <c r="G497" s="36"/>
      <c r="H497" s="82" t="n">
        <v>8489</v>
      </c>
      <c r="I497" s="55" t="s">
        <v>129</v>
      </c>
      <c r="J497" s="36"/>
      <c r="K497" s="36" t="s">
        <v>232</v>
      </c>
      <c r="L497" s="36" t="s">
        <v>74</v>
      </c>
      <c r="M497" s="36" t="n">
        <v>1963</v>
      </c>
      <c r="N497" s="36" t="s">
        <v>232</v>
      </c>
      <c r="O497" s="36" t="n">
        <v>4</v>
      </c>
      <c r="P497" s="74" t="n">
        <v>0</v>
      </c>
      <c r="Q497" s="74" t="n">
        <v>2</v>
      </c>
      <c r="R497" s="74" t="n">
        <v>32</v>
      </c>
      <c r="S497" s="39" t="n">
        <v>1295</v>
      </c>
      <c r="T497" s="72" t="n">
        <v>1295</v>
      </c>
      <c r="U497" s="72" t="n">
        <v>817</v>
      </c>
      <c r="V497" s="72"/>
      <c r="W497" s="48" t="s">
        <v>52</v>
      </c>
      <c r="X497" s="48" t="s">
        <v>52</v>
      </c>
      <c r="Y497" s="48" t="s">
        <v>53</v>
      </c>
      <c r="Z497" s="48" t="s">
        <v>52</v>
      </c>
      <c r="AA497" s="48" t="s">
        <v>52</v>
      </c>
      <c r="AB497" s="48" t="s">
        <v>52</v>
      </c>
      <c r="AC497" s="74" t="s">
        <v>52</v>
      </c>
      <c r="AD497" s="74" t="s">
        <v>52</v>
      </c>
      <c r="AE497" s="74" t="s">
        <v>53</v>
      </c>
      <c r="AF497" s="74" t="s">
        <v>53</v>
      </c>
      <c r="AG497" s="74" t="n">
        <v>1</v>
      </c>
      <c r="AH497" s="74" t="n">
        <v>1</v>
      </c>
      <c r="AI497" s="74" t="n">
        <v>0</v>
      </c>
      <c r="AJ497" s="74" t="n">
        <v>1</v>
      </c>
      <c r="AK497" s="74" t="n">
        <v>0</v>
      </c>
      <c r="AL497" s="36"/>
    </row>
    <row collapsed="false" customFormat="true" customHeight="false" hidden="false" ht="30.8" outlineLevel="0" r="498" s="14">
      <c r="A498" s="36" t="n">
        <v>491</v>
      </c>
      <c r="B498" s="36" t="s">
        <v>46</v>
      </c>
      <c r="C498" s="36" t="s">
        <v>248</v>
      </c>
      <c r="D498" s="37" t="s">
        <v>151</v>
      </c>
      <c r="E498" s="36" t="n">
        <v>18</v>
      </c>
      <c r="F498" s="36" t="n">
        <v>2</v>
      </c>
      <c r="G498" s="36"/>
      <c r="H498" s="82" t="n">
        <v>8490</v>
      </c>
      <c r="I498" s="55" t="s">
        <v>129</v>
      </c>
      <c r="J498" s="36"/>
      <c r="K498" s="36" t="s">
        <v>232</v>
      </c>
      <c r="L498" s="36" t="s">
        <v>74</v>
      </c>
      <c r="M498" s="36" t="n">
        <v>1963</v>
      </c>
      <c r="N498" s="36" t="s">
        <v>232</v>
      </c>
      <c r="O498" s="36" t="n">
        <v>4</v>
      </c>
      <c r="P498" s="74" t="n">
        <v>0</v>
      </c>
      <c r="Q498" s="74" t="n">
        <v>2</v>
      </c>
      <c r="R498" s="74" t="n">
        <v>32</v>
      </c>
      <c r="S498" s="39" t="n">
        <v>1270</v>
      </c>
      <c r="T498" s="72" t="n">
        <v>1270</v>
      </c>
      <c r="U498" s="72" t="n">
        <v>812</v>
      </c>
      <c r="V498" s="72"/>
      <c r="W498" s="48" t="s">
        <v>52</v>
      </c>
      <c r="X498" s="48" t="s">
        <v>52</v>
      </c>
      <c r="Y498" s="48" t="s">
        <v>53</v>
      </c>
      <c r="Z498" s="48" t="s">
        <v>52</v>
      </c>
      <c r="AA498" s="48" t="s">
        <v>52</v>
      </c>
      <c r="AB498" s="48" t="s">
        <v>52</v>
      </c>
      <c r="AC498" s="74" t="s">
        <v>52</v>
      </c>
      <c r="AD498" s="74" t="s">
        <v>52</v>
      </c>
      <c r="AE498" s="74" t="s">
        <v>53</v>
      </c>
      <c r="AF498" s="74" t="s">
        <v>53</v>
      </c>
      <c r="AG498" s="74" t="n">
        <v>1</v>
      </c>
      <c r="AH498" s="74" t="n">
        <v>1</v>
      </c>
      <c r="AI498" s="74" t="n">
        <v>0</v>
      </c>
      <c r="AJ498" s="74" t="n">
        <v>1</v>
      </c>
      <c r="AK498" s="74" t="n">
        <v>0</v>
      </c>
      <c r="AL498" s="36"/>
    </row>
    <row collapsed="false" customFormat="true" customHeight="false" hidden="false" ht="30.8" outlineLevel="0" r="499" s="14">
      <c r="A499" s="36" t="n">
        <v>492</v>
      </c>
      <c r="B499" s="36" t="s">
        <v>46</v>
      </c>
      <c r="C499" s="36" t="s">
        <v>248</v>
      </c>
      <c r="D499" s="37" t="s">
        <v>151</v>
      </c>
      <c r="E499" s="36" t="n">
        <v>20</v>
      </c>
      <c r="F499" s="36" t="n">
        <v>1</v>
      </c>
      <c r="G499" s="36"/>
      <c r="H499" s="82" t="n">
        <v>8491</v>
      </c>
      <c r="I499" s="55" t="s">
        <v>129</v>
      </c>
      <c r="J499" s="36"/>
      <c r="K499" s="36" t="s">
        <v>232</v>
      </c>
      <c r="L499" s="108" t="s">
        <v>168</v>
      </c>
      <c r="M499" s="36" t="n">
        <v>1963</v>
      </c>
      <c r="N499" s="36" t="s">
        <v>232</v>
      </c>
      <c r="O499" s="36" t="n">
        <v>4</v>
      </c>
      <c r="P499" s="74" t="n">
        <v>0</v>
      </c>
      <c r="Q499" s="74" t="n">
        <v>3</v>
      </c>
      <c r="R499" s="74" t="n">
        <v>40</v>
      </c>
      <c r="S499" s="39" t="n">
        <v>2025</v>
      </c>
      <c r="T499" s="72" t="n">
        <v>1664</v>
      </c>
      <c r="U499" s="72" t="n">
        <v>1095</v>
      </c>
      <c r="V499" s="73"/>
      <c r="W499" s="48" t="s">
        <v>52</v>
      </c>
      <c r="X499" s="48" t="s">
        <v>52</v>
      </c>
      <c r="Y499" s="48" t="s">
        <v>53</v>
      </c>
      <c r="Z499" s="48" t="s">
        <v>52</v>
      </c>
      <c r="AA499" s="48" t="s">
        <v>52</v>
      </c>
      <c r="AB499" s="48" t="s">
        <v>52</v>
      </c>
      <c r="AC499" s="74" t="s">
        <v>52</v>
      </c>
      <c r="AD499" s="74" t="s">
        <v>52</v>
      </c>
      <c r="AE499" s="74" t="s">
        <v>53</v>
      </c>
      <c r="AF499" s="74" t="s">
        <v>53</v>
      </c>
      <c r="AG499" s="74" t="n">
        <v>1</v>
      </c>
      <c r="AH499" s="74" t="n">
        <v>1</v>
      </c>
      <c r="AI499" s="74" t="n">
        <v>0</v>
      </c>
      <c r="AJ499" s="74" t="n">
        <v>1</v>
      </c>
      <c r="AK499" s="74" t="n">
        <v>0</v>
      </c>
      <c r="AL499" s="36"/>
    </row>
    <row collapsed="false" customFormat="true" customHeight="false" hidden="false" ht="30.8" outlineLevel="0" r="500" s="14">
      <c r="A500" s="36" t="n">
        <v>493</v>
      </c>
      <c r="B500" s="36" t="s">
        <v>46</v>
      </c>
      <c r="C500" s="36" t="s">
        <v>248</v>
      </c>
      <c r="D500" s="37" t="s">
        <v>151</v>
      </c>
      <c r="E500" s="36" t="n">
        <v>20</v>
      </c>
      <c r="F500" s="36" t="n">
        <v>2</v>
      </c>
      <c r="G500" s="36"/>
      <c r="H500" s="82" t="n">
        <v>8492</v>
      </c>
      <c r="I500" s="55" t="s">
        <v>129</v>
      </c>
      <c r="J500" s="36"/>
      <c r="K500" s="36" t="s">
        <v>232</v>
      </c>
      <c r="L500" s="108" t="s">
        <v>168</v>
      </c>
      <c r="M500" s="36" t="n">
        <v>1963</v>
      </c>
      <c r="N500" s="36" t="s">
        <v>232</v>
      </c>
      <c r="O500" s="36" t="n">
        <v>4</v>
      </c>
      <c r="P500" s="74" t="n">
        <v>0</v>
      </c>
      <c r="Q500" s="74" t="n">
        <v>3</v>
      </c>
      <c r="R500" s="74" t="n">
        <v>48</v>
      </c>
      <c r="S500" s="39" t="n">
        <v>2025</v>
      </c>
      <c r="T500" s="72" t="n">
        <v>2025</v>
      </c>
      <c r="U500" s="72" t="n">
        <v>1333</v>
      </c>
      <c r="V500" s="72"/>
      <c r="W500" s="48" t="s">
        <v>52</v>
      </c>
      <c r="X500" s="48" t="s">
        <v>52</v>
      </c>
      <c r="Y500" s="48" t="s">
        <v>53</v>
      </c>
      <c r="Z500" s="48" t="s">
        <v>52</v>
      </c>
      <c r="AA500" s="48" t="s">
        <v>52</v>
      </c>
      <c r="AB500" s="48" t="s">
        <v>52</v>
      </c>
      <c r="AC500" s="74" t="s">
        <v>52</v>
      </c>
      <c r="AD500" s="74" t="s">
        <v>52</v>
      </c>
      <c r="AE500" s="74" t="s">
        <v>53</v>
      </c>
      <c r="AF500" s="74" t="s">
        <v>53</v>
      </c>
      <c r="AG500" s="74" t="n">
        <v>1</v>
      </c>
      <c r="AH500" s="74" t="n">
        <v>1</v>
      </c>
      <c r="AI500" s="74" t="n">
        <v>0</v>
      </c>
      <c r="AJ500" s="74" t="n">
        <v>1</v>
      </c>
      <c r="AK500" s="74" t="n">
        <v>0</v>
      </c>
      <c r="AL500" s="36"/>
    </row>
    <row collapsed="false" customFormat="true" customHeight="false" hidden="false" ht="30.8" outlineLevel="0" r="501" s="14">
      <c r="A501" s="36" t="n">
        <v>494</v>
      </c>
      <c r="B501" s="36" t="s">
        <v>46</v>
      </c>
      <c r="C501" s="36" t="s">
        <v>248</v>
      </c>
      <c r="D501" s="37" t="s">
        <v>151</v>
      </c>
      <c r="E501" s="36" t="n">
        <v>20</v>
      </c>
      <c r="F501" s="36" t="n">
        <v>3</v>
      </c>
      <c r="G501" s="36"/>
      <c r="H501" s="82" t="n">
        <v>8493</v>
      </c>
      <c r="I501" s="55" t="s">
        <v>129</v>
      </c>
      <c r="J501" s="36"/>
      <c r="K501" s="36" t="s">
        <v>232</v>
      </c>
      <c r="L501" s="108" t="s">
        <v>168</v>
      </c>
      <c r="M501" s="36" t="n">
        <v>1963</v>
      </c>
      <c r="N501" s="36" t="s">
        <v>232</v>
      </c>
      <c r="O501" s="36" t="n">
        <v>4</v>
      </c>
      <c r="P501" s="74" t="n">
        <v>0</v>
      </c>
      <c r="Q501" s="74" t="n">
        <v>3</v>
      </c>
      <c r="R501" s="74" t="n">
        <v>48</v>
      </c>
      <c r="S501" s="39" t="n">
        <v>2029</v>
      </c>
      <c r="T501" s="72" t="n">
        <v>2029</v>
      </c>
      <c r="U501" s="72" t="n">
        <v>1296</v>
      </c>
      <c r="V501" s="72"/>
      <c r="W501" s="48" t="s">
        <v>52</v>
      </c>
      <c r="X501" s="48" t="s">
        <v>52</v>
      </c>
      <c r="Y501" s="48" t="s">
        <v>53</v>
      </c>
      <c r="Z501" s="48" t="s">
        <v>52</v>
      </c>
      <c r="AA501" s="48" t="s">
        <v>52</v>
      </c>
      <c r="AB501" s="48" t="s">
        <v>52</v>
      </c>
      <c r="AC501" s="74" t="s">
        <v>52</v>
      </c>
      <c r="AD501" s="74" t="s">
        <v>52</v>
      </c>
      <c r="AE501" s="74" t="s">
        <v>53</v>
      </c>
      <c r="AF501" s="74" t="s">
        <v>53</v>
      </c>
      <c r="AG501" s="74" t="n">
        <v>1</v>
      </c>
      <c r="AH501" s="74" t="n">
        <v>1</v>
      </c>
      <c r="AI501" s="74" t="n">
        <v>0</v>
      </c>
      <c r="AJ501" s="74" t="n">
        <v>1</v>
      </c>
      <c r="AK501" s="74" t="n">
        <v>0</v>
      </c>
      <c r="AL501" s="36"/>
    </row>
    <row collapsed="false" customFormat="true" customHeight="false" hidden="false" ht="30.8" outlineLevel="0" r="502" s="14">
      <c r="A502" s="36" t="n">
        <v>495</v>
      </c>
      <c r="B502" s="36" t="s">
        <v>46</v>
      </c>
      <c r="C502" s="36" t="s">
        <v>248</v>
      </c>
      <c r="D502" s="37" t="s">
        <v>151</v>
      </c>
      <c r="E502" s="36" t="n">
        <v>20</v>
      </c>
      <c r="F502" s="36" t="n">
        <v>4</v>
      </c>
      <c r="G502" s="36"/>
      <c r="H502" s="82" t="n">
        <v>8494</v>
      </c>
      <c r="I502" s="55" t="s">
        <v>129</v>
      </c>
      <c r="J502" s="36"/>
      <c r="K502" s="36" t="s">
        <v>232</v>
      </c>
      <c r="L502" s="108" t="s">
        <v>168</v>
      </c>
      <c r="M502" s="36" t="n">
        <v>1964</v>
      </c>
      <c r="N502" s="36" t="s">
        <v>232</v>
      </c>
      <c r="O502" s="36" t="n">
        <v>4</v>
      </c>
      <c r="P502" s="74" t="n">
        <v>0</v>
      </c>
      <c r="Q502" s="74" t="n">
        <v>3</v>
      </c>
      <c r="R502" s="74" t="n">
        <v>48</v>
      </c>
      <c r="S502" s="39" t="n">
        <v>2017</v>
      </c>
      <c r="T502" s="72" t="n">
        <v>2017</v>
      </c>
      <c r="U502" s="72" t="n">
        <v>1328</v>
      </c>
      <c r="V502" s="72"/>
      <c r="W502" s="48" t="s">
        <v>52</v>
      </c>
      <c r="X502" s="48" t="s">
        <v>52</v>
      </c>
      <c r="Y502" s="48" t="s">
        <v>53</v>
      </c>
      <c r="Z502" s="48" t="s">
        <v>52</v>
      </c>
      <c r="AA502" s="48" t="s">
        <v>52</v>
      </c>
      <c r="AB502" s="48" t="s">
        <v>52</v>
      </c>
      <c r="AC502" s="74" t="s">
        <v>52</v>
      </c>
      <c r="AD502" s="74" t="s">
        <v>52</v>
      </c>
      <c r="AE502" s="74" t="s">
        <v>53</v>
      </c>
      <c r="AF502" s="74" t="s">
        <v>53</v>
      </c>
      <c r="AG502" s="74" t="n">
        <v>1</v>
      </c>
      <c r="AH502" s="74" t="n">
        <v>1</v>
      </c>
      <c r="AI502" s="74" t="n">
        <v>0</v>
      </c>
      <c r="AJ502" s="74" t="n">
        <v>1</v>
      </c>
      <c r="AK502" s="74" t="n">
        <v>0</v>
      </c>
      <c r="AL502" s="36"/>
    </row>
    <row collapsed="false" customFormat="true" customHeight="false" hidden="false" ht="30.8" outlineLevel="0" r="503" s="14">
      <c r="A503" s="36" t="n">
        <v>496</v>
      </c>
      <c r="B503" s="36" t="s">
        <v>46</v>
      </c>
      <c r="C503" s="36" t="s">
        <v>248</v>
      </c>
      <c r="D503" s="37" t="s">
        <v>151</v>
      </c>
      <c r="E503" s="36" t="n">
        <v>20</v>
      </c>
      <c r="F503" s="36" t="n">
        <v>5</v>
      </c>
      <c r="G503" s="36"/>
      <c r="H503" s="82" t="n">
        <v>8495</v>
      </c>
      <c r="I503" s="55" t="s">
        <v>129</v>
      </c>
      <c r="J503" s="36"/>
      <c r="K503" s="36" t="s">
        <v>232</v>
      </c>
      <c r="L503" s="108" t="s">
        <v>168</v>
      </c>
      <c r="M503" s="36" t="n">
        <v>1965</v>
      </c>
      <c r="N503" s="36" t="s">
        <v>232</v>
      </c>
      <c r="O503" s="36" t="n">
        <v>4</v>
      </c>
      <c r="P503" s="74" t="n">
        <v>0</v>
      </c>
      <c r="Q503" s="74" t="n">
        <v>3</v>
      </c>
      <c r="R503" s="74" t="n">
        <v>48</v>
      </c>
      <c r="S503" s="39" t="n">
        <v>2036</v>
      </c>
      <c r="T503" s="72" t="n">
        <v>2036</v>
      </c>
      <c r="U503" s="72" t="n">
        <v>1309</v>
      </c>
      <c r="V503" s="72"/>
      <c r="W503" s="48" t="s">
        <v>52</v>
      </c>
      <c r="X503" s="48" t="s">
        <v>52</v>
      </c>
      <c r="Y503" s="48" t="s">
        <v>53</v>
      </c>
      <c r="Z503" s="48" t="s">
        <v>52</v>
      </c>
      <c r="AA503" s="48" t="s">
        <v>52</v>
      </c>
      <c r="AB503" s="48" t="s">
        <v>52</v>
      </c>
      <c r="AC503" s="74" t="s">
        <v>52</v>
      </c>
      <c r="AD503" s="74" t="s">
        <v>52</v>
      </c>
      <c r="AE503" s="74" t="s">
        <v>53</v>
      </c>
      <c r="AF503" s="74" t="s">
        <v>53</v>
      </c>
      <c r="AG503" s="74" t="n">
        <v>1</v>
      </c>
      <c r="AH503" s="74" t="n">
        <v>1</v>
      </c>
      <c r="AI503" s="74" t="n">
        <v>0</v>
      </c>
      <c r="AJ503" s="74" t="n">
        <v>1</v>
      </c>
      <c r="AK503" s="74" t="n">
        <v>0</v>
      </c>
      <c r="AL503" s="36"/>
    </row>
    <row collapsed="false" customFormat="true" customHeight="false" hidden="false" ht="30.8" outlineLevel="0" r="504" s="14">
      <c r="A504" s="36" t="n">
        <v>497</v>
      </c>
      <c r="B504" s="36" t="s">
        <v>46</v>
      </c>
      <c r="C504" s="36" t="s">
        <v>248</v>
      </c>
      <c r="D504" s="37" t="s">
        <v>151</v>
      </c>
      <c r="E504" s="36" t="n">
        <v>22</v>
      </c>
      <c r="F504" s="36" t="n">
        <v>2</v>
      </c>
      <c r="G504" s="36"/>
      <c r="H504" s="82" t="n">
        <v>8496</v>
      </c>
      <c r="I504" s="55" t="s">
        <v>129</v>
      </c>
      <c r="J504" s="36"/>
      <c r="K504" s="36" t="s">
        <v>232</v>
      </c>
      <c r="L504" s="108" t="s">
        <v>168</v>
      </c>
      <c r="M504" s="36" t="n">
        <v>1964</v>
      </c>
      <c r="N504" s="36" t="s">
        <v>232</v>
      </c>
      <c r="O504" s="36" t="n">
        <v>4</v>
      </c>
      <c r="P504" s="74" t="n">
        <v>0</v>
      </c>
      <c r="Q504" s="74" t="n">
        <v>3</v>
      </c>
      <c r="R504" s="74" t="n">
        <v>48</v>
      </c>
      <c r="S504" s="39" t="n">
        <v>2068</v>
      </c>
      <c r="T504" s="72" t="n">
        <v>2027</v>
      </c>
      <c r="U504" s="72" t="n">
        <v>1297</v>
      </c>
      <c r="V504" s="72"/>
      <c r="W504" s="48" t="s">
        <v>52</v>
      </c>
      <c r="X504" s="48" t="s">
        <v>52</v>
      </c>
      <c r="Y504" s="48" t="s">
        <v>53</v>
      </c>
      <c r="Z504" s="48" t="s">
        <v>52</v>
      </c>
      <c r="AA504" s="48" t="s">
        <v>52</v>
      </c>
      <c r="AB504" s="48" t="s">
        <v>52</v>
      </c>
      <c r="AC504" s="74" t="s">
        <v>52</v>
      </c>
      <c r="AD504" s="74" t="s">
        <v>52</v>
      </c>
      <c r="AE504" s="74" t="s">
        <v>53</v>
      </c>
      <c r="AF504" s="74" t="s">
        <v>53</v>
      </c>
      <c r="AG504" s="74" t="n">
        <v>1</v>
      </c>
      <c r="AH504" s="74" t="n">
        <v>1</v>
      </c>
      <c r="AI504" s="74" t="n">
        <v>0</v>
      </c>
      <c r="AJ504" s="74" t="n">
        <v>1</v>
      </c>
      <c r="AK504" s="74" t="n">
        <v>0</v>
      </c>
      <c r="AL504" s="36"/>
    </row>
    <row collapsed="false" customFormat="true" customHeight="false" hidden="false" ht="30.8" outlineLevel="0" r="505" s="14">
      <c r="A505" s="36" t="n">
        <v>498</v>
      </c>
      <c r="B505" s="36" t="s">
        <v>46</v>
      </c>
      <c r="C505" s="36" t="s">
        <v>248</v>
      </c>
      <c r="D505" s="37" t="s">
        <v>151</v>
      </c>
      <c r="E505" s="36" t="n">
        <v>22</v>
      </c>
      <c r="F505" s="36" t="n">
        <v>4</v>
      </c>
      <c r="G505" s="36"/>
      <c r="H505" s="82" t="n">
        <v>8497</v>
      </c>
      <c r="I505" s="55" t="s">
        <v>129</v>
      </c>
      <c r="J505" s="36"/>
      <c r="K505" s="36" t="s">
        <v>232</v>
      </c>
      <c r="L505" s="108" t="s">
        <v>168</v>
      </c>
      <c r="M505" s="36" t="n">
        <v>1964</v>
      </c>
      <c r="N505" s="36" t="s">
        <v>232</v>
      </c>
      <c r="O505" s="36" t="n">
        <v>4</v>
      </c>
      <c r="P505" s="74" t="n">
        <v>0</v>
      </c>
      <c r="Q505" s="74" t="n">
        <v>4</v>
      </c>
      <c r="R505" s="74" t="n">
        <v>64</v>
      </c>
      <c r="S505" s="39" t="n">
        <v>2826</v>
      </c>
      <c r="T505" s="72" t="n">
        <v>2799</v>
      </c>
      <c r="U505" s="72" t="n">
        <v>1799</v>
      </c>
      <c r="V505" s="72"/>
      <c r="W505" s="48" t="s">
        <v>52</v>
      </c>
      <c r="X505" s="48" t="s">
        <v>52</v>
      </c>
      <c r="Y505" s="48" t="s">
        <v>53</v>
      </c>
      <c r="Z505" s="48" t="s">
        <v>52</v>
      </c>
      <c r="AA505" s="48" t="s">
        <v>52</v>
      </c>
      <c r="AB505" s="48" t="s">
        <v>52</v>
      </c>
      <c r="AC505" s="74" t="s">
        <v>52</v>
      </c>
      <c r="AD505" s="74" t="s">
        <v>52</v>
      </c>
      <c r="AE505" s="74" t="s">
        <v>53</v>
      </c>
      <c r="AF505" s="74" t="s">
        <v>53</v>
      </c>
      <c r="AG505" s="74" t="n">
        <v>1</v>
      </c>
      <c r="AH505" s="74" t="n">
        <v>1</v>
      </c>
      <c r="AI505" s="74" t="n">
        <v>0</v>
      </c>
      <c r="AJ505" s="74" t="n">
        <v>1</v>
      </c>
      <c r="AK505" s="74" t="n">
        <v>0</v>
      </c>
      <c r="AL505" s="36"/>
    </row>
    <row collapsed="false" customFormat="true" customHeight="false" hidden="false" ht="30.8" outlineLevel="0" r="506" s="14">
      <c r="A506" s="36" t="n">
        <v>499</v>
      </c>
      <c r="B506" s="36" t="s">
        <v>46</v>
      </c>
      <c r="C506" s="36" t="s">
        <v>248</v>
      </c>
      <c r="D506" s="37" t="s">
        <v>151</v>
      </c>
      <c r="E506" s="36" t="n">
        <v>23</v>
      </c>
      <c r="F506" s="36" t="n">
        <v>2</v>
      </c>
      <c r="G506" s="36"/>
      <c r="H506" s="82" t="n">
        <v>8498</v>
      </c>
      <c r="I506" s="55" t="s">
        <v>129</v>
      </c>
      <c r="J506" s="36"/>
      <c r="K506" s="36" t="s">
        <v>232</v>
      </c>
      <c r="L506" s="36" t="s">
        <v>74</v>
      </c>
      <c r="M506" s="36" t="n">
        <v>1951</v>
      </c>
      <c r="N506" s="36" t="s">
        <v>232</v>
      </c>
      <c r="O506" s="36" t="n">
        <v>3</v>
      </c>
      <c r="P506" s="74" t="n">
        <v>0</v>
      </c>
      <c r="Q506" s="74" t="n">
        <v>1</v>
      </c>
      <c r="R506" s="74" t="n">
        <v>12</v>
      </c>
      <c r="S506" s="39" t="n">
        <v>551</v>
      </c>
      <c r="T506" s="72" t="n">
        <v>551</v>
      </c>
      <c r="U506" s="72" t="n">
        <v>356</v>
      </c>
      <c r="V506" s="72"/>
      <c r="W506" s="48" t="s">
        <v>52</v>
      </c>
      <c r="X506" s="48" t="s">
        <v>52</v>
      </c>
      <c r="Y506" s="48" t="s">
        <v>52</v>
      </c>
      <c r="Z506" s="48" t="s">
        <v>52</v>
      </c>
      <c r="AA506" s="48" t="s">
        <v>52</v>
      </c>
      <c r="AB506" s="48" t="s">
        <v>52</v>
      </c>
      <c r="AC506" s="74" t="s">
        <v>53</v>
      </c>
      <c r="AD506" s="74" t="s">
        <v>52</v>
      </c>
      <c r="AE506" s="74" t="s">
        <v>53</v>
      </c>
      <c r="AF506" s="74" t="s">
        <v>53</v>
      </c>
      <c r="AG506" s="74" t="n">
        <v>1</v>
      </c>
      <c r="AH506" s="74" t="n">
        <v>1</v>
      </c>
      <c r="AI506" s="74" t="n">
        <v>0</v>
      </c>
      <c r="AJ506" s="74" t="n">
        <v>0</v>
      </c>
      <c r="AK506" s="74" t="n">
        <v>0</v>
      </c>
      <c r="AL506" s="36"/>
    </row>
    <row collapsed="false" customFormat="true" customHeight="false" hidden="false" ht="30.8" outlineLevel="0" r="507" s="14">
      <c r="A507" s="36" t="n">
        <v>500</v>
      </c>
      <c r="B507" s="36" t="s">
        <v>46</v>
      </c>
      <c r="C507" s="36" t="s">
        <v>248</v>
      </c>
      <c r="D507" s="37" t="s">
        <v>151</v>
      </c>
      <c r="E507" s="36" t="n">
        <v>24</v>
      </c>
      <c r="F507" s="36" t="n">
        <v>1</v>
      </c>
      <c r="G507" s="36"/>
      <c r="H507" s="82" t="n">
        <v>8499</v>
      </c>
      <c r="I507" s="55" t="s">
        <v>129</v>
      </c>
      <c r="J507" s="36"/>
      <c r="K507" s="36" t="s">
        <v>232</v>
      </c>
      <c r="L507" s="108" t="s">
        <v>168</v>
      </c>
      <c r="M507" s="36" t="n">
        <v>1963</v>
      </c>
      <c r="N507" s="36" t="s">
        <v>232</v>
      </c>
      <c r="O507" s="36" t="n">
        <v>4</v>
      </c>
      <c r="P507" s="74" t="n">
        <v>0</v>
      </c>
      <c r="Q507" s="74" t="n">
        <v>3</v>
      </c>
      <c r="R507" s="74" t="n">
        <v>40</v>
      </c>
      <c r="S507" s="39" t="n">
        <v>1674</v>
      </c>
      <c r="T507" s="72" t="n">
        <v>1661</v>
      </c>
      <c r="U507" s="72" t="n">
        <v>1087</v>
      </c>
      <c r="V507" s="72"/>
      <c r="W507" s="48" t="s">
        <v>52</v>
      </c>
      <c r="X507" s="48" t="s">
        <v>52</v>
      </c>
      <c r="Y507" s="48" t="s">
        <v>53</v>
      </c>
      <c r="Z507" s="48" t="s">
        <v>52</v>
      </c>
      <c r="AA507" s="48" t="s">
        <v>52</v>
      </c>
      <c r="AB507" s="48" t="s">
        <v>52</v>
      </c>
      <c r="AC507" s="74" t="s">
        <v>52</v>
      </c>
      <c r="AD507" s="74" t="s">
        <v>52</v>
      </c>
      <c r="AE507" s="74" t="s">
        <v>53</v>
      </c>
      <c r="AF507" s="74" t="s">
        <v>53</v>
      </c>
      <c r="AG507" s="74" t="n">
        <v>1</v>
      </c>
      <c r="AH507" s="74" t="n">
        <v>1</v>
      </c>
      <c r="AI507" s="74" t="n">
        <v>0</v>
      </c>
      <c r="AJ507" s="74" t="n">
        <v>1</v>
      </c>
      <c r="AK507" s="74" t="n">
        <v>0</v>
      </c>
      <c r="AL507" s="36"/>
    </row>
    <row collapsed="false" customFormat="true" customHeight="false" hidden="false" ht="30.8" outlineLevel="0" r="508" s="14">
      <c r="A508" s="36" t="n">
        <v>501</v>
      </c>
      <c r="B508" s="36" t="s">
        <v>46</v>
      </c>
      <c r="C508" s="36" t="s">
        <v>248</v>
      </c>
      <c r="D508" s="37" t="s">
        <v>151</v>
      </c>
      <c r="E508" s="36" t="n">
        <v>24</v>
      </c>
      <c r="F508" s="36" t="n">
        <v>2</v>
      </c>
      <c r="G508" s="36"/>
      <c r="H508" s="82" t="n">
        <v>8500</v>
      </c>
      <c r="I508" s="55" t="s">
        <v>129</v>
      </c>
      <c r="J508" s="36"/>
      <c r="K508" s="36" t="s">
        <v>232</v>
      </c>
      <c r="L508" s="108" t="s">
        <v>168</v>
      </c>
      <c r="M508" s="36" t="n">
        <v>1963</v>
      </c>
      <c r="N508" s="36" t="s">
        <v>232</v>
      </c>
      <c r="O508" s="36" t="n">
        <v>4</v>
      </c>
      <c r="P508" s="74" t="n">
        <v>0</v>
      </c>
      <c r="Q508" s="74" t="n">
        <v>3</v>
      </c>
      <c r="R508" s="74" t="n">
        <v>48</v>
      </c>
      <c r="S508" s="39" t="n">
        <v>2039</v>
      </c>
      <c r="T508" s="72" t="n">
        <v>2022</v>
      </c>
      <c r="U508" s="72" t="n">
        <v>1337</v>
      </c>
      <c r="V508" s="72"/>
      <c r="W508" s="48" t="s">
        <v>52</v>
      </c>
      <c r="X508" s="48" t="s">
        <v>52</v>
      </c>
      <c r="Y508" s="48" t="s">
        <v>53</v>
      </c>
      <c r="Z508" s="48" t="s">
        <v>52</v>
      </c>
      <c r="AA508" s="48" t="s">
        <v>52</v>
      </c>
      <c r="AB508" s="48" t="s">
        <v>52</v>
      </c>
      <c r="AC508" s="74" t="s">
        <v>52</v>
      </c>
      <c r="AD508" s="74" t="s">
        <v>52</v>
      </c>
      <c r="AE508" s="74" t="s">
        <v>53</v>
      </c>
      <c r="AF508" s="74" t="s">
        <v>53</v>
      </c>
      <c r="AG508" s="74" t="n">
        <v>1</v>
      </c>
      <c r="AH508" s="74" t="n">
        <v>1</v>
      </c>
      <c r="AI508" s="74" t="n">
        <v>0</v>
      </c>
      <c r="AJ508" s="74" t="n">
        <v>1</v>
      </c>
      <c r="AK508" s="74" t="n">
        <v>0</v>
      </c>
      <c r="AL508" s="36"/>
    </row>
    <row collapsed="false" customFormat="true" customHeight="false" hidden="false" ht="30.8" outlineLevel="0" r="509" s="14">
      <c r="A509" s="36" t="n">
        <v>502</v>
      </c>
      <c r="B509" s="36" t="s">
        <v>46</v>
      </c>
      <c r="C509" s="36" t="s">
        <v>248</v>
      </c>
      <c r="D509" s="37" t="s">
        <v>151</v>
      </c>
      <c r="E509" s="36" t="n">
        <v>26</v>
      </c>
      <c r="F509" s="36" t="n">
        <v>1</v>
      </c>
      <c r="G509" s="36"/>
      <c r="H509" s="82" t="n">
        <v>8501</v>
      </c>
      <c r="I509" s="55" t="s">
        <v>129</v>
      </c>
      <c r="J509" s="36"/>
      <c r="K509" s="36" t="s">
        <v>232</v>
      </c>
      <c r="L509" s="108" t="s">
        <v>168</v>
      </c>
      <c r="M509" s="36" t="n">
        <v>1963</v>
      </c>
      <c r="N509" s="36" t="s">
        <v>232</v>
      </c>
      <c r="O509" s="36" t="n">
        <v>4</v>
      </c>
      <c r="P509" s="74" t="n">
        <v>0</v>
      </c>
      <c r="Q509" s="74" t="n">
        <v>2</v>
      </c>
      <c r="R509" s="74" t="n">
        <v>32</v>
      </c>
      <c r="S509" s="39" t="n">
        <v>1281</v>
      </c>
      <c r="T509" s="72" t="n">
        <v>1281</v>
      </c>
      <c r="U509" s="72" t="n">
        <v>809</v>
      </c>
      <c r="V509" s="72"/>
      <c r="W509" s="48" t="s">
        <v>52</v>
      </c>
      <c r="X509" s="48" t="s">
        <v>52</v>
      </c>
      <c r="Y509" s="48" t="s">
        <v>53</v>
      </c>
      <c r="Z509" s="48" t="s">
        <v>52</v>
      </c>
      <c r="AA509" s="48" t="s">
        <v>52</v>
      </c>
      <c r="AB509" s="48" t="s">
        <v>52</v>
      </c>
      <c r="AC509" s="74" t="s">
        <v>52</v>
      </c>
      <c r="AD509" s="74" t="s">
        <v>52</v>
      </c>
      <c r="AE509" s="74" t="s">
        <v>53</v>
      </c>
      <c r="AF509" s="74" t="s">
        <v>53</v>
      </c>
      <c r="AG509" s="74" t="n">
        <v>1</v>
      </c>
      <c r="AH509" s="74" t="n">
        <v>1</v>
      </c>
      <c r="AI509" s="74" t="n">
        <v>0</v>
      </c>
      <c r="AJ509" s="74" t="n">
        <v>1</v>
      </c>
      <c r="AK509" s="74" t="n">
        <v>0</v>
      </c>
      <c r="AL509" s="36"/>
    </row>
    <row collapsed="false" customFormat="true" customHeight="false" hidden="false" ht="30.8" outlineLevel="0" r="510" s="14">
      <c r="A510" s="36" t="n">
        <v>503</v>
      </c>
      <c r="B510" s="36" t="s">
        <v>46</v>
      </c>
      <c r="C510" s="36" t="s">
        <v>248</v>
      </c>
      <c r="D510" s="37" t="s">
        <v>151</v>
      </c>
      <c r="E510" s="36" t="n">
        <v>26</v>
      </c>
      <c r="F510" s="36" t="n">
        <v>2</v>
      </c>
      <c r="G510" s="36"/>
      <c r="H510" s="82" t="n">
        <v>8502</v>
      </c>
      <c r="I510" s="55" t="s">
        <v>129</v>
      </c>
      <c r="J510" s="36"/>
      <c r="K510" s="36" t="s">
        <v>232</v>
      </c>
      <c r="L510" s="108" t="s">
        <v>168</v>
      </c>
      <c r="M510" s="36" t="n">
        <v>1963</v>
      </c>
      <c r="N510" s="36" t="s">
        <v>232</v>
      </c>
      <c r="O510" s="36" t="n">
        <v>4</v>
      </c>
      <c r="P510" s="74" t="n">
        <v>0</v>
      </c>
      <c r="Q510" s="74" t="n">
        <v>3</v>
      </c>
      <c r="R510" s="74" t="n">
        <v>48</v>
      </c>
      <c r="S510" s="39" t="n">
        <v>2023</v>
      </c>
      <c r="T510" s="72" t="n">
        <v>2023</v>
      </c>
      <c r="U510" s="72" t="n">
        <v>1299</v>
      </c>
      <c r="V510" s="72"/>
      <c r="W510" s="48" t="s">
        <v>52</v>
      </c>
      <c r="X510" s="48" t="s">
        <v>52</v>
      </c>
      <c r="Y510" s="48" t="s">
        <v>53</v>
      </c>
      <c r="Z510" s="48" t="s">
        <v>52</v>
      </c>
      <c r="AA510" s="48" t="s">
        <v>52</v>
      </c>
      <c r="AB510" s="48" t="s">
        <v>52</v>
      </c>
      <c r="AC510" s="74" t="s">
        <v>52</v>
      </c>
      <c r="AD510" s="74" t="s">
        <v>52</v>
      </c>
      <c r="AE510" s="74" t="s">
        <v>53</v>
      </c>
      <c r="AF510" s="74" t="s">
        <v>53</v>
      </c>
      <c r="AG510" s="74" t="n">
        <v>1</v>
      </c>
      <c r="AH510" s="74" t="n">
        <v>1</v>
      </c>
      <c r="AI510" s="74" t="n">
        <v>0</v>
      </c>
      <c r="AJ510" s="74" t="n">
        <v>1</v>
      </c>
      <c r="AK510" s="74" t="n">
        <v>0</v>
      </c>
      <c r="AL510" s="36"/>
    </row>
    <row collapsed="false" customFormat="true" customHeight="false" hidden="false" ht="30.8" outlineLevel="0" r="511" s="14">
      <c r="A511" s="36" t="n">
        <v>504</v>
      </c>
      <c r="B511" s="36" t="s">
        <v>46</v>
      </c>
      <c r="C511" s="36" t="s">
        <v>248</v>
      </c>
      <c r="D511" s="37" t="s">
        <v>151</v>
      </c>
      <c r="E511" s="36" t="n">
        <v>26</v>
      </c>
      <c r="F511" s="36" t="n">
        <v>3</v>
      </c>
      <c r="G511" s="36"/>
      <c r="H511" s="82" t="n">
        <v>8503</v>
      </c>
      <c r="I511" s="55" t="s">
        <v>129</v>
      </c>
      <c r="J511" s="36"/>
      <c r="K511" s="36" t="s">
        <v>232</v>
      </c>
      <c r="L511" s="108" t="s">
        <v>168</v>
      </c>
      <c r="M511" s="36" t="n">
        <v>1963</v>
      </c>
      <c r="N511" s="36" t="s">
        <v>232</v>
      </c>
      <c r="O511" s="36" t="n">
        <v>4</v>
      </c>
      <c r="P511" s="74" t="n">
        <v>0</v>
      </c>
      <c r="Q511" s="74" t="n">
        <v>3</v>
      </c>
      <c r="R511" s="74" t="n">
        <v>48</v>
      </c>
      <c r="S511" s="39" t="n">
        <v>2040</v>
      </c>
      <c r="T511" s="72" t="n">
        <v>2040</v>
      </c>
      <c r="U511" s="72" t="n">
        <v>1310</v>
      </c>
      <c r="V511" s="72"/>
      <c r="W511" s="48" t="s">
        <v>52</v>
      </c>
      <c r="X511" s="48" t="s">
        <v>52</v>
      </c>
      <c r="Y511" s="48" t="s">
        <v>53</v>
      </c>
      <c r="Z511" s="48" t="s">
        <v>52</v>
      </c>
      <c r="AA511" s="48" t="s">
        <v>52</v>
      </c>
      <c r="AB511" s="48" t="s">
        <v>52</v>
      </c>
      <c r="AC511" s="74" t="s">
        <v>52</v>
      </c>
      <c r="AD511" s="74" t="s">
        <v>52</v>
      </c>
      <c r="AE511" s="74" t="s">
        <v>53</v>
      </c>
      <c r="AF511" s="74" t="s">
        <v>53</v>
      </c>
      <c r="AG511" s="74" t="n">
        <v>1</v>
      </c>
      <c r="AH511" s="74" t="n">
        <v>1</v>
      </c>
      <c r="AI511" s="74" t="n">
        <v>0</v>
      </c>
      <c r="AJ511" s="74" t="n">
        <v>1</v>
      </c>
      <c r="AK511" s="74" t="n">
        <v>0</v>
      </c>
      <c r="AL511" s="36"/>
    </row>
    <row collapsed="false" customFormat="true" customHeight="false" hidden="false" ht="30.8" outlineLevel="0" r="512" s="14">
      <c r="A512" s="36" t="n">
        <v>505</v>
      </c>
      <c r="B512" s="36" t="s">
        <v>46</v>
      </c>
      <c r="C512" s="36" t="s">
        <v>248</v>
      </c>
      <c r="D512" s="37" t="s">
        <v>151</v>
      </c>
      <c r="E512" s="36" t="n">
        <v>26</v>
      </c>
      <c r="F512" s="36" t="n">
        <v>4</v>
      </c>
      <c r="G512" s="36"/>
      <c r="H512" s="82" t="n">
        <v>8504</v>
      </c>
      <c r="I512" s="55" t="s">
        <v>129</v>
      </c>
      <c r="J512" s="36"/>
      <c r="K512" s="36" t="s">
        <v>232</v>
      </c>
      <c r="L512" s="108" t="s">
        <v>168</v>
      </c>
      <c r="M512" s="36" t="n">
        <v>1964</v>
      </c>
      <c r="N512" s="36" t="s">
        <v>232</v>
      </c>
      <c r="O512" s="36" t="n">
        <v>4</v>
      </c>
      <c r="P512" s="74" t="n">
        <v>0</v>
      </c>
      <c r="Q512" s="74" t="n">
        <v>4</v>
      </c>
      <c r="R512" s="74" t="n">
        <v>64</v>
      </c>
      <c r="S512" s="39" t="n">
        <v>2756</v>
      </c>
      <c r="T512" s="72" t="n">
        <v>2756</v>
      </c>
      <c r="U512" s="72" t="n">
        <v>1792</v>
      </c>
      <c r="V512" s="72"/>
      <c r="W512" s="48" t="s">
        <v>52</v>
      </c>
      <c r="X512" s="48" t="s">
        <v>52</v>
      </c>
      <c r="Y512" s="48" t="s">
        <v>53</v>
      </c>
      <c r="Z512" s="48" t="s">
        <v>52</v>
      </c>
      <c r="AA512" s="48" t="s">
        <v>52</v>
      </c>
      <c r="AB512" s="48" t="s">
        <v>52</v>
      </c>
      <c r="AC512" s="74" t="s">
        <v>52</v>
      </c>
      <c r="AD512" s="74" t="s">
        <v>52</v>
      </c>
      <c r="AE512" s="74" t="s">
        <v>53</v>
      </c>
      <c r="AF512" s="74" t="s">
        <v>53</v>
      </c>
      <c r="AG512" s="74" t="n">
        <v>1</v>
      </c>
      <c r="AH512" s="74" t="n">
        <v>1</v>
      </c>
      <c r="AI512" s="74" t="n">
        <v>0</v>
      </c>
      <c r="AJ512" s="74" t="n">
        <v>1</v>
      </c>
      <c r="AK512" s="74" t="n">
        <v>0</v>
      </c>
      <c r="AL512" s="36"/>
    </row>
    <row collapsed="false" customFormat="true" customHeight="false" hidden="false" ht="30.8" outlineLevel="0" r="513" s="14">
      <c r="A513" s="36" t="n">
        <v>506</v>
      </c>
      <c r="B513" s="36" t="s">
        <v>46</v>
      </c>
      <c r="C513" s="36" t="s">
        <v>248</v>
      </c>
      <c r="D513" s="37" t="s">
        <v>151</v>
      </c>
      <c r="E513" s="36" t="n">
        <v>28</v>
      </c>
      <c r="F513" s="36" t="n">
        <v>1</v>
      </c>
      <c r="G513" s="36"/>
      <c r="H513" s="82" t="n">
        <v>8505</v>
      </c>
      <c r="I513" s="55" t="s">
        <v>129</v>
      </c>
      <c r="J513" s="36"/>
      <c r="K513" s="36" t="s">
        <v>232</v>
      </c>
      <c r="L513" s="108" t="s">
        <v>168</v>
      </c>
      <c r="M513" s="36" t="n">
        <v>1964</v>
      </c>
      <c r="N513" s="36" t="s">
        <v>232</v>
      </c>
      <c r="O513" s="36" t="n">
        <v>4</v>
      </c>
      <c r="P513" s="74" t="n">
        <v>0</v>
      </c>
      <c r="Q513" s="74" t="n">
        <v>3</v>
      </c>
      <c r="R513" s="74" t="n">
        <v>36</v>
      </c>
      <c r="S513" s="39" t="n">
        <v>2022</v>
      </c>
      <c r="T513" s="72" t="n">
        <v>1518</v>
      </c>
      <c r="U513" s="72" t="n">
        <v>1000</v>
      </c>
      <c r="V513" s="72"/>
      <c r="W513" s="48" t="s">
        <v>52</v>
      </c>
      <c r="X513" s="48" t="s">
        <v>52</v>
      </c>
      <c r="Y513" s="48" t="s">
        <v>52</v>
      </c>
      <c r="Z513" s="48" t="s">
        <v>52</v>
      </c>
      <c r="AA513" s="48" t="s">
        <v>52</v>
      </c>
      <c r="AB513" s="48" t="s">
        <v>52</v>
      </c>
      <c r="AC513" s="74" t="s">
        <v>53</v>
      </c>
      <c r="AD513" s="74" t="s">
        <v>52</v>
      </c>
      <c r="AE513" s="74" t="s">
        <v>53</v>
      </c>
      <c r="AF513" s="74" t="s">
        <v>53</v>
      </c>
      <c r="AG513" s="74" t="n">
        <v>1</v>
      </c>
      <c r="AH513" s="74" t="n">
        <v>1</v>
      </c>
      <c r="AI513" s="74" t="n">
        <v>0</v>
      </c>
      <c r="AJ513" s="74" t="n">
        <v>1</v>
      </c>
      <c r="AK513" s="74" t="n">
        <v>0</v>
      </c>
      <c r="AL513" s="36"/>
    </row>
    <row collapsed="false" customFormat="true" customHeight="false" hidden="false" ht="30.8" outlineLevel="0" r="514" s="14">
      <c r="A514" s="36" t="n">
        <v>507</v>
      </c>
      <c r="B514" s="36" t="s">
        <v>46</v>
      </c>
      <c r="C514" s="36" t="s">
        <v>248</v>
      </c>
      <c r="D514" s="37" t="s">
        <v>151</v>
      </c>
      <c r="E514" s="36" t="n">
        <v>28</v>
      </c>
      <c r="F514" s="36" t="n">
        <v>4</v>
      </c>
      <c r="G514" s="36"/>
      <c r="H514" s="82" t="n">
        <v>8506</v>
      </c>
      <c r="I514" s="55" t="s">
        <v>129</v>
      </c>
      <c r="J514" s="36"/>
      <c r="K514" s="36" t="s">
        <v>232</v>
      </c>
      <c r="L514" s="108" t="s">
        <v>168</v>
      </c>
      <c r="M514" s="36" t="n">
        <v>1964</v>
      </c>
      <c r="N514" s="36" t="s">
        <v>232</v>
      </c>
      <c r="O514" s="36" t="n">
        <v>4</v>
      </c>
      <c r="P514" s="74" t="n">
        <v>0</v>
      </c>
      <c r="Q514" s="74" t="n">
        <v>4</v>
      </c>
      <c r="R514" s="74" t="n">
        <v>64</v>
      </c>
      <c r="S514" s="39" t="n">
        <v>2780</v>
      </c>
      <c r="T514" s="72" t="n">
        <v>2770</v>
      </c>
      <c r="U514" s="72" t="n">
        <v>1786</v>
      </c>
      <c r="V514" s="72"/>
      <c r="W514" s="48" t="s">
        <v>52</v>
      </c>
      <c r="X514" s="48" t="s">
        <v>52</v>
      </c>
      <c r="Y514" s="48" t="s">
        <v>53</v>
      </c>
      <c r="Z514" s="48" t="s">
        <v>52</v>
      </c>
      <c r="AA514" s="48" t="s">
        <v>52</v>
      </c>
      <c r="AB514" s="48" t="s">
        <v>52</v>
      </c>
      <c r="AC514" s="74" t="s">
        <v>52</v>
      </c>
      <c r="AD514" s="74" t="s">
        <v>52</v>
      </c>
      <c r="AE514" s="74" t="s">
        <v>53</v>
      </c>
      <c r="AF514" s="74" t="s">
        <v>53</v>
      </c>
      <c r="AG514" s="74" t="n">
        <v>1</v>
      </c>
      <c r="AH514" s="74" t="n">
        <v>1</v>
      </c>
      <c r="AI514" s="74" t="n">
        <v>0</v>
      </c>
      <c r="AJ514" s="74" t="n">
        <v>1</v>
      </c>
      <c r="AK514" s="74" t="n">
        <v>0</v>
      </c>
      <c r="AL514" s="36"/>
    </row>
    <row collapsed="false" customFormat="true" customHeight="false" hidden="false" ht="30.8" outlineLevel="0" r="515" s="14">
      <c r="A515" s="36" t="n">
        <v>508</v>
      </c>
      <c r="B515" s="36" t="s">
        <v>46</v>
      </c>
      <c r="C515" s="36" t="s">
        <v>248</v>
      </c>
      <c r="D515" s="64" t="s">
        <v>158</v>
      </c>
      <c r="E515" s="36" t="n">
        <v>2</v>
      </c>
      <c r="F515" s="36" t="n">
        <v>2</v>
      </c>
      <c r="G515" s="36"/>
      <c r="H515" s="82" t="n">
        <v>8507</v>
      </c>
      <c r="I515" s="55" t="s">
        <v>129</v>
      </c>
      <c r="J515" s="36"/>
      <c r="K515" s="102" t="s">
        <v>234</v>
      </c>
      <c r="L515" s="102" t="s">
        <v>71</v>
      </c>
      <c r="M515" s="102" t="n">
        <v>1975</v>
      </c>
      <c r="N515" s="102" t="s">
        <v>234</v>
      </c>
      <c r="O515" s="102" t="n">
        <v>9</v>
      </c>
      <c r="P515" s="74" t="n">
        <v>0</v>
      </c>
      <c r="Q515" s="103" t="n">
        <v>9</v>
      </c>
      <c r="R515" s="103" t="n">
        <v>323</v>
      </c>
      <c r="S515" s="39" t="n">
        <v>17229</v>
      </c>
      <c r="T515" s="109" t="n">
        <v>17214</v>
      </c>
      <c r="U515" s="104" t="n">
        <v>11658</v>
      </c>
      <c r="V515" s="110"/>
      <c r="W515" s="48" t="s">
        <v>52</v>
      </c>
      <c r="X515" s="48" t="s">
        <v>52</v>
      </c>
      <c r="Y515" s="48" t="s">
        <v>52</v>
      </c>
      <c r="Z515" s="48" t="s">
        <v>52</v>
      </c>
      <c r="AA515" s="48" t="s">
        <v>52</v>
      </c>
      <c r="AB515" s="48" t="s">
        <v>52</v>
      </c>
      <c r="AC515" s="74" t="s">
        <v>53</v>
      </c>
      <c r="AD515" s="74" t="s">
        <v>52</v>
      </c>
      <c r="AE515" s="74" t="s">
        <v>53</v>
      </c>
      <c r="AF515" s="103" t="n">
        <v>9</v>
      </c>
      <c r="AG515" s="74" t="n">
        <v>2</v>
      </c>
      <c r="AH515" s="74" t="n">
        <v>1</v>
      </c>
      <c r="AI515" s="74" t="n">
        <v>2</v>
      </c>
      <c r="AJ515" s="74" t="n">
        <v>2</v>
      </c>
      <c r="AK515" s="74" t="n">
        <v>0</v>
      </c>
      <c r="AL515" s="36"/>
    </row>
    <row collapsed="false" customFormat="true" customHeight="false" hidden="false" ht="30.8" outlineLevel="0" r="516" s="14">
      <c r="A516" s="36" t="n">
        <v>509</v>
      </c>
      <c r="B516" s="36" t="s">
        <v>46</v>
      </c>
      <c r="C516" s="36" t="s">
        <v>248</v>
      </c>
      <c r="D516" s="64" t="s">
        <v>158</v>
      </c>
      <c r="E516" s="36" t="n">
        <v>8</v>
      </c>
      <c r="F516" s="36" t="n">
        <v>1</v>
      </c>
      <c r="G516" s="36"/>
      <c r="H516" s="82" t="n">
        <v>8508</v>
      </c>
      <c r="I516" s="55" t="s">
        <v>129</v>
      </c>
      <c r="J516" s="36"/>
      <c r="K516" s="102" t="s">
        <v>234</v>
      </c>
      <c r="L516" s="111" t="s">
        <v>71</v>
      </c>
      <c r="M516" s="111" t="n">
        <v>1974</v>
      </c>
      <c r="N516" s="102" t="s">
        <v>234</v>
      </c>
      <c r="O516" s="111" t="n">
        <v>9</v>
      </c>
      <c r="P516" s="74" t="n">
        <v>0</v>
      </c>
      <c r="Q516" s="112" t="n">
        <v>7</v>
      </c>
      <c r="R516" s="112" t="n">
        <v>251</v>
      </c>
      <c r="S516" s="39" t="n">
        <v>12964</v>
      </c>
      <c r="T516" s="113" t="n">
        <v>12946</v>
      </c>
      <c r="U516" s="109" t="n">
        <v>8685</v>
      </c>
      <c r="V516" s="114"/>
      <c r="W516" s="48" t="s">
        <v>52</v>
      </c>
      <c r="X516" s="48" t="s">
        <v>52</v>
      </c>
      <c r="Y516" s="48" t="s">
        <v>52</v>
      </c>
      <c r="Z516" s="48" t="s">
        <v>52</v>
      </c>
      <c r="AA516" s="48" t="s">
        <v>52</v>
      </c>
      <c r="AB516" s="48" t="s">
        <v>52</v>
      </c>
      <c r="AC516" s="74" t="s">
        <v>53</v>
      </c>
      <c r="AD516" s="74" t="s">
        <v>52</v>
      </c>
      <c r="AE516" s="74" t="s">
        <v>53</v>
      </c>
      <c r="AF516" s="112" t="n">
        <v>7</v>
      </c>
      <c r="AG516" s="115" t="n">
        <v>2</v>
      </c>
      <c r="AH516" s="115" t="n">
        <v>1</v>
      </c>
      <c r="AI516" s="115" t="n">
        <v>1</v>
      </c>
      <c r="AJ516" s="115" t="n">
        <v>1</v>
      </c>
      <c r="AK516" s="74" t="n">
        <v>0</v>
      </c>
      <c r="AL516" s="116"/>
    </row>
    <row collapsed="false" customFormat="true" customHeight="false" hidden="false" ht="30.8" outlineLevel="0" r="517" s="14">
      <c r="A517" s="36" t="n">
        <v>510</v>
      </c>
      <c r="B517" s="36" t="s">
        <v>46</v>
      </c>
      <c r="C517" s="36" t="s">
        <v>248</v>
      </c>
      <c r="D517" s="64" t="s">
        <v>158</v>
      </c>
      <c r="E517" s="36" t="n">
        <v>10</v>
      </c>
      <c r="F517" s="36" t="n">
        <v>1</v>
      </c>
      <c r="G517" s="36"/>
      <c r="H517" s="82" t="n">
        <v>8509</v>
      </c>
      <c r="I517" s="55" t="s">
        <v>129</v>
      </c>
      <c r="J517" s="36"/>
      <c r="K517" s="102" t="s">
        <v>234</v>
      </c>
      <c r="L517" s="36" t="s">
        <v>71</v>
      </c>
      <c r="M517" s="36" t="n">
        <v>1974</v>
      </c>
      <c r="N517" s="102" t="s">
        <v>234</v>
      </c>
      <c r="O517" s="117" t="n">
        <v>9</v>
      </c>
      <c r="P517" s="74" t="n">
        <v>0</v>
      </c>
      <c r="Q517" s="118" t="n">
        <v>10</v>
      </c>
      <c r="R517" s="118" t="n">
        <v>274</v>
      </c>
      <c r="S517" s="39" t="n">
        <v>17798</v>
      </c>
      <c r="T517" s="72" t="n">
        <v>17768</v>
      </c>
      <c r="U517" s="113" t="n">
        <v>9510</v>
      </c>
      <c r="V517" s="119"/>
      <c r="W517" s="48" t="s">
        <v>52</v>
      </c>
      <c r="X517" s="48" t="s">
        <v>52</v>
      </c>
      <c r="Y517" s="48" t="s">
        <v>52</v>
      </c>
      <c r="Z517" s="48" t="s">
        <v>52</v>
      </c>
      <c r="AA517" s="48" t="s">
        <v>52</v>
      </c>
      <c r="AB517" s="48" t="s">
        <v>52</v>
      </c>
      <c r="AC517" s="74" t="s">
        <v>53</v>
      </c>
      <c r="AD517" s="74" t="s">
        <v>52</v>
      </c>
      <c r="AE517" s="74" t="s">
        <v>53</v>
      </c>
      <c r="AF517" s="118" t="n">
        <v>10</v>
      </c>
      <c r="AG517" s="74" t="n">
        <v>2</v>
      </c>
      <c r="AH517" s="74" t="n">
        <v>1</v>
      </c>
      <c r="AI517" s="74" t="n">
        <v>1</v>
      </c>
      <c r="AJ517" s="74" t="n">
        <v>1</v>
      </c>
      <c r="AK517" s="74" t="n">
        <v>0</v>
      </c>
      <c r="AL517" s="36"/>
    </row>
    <row collapsed="false" customFormat="true" customHeight="false" hidden="false" ht="30.8" outlineLevel="0" r="518" s="14">
      <c r="A518" s="36" t="n">
        <v>511</v>
      </c>
      <c r="B518" s="36" t="s">
        <v>46</v>
      </c>
      <c r="C518" s="36" t="s">
        <v>248</v>
      </c>
      <c r="D518" s="64" t="s">
        <v>247</v>
      </c>
      <c r="E518" s="36" t="n">
        <v>38</v>
      </c>
      <c r="F518" s="36" t="s">
        <v>261</v>
      </c>
      <c r="G518" s="36"/>
      <c r="H518" s="82" t="n">
        <v>8510</v>
      </c>
      <c r="I518" s="55" t="s">
        <v>129</v>
      </c>
      <c r="J518" s="36"/>
      <c r="K518" s="36" t="s">
        <v>232</v>
      </c>
      <c r="L518" s="36" t="s">
        <v>74</v>
      </c>
      <c r="M518" s="36" t="n">
        <v>1981</v>
      </c>
      <c r="N518" s="36" t="s">
        <v>232</v>
      </c>
      <c r="O518" s="36" t="n">
        <v>9</v>
      </c>
      <c r="P518" s="74" t="n">
        <v>0</v>
      </c>
      <c r="Q518" s="74" t="n">
        <v>13</v>
      </c>
      <c r="R518" s="74" t="n">
        <v>689</v>
      </c>
      <c r="S518" s="39" t="n">
        <v>34988</v>
      </c>
      <c r="T518" s="72" t="n">
        <v>31770</v>
      </c>
      <c r="U518" s="72" t="n">
        <v>17850</v>
      </c>
      <c r="V518" s="72"/>
      <c r="W518" s="48" t="s">
        <v>52</v>
      </c>
      <c r="X518" s="48" t="s">
        <v>52</v>
      </c>
      <c r="Y518" s="48" t="s">
        <v>52</v>
      </c>
      <c r="Z518" s="48" t="s">
        <v>52</v>
      </c>
      <c r="AA518" s="48" t="s">
        <v>52</v>
      </c>
      <c r="AB518" s="48" t="s">
        <v>52</v>
      </c>
      <c r="AC518" s="74" t="s">
        <v>53</v>
      </c>
      <c r="AD518" s="74" t="s">
        <v>52</v>
      </c>
      <c r="AE518" s="74" t="s">
        <v>53</v>
      </c>
      <c r="AF518" s="74" t="n">
        <v>13</v>
      </c>
      <c r="AG518" s="74" t="n">
        <v>8</v>
      </c>
      <c r="AH518" s="74" t="n">
        <v>5</v>
      </c>
      <c r="AI518" s="74" t="n">
        <v>4</v>
      </c>
      <c r="AJ518" s="74" t="n">
        <v>4</v>
      </c>
      <c r="AK518" s="74" t="n">
        <v>0</v>
      </c>
      <c r="AL518" s="36"/>
    </row>
    <row collapsed="false" customFormat="true" customHeight="false" hidden="false" ht="30.8" outlineLevel="0" r="519" s="14">
      <c r="A519" s="36" t="n">
        <v>512</v>
      </c>
      <c r="B519" s="36" t="s">
        <v>46</v>
      </c>
      <c r="C519" s="36" t="s">
        <v>248</v>
      </c>
      <c r="D519" s="64" t="s">
        <v>247</v>
      </c>
      <c r="E519" s="36" t="n">
        <v>42</v>
      </c>
      <c r="F519" s="6" t="s">
        <v>261</v>
      </c>
      <c r="G519" s="36"/>
      <c r="H519" s="82" t="n">
        <v>8511</v>
      </c>
      <c r="I519" s="55" t="s">
        <v>129</v>
      </c>
      <c r="J519" s="36"/>
      <c r="K519" s="36" t="s">
        <v>232</v>
      </c>
      <c r="L519" s="36" t="s">
        <v>168</v>
      </c>
      <c r="M519" s="36" t="n">
        <v>1971</v>
      </c>
      <c r="N519" s="36" t="s">
        <v>232</v>
      </c>
      <c r="O519" s="36" t="n">
        <v>9</v>
      </c>
      <c r="P519" s="74" t="n">
        <v>0</v>
      </c>
      <c r="Q519" s="74" t="n">
        <v>4</v>
      </c>
      <c r="R519" s="74" t="n">
        <v>231</v>
      </c>
      <c r="S519" s="39" t="n">
        <v>11240</v>
      </c>
      <c r="T519" s="72" t="n">
        <v>11003</v>
      </c>
      <c r="U519" s="72" t="n">
        <v>7150</v>
      </c>
      <c r="V519" s="72"/>
      <c r="W519" s="48" t="s">
        <v>52</v>
      </c>
      <c r="X519" s="48" t="s">
        <v>52</v>
      </c>
      <c r="Y519" s="48" t="s">
        <v>53</v>
      </c>
      <c r="Z519" s="48" t="s">
        <v>52</v>
      </c>
      <c r="AA519" s="48" t="s">
        <v>52</v>
      </c>
      <c r="AB519" s="48" t="s">
        <v>52</v>
      </c>
      <c r="AC519" s="74" t="s">
        <v>52</v>
      </c>
      <c r="AD519" s="74" t="s">
        <v>52</v>
      </c>
      <c r="AE519" s="74" t="s">
        <v>53</v>
      </c>
      <c r="AF519" s="74" t="n">
        <v>4</v>
      </c>
      <c r="AG519" s="74" t="n">
        <v>2</v>
      </c>
      <c r="AH519" s="74" t="n">
        <v>1</v>
      </c>
      <c r="AI519" s="74"/>
      <c r="AJ519" s="74"/>
      <c r="AK519" s="74" t="n">
        <v>0</v>
      </c>
      <c r="AL519" s="36"/>
    </row>
    <row collapsed="false" customFormat="false" customHeight="false" hidden="false" ht="44.75" outlineLevel="0" r="520">
      <c r="A520" s="36" t="n">
        <v>513</v>
      </c>
      <c r="B520" s="36" t="s">
        <v>46</v>
      </c>
      <c r="C520" s="36" t="s">
        <v>75</v>
      </c>
      <c r="D520" s="37" t="s">
        <v>54</v>
      </c>
      <c r="E520" s="36" t="n">
        <v>74</v>
      </c>
      <c r="F520" s="36" t="n">
        <v>1</v>
      </c>
      <c r="G520" s="36"/>
      <c r="H520" s="82" t="n">
        <v>8512</v>
      </c>
      <c r="I520" s="36" t="s">
        <v>163</v>
      </c>
      <c r="J520" s="36"/>
      <c r="K520" s="36" t="s">
        <v>50</v>
      </c>
      <c r="L520" s="36" t="s">
        <v>262</v>
      </c>
      <c r="M520" s="36" t="n">
        <v>2010</v>
      </c>
      <c r="N520" s="55" t="s">
        <v>263</v>
      </c>
      <c r="O520" s="42" t="s">
        <v>264</v>
      </c>
      <c r="P520" s="74" t="n">
        <v>0</v>
      </c>
      <c r="Q520" s="74" t="n">
        <v>8</v>
      </c>
      <c r="R520" s="74" t="n">
        <v>546</v>
      </c>
      <c r="S520" s="72" t="n">
        <v>27714.1</v>
      </c>
      <c r="T520" s="72" t="n">
        <v>27714.1</v>
      </c>
      <c r="U520" s="72" t="n">
        <v>27259.3</v>
      </c>
      <c r="V520" s="72" t="n">
        <v>454.8</v>
      </c>
      <c r="W520" s="48" t="s">
        <v>52</v>
      </c>
      <c r="X520" s="48" t="s">
        <v>52</v>
      </c>
      <c r="Y520" s="48" t="s">
        <v>52</v>
      </c>
      <c r="Z520" s="48" t="s">
        <v>52</v>
      </c>
      <c r="AA520" s="48" t="s">
        <v>52</v>
      </c>
      <c r="AB520" s="74" t="s">
        <v>53</v>
      </c>
      <c r="AC520" s="74" t="s">
        <v>53</v>
      </c>
      <c r="AD520" s="74" t="s">
        <v>53</v>
      </c>
      <c r="AE520" s="48" t="s">
        <v>52</v>
      </c>
      <c r="AF520" s="74" t="n">
        <v>16</v>
      </c>
      <c r="AG520" s="74" t="n">
        <v>9</v>
      </c>
      <c r="AH520" s="74" t="n">
        <v>5</v>
      </c>
      <c r="AI520" s="74" t="n">
        <v>0</v>
      </c>
      <c r="AJ520" s="74" t="n">
        <v>3</v>
      </c>
      <c r="AK520" s="74" t="n">
        <v>0</v>
      </c>
      <c r="AL520" s="44"/>
    </row>
    <row collapsed="false" customFormat="false" customHeight="false" hidden="false" ht="30.8" outlineLevel="0" r="521">
      <c r="A521" s="36" t="n">
        <v>514</v>
      </c>
      <c r="B521" s="36" t="s">
        <v>46</v>
      </c>
      <c r="C521" s="36" t="s">
        <v>75</v>
      </c>
      <c r="D521" s="37" t="s">
        <v>54</v>
      </c>
      <c r="E521" s="36" t="n">
        <v>76</v>
      </c>
      <c r="F521" s="36" t="n">
        <v>1</v>
      </c>
      <c r="G521" s="36"/>
      <c r="H521" s="82" t="n">
        <v>8513</v>
      </c>
      <c r="I521" s="36" t="s">
        <v>163</v>
      </c>
      <c r="J521" s="36"/>
      <c r="K521" s="36" t="s">
        <v>50</v>
      </c>
      <c r="L521" s="36" t="s">
        <v>262</v>
      </c>
      <c r="M521" s="36" t="n">
        <v>2010</v>
      </c>
      <c r="N521" s="36" t="s">
        <v>227</v>
      </c>
      <c r="O521" s="42" t="s">
        <v>265</v>
      </c>
      <c r="P521" s="74" t="n">
        <v>0</v>
      </c>
      <c r="Q521" s="74" t="n">
        <v>12</v>
      </c>
      <c r="R521" s="74" t="n">
        <v>944</v>
      </c>
      <c r="S521" s="72" t="n">
        <v>53017</v>
      </c>
      <c r="T521" s="72" t="n">
        <v>53017</v>
      </c>
      <c r="U521" s="72" t="n">
        <v>50730</v>
      </c>
      <c r="V521" s="72" t="n">
        <v>2287</v>
      </c>
      <c r="W521" s="48" t="s">
        <v>52</v>
      </c>
      <c r="X521" s="48" t="s">
        <v>52</v>
      </c>
      <c r="Y521" s="48" t="s">
        <v>52</v>
      </c>
      <c r="Z521" s="48" t="s">
        <v>52</v>
      </c>
      <c r="AA521" s="48" t="s">
        <v>52</v>
      </c>
      <c r="AB521" s="74" t="s">
        <v>53</v>
      </c>
      <c r="AC521" s="74" t="s">
        <v>53</v>
      </c>
      <c r="AD521" s="74" t="s">
        <v>53</v>
      </c>
      <c r="AE521" s="48" t="s">
        <v>52</v>
      </c>
      <c r="AF521" s="74" t="n">
        <v>26</v>
      </c>
      <c r="AG521" s="74" t="n">
        <v>15</v>
      </c>
      <c r="AH521" s="74" t="n">
        <v>7</v>
      </c>
      <c r="AI521" s="74" t="n">
        <v>0</v>
      </c>
      <c r="AJ521" s="74" t="n">
        <v>6</v>
      </c>
      <c r="AK521" s="74" t="n">
        <v>0</v>
      </c>
      <c r="AL521" s="44"/>
    </row>
    <row collapsed="false" customFormat="false" customHeight="false" hidden="false" ht="30.8" outlineLevel="0" r="522">
      <c r="A522" s="36" t="n">
        <v>515</v>
      </c>
      <c r="B522" s="36" t="s">
        <v>46</v>
      </c>
      <c r="C522" s="36" t="s">
        <v>75</v>
      </c>
      <c r="D522" s="37" t="s">
        <v>54</v>
      </c>
      <c r="E522" s="36" t="n">
        <v>78</v>
      </c>
      <c r="F522" s="36" t="n">
        <v>1</v>
      </c>
      <c r="G522" s="36"/>
      <c r="H522" s="82" t="n">
        <v>8514</v>
      </c>
      <c r="I522" s="36" t="s">
        <v>163</v>
      </c>
      <c r="J522" s="36"/>
      <c r="K522" s="36" t="s">
        <v>266</v>
      </c>
      <c r="L522" s="36" t="s">
        <v>262</v>
      </c>
      <c r="M522" s="36" t="s">
        <v>267</v>
      </c>
      <c r="N522" s="55" t="s">
        <v>268</v>
      </c>
      <c r="O522" s="42" t="s">
        <v>269</v>
      </c>
      <c r="P522" s="74" t="n">
        <v>0</v>
      </c>
      <c r="Q522" s="74" t="n">
        <v>13</v>
      </c>
      <c r="R522" s="74" t="n">
        <v>1026</v>
      </c>
      <c r="S522" s="72" t="n">
        <v>59378.6</v>
      </c>
      <c r="T522" s="72" t="n">
        <v>59378.6</v>
      </c>
      <c r="U522" s="72" t="n">
        <v>54806.5</v>
      </c>
      <c r="V522" s="72" t="n">
        <v>4572.1</v>
      </c>
      <c r="W522" s="48" t="s">
        <v>52</v>
      </c>
      <c r="X522" s="48" t="s">
        <v>52</v>
      </c>
      <c r="Y522" s="48" t="s">
        <v>52</v>
      </c>
      <c r="Z522" s="48" t="s">
        <v>52</v>
      </c>
      <c r="AA522" s="48" t="s">
        <v>52</v>
      </c>
      <c r="AB522" s="74" t="s">
        <v>53</v>
      </c>
      <c r="AC522" s="74" t="s">
        <v>53</v>
      </c>
      <c r="AD522" s="74" t="s">
        <v>53</v>
      </c>
      <c r="AE522" s="48" t="s">
        <v>52</v>
      </c>
      <c r="AF522" s="74" t="n">
        <v>28</v>
      </c>
      <c r="AG522" s="74" t="n">
        <v>19</v>
      </c>
      <c r="AH522" s="74" t="n">
        <v>8</v>
      </c>
      <c r="AI522" s="74" t="n">
        <v>0</v>
      </c>
      <c r="AJ522" s="74" t="n">
        <v>9</v>
      </c>
      <c r="AK522" s="74" t="n">
        <v>0</v>
      </c>
      <c r="AL522" s="44"/>
    </row>
    <row collapsed="false" customFormat="false" customHeight="false" hidden="false" ht="30.8" outlineLevel="0" r="523">
      <c r="A523" s="36" t="n">
        <v>516</v>
      </c>
      <c r="B523" s="36" t="s">
        <v>46</v>
      </c>
      <c r="C523" s="36" t="s">
        <v>47</v>
      </c>
      <c r="D523" s="64" t="s">
        <v>48</v>
      </c>
      <c r="E523" s="36" t="n">
        <v>44</v>
      </c>
      <c r="F523" s="36" t="n">
        <v>1</v>
      </c>
      <c r="G523" s="36"/>
      <c r="H523" s="82" t="n">
        <v>8515</v>
      </c>
      <c r="I523" s="36" t="s">
        <v>163</v>
      </c>
      <c r="J523" s="36"/>
      <c r="K523" s="36" t="s">
        <v>50</v>
      </c>
      <c r="L523" s="36" t="s">
        <v>262</v>
      </c>
      <c r="M523" s="36" t="n">
        <v>2010</v>
      </c>
      <c r="N523" s="55" t="s">
        <v>270</v>
      </c>
      <c r="O523" s="36" t="n">
        <v>18</v>
      </c>
      <c r="P523" s="74" t="n">
        <v>0</v>
      </c>
      <c r="Q523" s="74" t="n">
        <v>4</v>
      </c>
      <c r="R523" s="74" t="n">
        <v>356</v>
      </c>
      <c r="S523" s="72" t="n">
        <v>19347.2</v>
      </c>
      <c r="T523" s="72" t="n">
        <v>19347.2</v>
      </c>
      <c r="U523" s="72" t="n">
        <v>19347.2</v>
      </c>
      <c r="V523" s="72" t="n">
        <v>0</v>
      </c>
      <c r="W523" s="48" t="s">
        <v>52</v>
      </c>
      <c r="X523" s="48" t="s">
        <v>52</v>
      </c>
      <c r="Y523" s="48" t="s">
        <v>52</v>
      </c>
      <c r="Z523" s="48" t="s">
        <v>52</v>
      </c>
      <c r="AA523" s="48" t="s">
        <v>52</v>
      </c>
      <c r="AB523" s="74" t="s">
        <v>53</v>
      </c>
      <c r="AC523" s="74" t="s">
        <v>53</v>
      </c>
      <c r="AD523" s="74" t="s">
        <v>53</v>
      </c>
      <c r="AE523" s="48" t="s">
        <v>52</v>
      </c>
      <c r="AF523" s="74" t="n">
        <v>8</v>
      </c>
      <c r="AG523" s="74" t="n">
        <v>6</v>
      </c>
      <c r="AH523" s="74" t="n">
        <v>2</v>
      </c>
      <c r="AI523" s="74" t="n">
        <v>0</v>
      </c>
      <c r="AJ523" s="74" t="n">
        <v>1</v>
      </c>
      <c r="AK523" s="74" t="n">
        <v>0</v>
      </c>
      <c r="AL523" s="44"/>
    </row>
    <row collapsed="false" customFormat="false" customHeight="false" hidden="false" ht="15.9" outlineLevel="0" r="524">
      <c r="A524" s="36" t="n">
        <v>517</v>
      </c>
      <c r="B524" s="36" t="s">
        <v>46</v>
      </c>
      <c r="C524" s="36" t="s">
        <v>47</v>
      </c>
      <c r="D524" s="64" t="s">
        <v>48</v>
      </c>
      <c r="E524" s="36" t="n">
        <v>44</v>
      </c>
      <c r="F524" s="36" t="n">
        <v>2</v>
      </c>
      <c r="G524" s="36"/>
      <c r="H524" s="82" t="n">
        <v>8516</v>
      </c>
      <c r="I524" s="36" t="s">
        <v>163</v>
      </c>
      <c r="J524" s="36"/>
      <c r="K524" s="36" t="s">
        <v>50</v>
      </c>
      <c r="L524" s="36" t="s">
        <v>262</v>
      </c>
      <c r="M524" s="36" t="n">
        <v>2010</v>
      </c>
      <c r="N524" s="36" t="s">
        <v>227</v>
      </c>
      <c r="O524" s="36" t="n">
        <v>18</v>
      </c>
      <c r="P524" s="74" t="n">
        <v>0</v>
      </c>
      <c r="Q524" s="74" t="n">
        <v>4</v>
      </c>
      <c r="R524" s="74" t="n">
        <v>356</v>
      </c>
      <c r="S524" s="72" t="n">
        <v>19379.4</v>
      </c>
      <c r="T524" s="72" t="n">
        <v>19379.4</v>
      </c>
      <c r="U524" s="72" t="n">
        <v>19379.4</v>
      </c>
      <c r="V524" s="72" t="n">
        <v>0</v>
      </c>
      <c r="W524" s="48" t="s">
        <v>52</v>
      </c>
      <c r="X524" s="48" t="s">
        <v>52</v>
      </c>
      <c r="Y524" s="48" t="s">
        <v>52</v>
      </c>
      <c r="Z524" s="48" t="s">
        <v>52</v>
      </c>
      <c r="AA524" s="48" t="s">
        <v>52</v>
      </c>
      <c r="AB524" s="74" t="s">
        <v>53</v>
      </c>
      <c r="AC524" s="74" t="s">
        <v>53</v>
      </c>
      <c r="AD524" s="74" t="s">
        <v>53</v>
      </c>
      <c r="AE524" s="48" t="s">
        <v>52</v>
      </c>
      <c r="AF524" s="74" t="n">
        <v>8</v>
      </c>
      <c r="AG524" s="74" t="n">
        <v>6</v>
      </c>
      <c r="AH524" s="74" t="n">
        <v>2</v>
      </c>
      <c r="AI524" s="74" t="n">
        <v>0</v>
      </c>
      <c r="AJ524" s="74" t="n">
        <v>1</v>
      </c>
      <c r="AK524" s="74" t="n">
        <v>0</v>
      </c>
      <c r="AL524" s="44"/>
    </row>
    <row collapsed="false" customFormat="false" customHeight="false" hidden="false" ht="15.9" outlineLevel="0" r="525">
      <c r="A525" s="36" t="n">
        <v>518</v>
      </c>
      <c r="B525" s="36" t="s">
        <v>46</v>
      </c>
      <c r="C525" s="36" t="s">
        <v>47</v>
      </c>
      <c r="D525" s="64" t="s">
        <v>48</v>
      </c>
      <c r="E525" s="36" t="n">
        <v>50</v>
      </c>
      <c r="F525" s="36" t="n">
        <v>1</v>
      </c>
      <c r="G525" s="36"/>
      <c r="H525" s="82" t="n">
        <v>8517</v>
      </c>
      <c r="I525" s="36" t="s">
        <v>163</v>
      </c>
      <c r="J525" s="36"/>
      <c r="K525" s="36" t="s">
        <v>50</v>
      </c>
      <c r="L525" s="36" t="s">
        <v>262</v>
      </c>
      <c r="M525" s="36" t="s">
        <v>271</v>
      </c>
      <c r="N525" s="36" t="s">
        <v>227</v>
      </c>
      <c r="O525" s="56" t="s">
        <v>272</v>
      </c>
      <c r="P525" s="74" t="n">
        <v>0</v>
      </c>
      <c r="Q525" s="74" t="n">
        <v>6</v>
      </c>
      <c r="R525" s="74" t="n">
        <v>848</v>
      </c>
      <c r="S525" s="72" t="n">
        <v>42844.44</v>
      </c>
      <c r="T525" s="72" t="n">
        <v>42844.44</v>
      </c>
      <c r="U525" s="72" t="n">
        <v>41947.04</v>
      </c>
      <c r="V525" s="72" t="n">
        <v>897.4</v>
      </c>
      <c r="W525" s="48" t="s">
        <v>52</v>
      </c>
      <c r="X525" s="48" t="s">
        <v>52</v>
      </c>
      <c r="Y525" s="48" t="s">
        <v>52</v>
      </c>
      <c r="Z525" s="48" t="s">
        <v>52</v>
      </c>
      <c r="AA525" s="48" t="s">
        <v>52</v>
      </c>
      <c r="AB525" s="74" t="s">
        <v>53</v>
      </c>
      <c r="AC525" s="74" t="s">
        <v>53</v>
      </c>
      <c r="AD525" s="74" t="s">
        <v>53</v>
      </c>
      <c r="AE525" s="48" t="s">
        <v>52</v>
      </c>
      <c r="AF525" s="74" t="n">
        <v>14</v>
      </c>
      <c r="AG525" s="74" t="n">
        <v>12</v>
      </c>
      <c r="AH525" s="74" t="n">
        <v>7</v>
      </c>
      <c r="AI525" s="74" t="n">
        <v>0</v>
      </c>
      <c r="AJ525" s="74" t="n">
        <v>4</v>
      </c>
      <c r="AK525" s="74" t="n">
        <v>0</v>
      </c>
      <c r="AL525" s="44"/>
    </row>
    <row collapsed="false" customFormat="false" customHeight="false" hidden="false" ht="15.9" outlineLevel="0" r="526">
      <c r="A526" s="36" t="n">
        <v>519</v>
      </c>
      <c r="B526" s="36" t="s">
        <v>46</v>
      </c>
      <c r="C526" s="36" t="s">
        <v>75</v>
      </c>
      <c r="D526" s="64" t="s">
        <v>226</v>
      </c>
      <c r="E526" s="36" t="n">
        <v>10</v>
      </c>
      <c r="F526" s="36" t="n">
        <v>1</v>
      </c>
      <c r="G526" s="36"/>
      <c r="H526" s="82" t="n">
        <v>8518</v>
      </c>
      <c r="I526" s="36" t="s">
        <v>163</v>
      </c>
      <c r="J526" s="36"/>
      <c r="K526" s="36" t="s">
        <v>50</v>
      </c>
      <c r="L526" s="36" t="s">
        <v>262</v>
      </c>
      <c r="M526" s="36" t="n">
        <v>2011</v>
      </c>
      <c r="N526" s="36" t="s">
        <v>227</v>
      </c>
      <c r="O526" s="36" t="n">
        <v>18</v>
      </c>
      <c r="P526" s="74" t="n">
        <v>0</v>
      </c>
      <c r="Q526" s="74" t="n">
        <v>4</v>
      </c>
      <c r="R526" s="74" t="n">
        <v>428</v>
      </c>
      <c r="S526" s="72" t="n">
        <v>19393.3</v>
      </c>
      <c r="T526" s="72" t="n">
        <v>19393.3</v>
      </c>
      <c r="U526" s="72" t="n">
        <v>19393.3</v>
      </c>
      <c r="V526" s="72" t="n">
        <v>0</v>
      </c>
      <c r="W526" s="48" t="s">
        <v>52</v>
      </c>
      <c r="X526" s="48" t="s">
        <v>52</v>
      </c>
      <c r="Y526" s="48" t="s">
        <v>52</v>
      </c>
      <c r="Z526" s="48" t="s">
        <v>52</v>
      </c>
      <c r="AA526" s="48" t="s">
        <v>52</v>
      </c>
      <c r="AB526" s="74" t="s">
        <v>53</v>
      </c>
      <c r="AC526" s="74" t="s">
        <v>53</v>
      </c>
      <c r="AD526" s="74" t="s">
        <v>53</v>
      </c>
      <c r="AE526" s="48" t="s">
        <v>52</v>
      </c>
      <c r="AF526" s="74" t="n">
        <v>8</v>
      </c>
      <c r="AG526" s="74" t="n">
        <v>6</v>
      </c>
      <c r="AH526" s="74" t="n">
        <v>2</v>
      </c>
      <c r="AI526" s="74" t="n">
        <v>0</v>
      </c>
      <c r="AJ526" s="74" t="n">
        <v>1</v>
      </c>
      <c r="AK526" s="74" t="n">
        <v>0</v>
      </c>
      <c r="AL526" s="44"/>
    </row>
    <row collapsed="false" customFormat="false" customHeight="false" hidden="false" ht="30.8" outlineLevel="0" r="527">
      <c r="A527" s="36" t="n">
        <v>520</v>
      </c>
      <c r="B527" s="36" t="s">
        <v>46</v>
      </c>
      <c r="C527" s="36" t="s">
        <v>75</v>
      </c>
      <c r="D527" s="64" t="s">
        <v>226</v>
      </c>
      <c r="E527" s="36" t="n">
        <v>10</v>
      </c>
      <c r="F527" s="36" t="n">
        <v>2</v>
      </c>
      <c r="G527" s="36"/>
      <c r="H527" s="82" t="n">
        <v>8519</v>
      </c>
      <c r="I527" s="36" t="s">
        <v>60</v>
      </c>
      <c r="J527" s="36"/>
      <c r="K527" s="36" t="s">
        <v>50</v>
      </c>
      <c r="L527" s="36" t="s">
        <v>262</v>
      </c>
      <c r="M527" s="36" t="n">
        <v>2011</v>
      </c>
      <c r="N527" s="55" t="s">
        <v>273</v>
      </c>
      <c r="O527" s="36" t="n">
        <v>18</v>
      </c>
      <c r="P527" s="74" t="n">
        <v>0</v>
      </c>
      <c r="Q527" s="74" t="n">
        <v>4</v>
      </c>
      <c r="R527" s="74" t="n">
        <v>356</v>
      </c>
      <c r="S527" s="72" t="n">
        <v>19304</v>
      </c>
      <c r="T527" s="72" t="n">
        <v>19304</v>
      </c>
      <c r="U527" s="72" t="n">
        <v>19291.9</v>
      </c>
      <c r="V527" s="72" t="n">
        <v>12.1</v>
      </c>
      <c r="W527" s="48" t="s">
        <v>52</v>
      </c>
      <c r="X527" s="48" t="s">
        <v>52</v>
      </c>
      <c r="Y527" s="48" t="s">
        <v>52</v>
      </c>
      <c r="Z527" s="48" t="s">
        <v>52</v>
      </c>
      <c r="AA527" s="48" t="s">
        <v>52</v>
      </c>
      <c r="AB527" s="74" t="s">
        <v>53</v>
      </c>
      <c r="AC527" s="74" t="s">
        <v>53</v>
      </c>
      <c r="AD527" s="74" t="s">
        <v>53</v>
      </c>
      <c r="AE527" s="48" t="s">
        <v>52</v>
      </c>
      <c r="AF527" s="74" t="n">
        <v>8</v>
      </c>
      <c r="AG527" s="74" t="n">
        <v>6</v>
      </c>
      <c r="AH527" s="74" t="n">
        <v>2</v>
      </c>
      <c r="AI527" s="74" t="n">
        <v>0</v>
      </c>
      <c r="AJ527" s="74" t="n">
        <v>1</v>
      </c>
      <c r="AK527" s="74" t="n">
        <v>0</v>
      </c>
      <c r="AL527" s="44"/>
    </row>
    <row collapsed="false" customFormat="false" customHeight="false" hidden="false" ht="15.9" outlineLevel="0" r="528">
      <c r="A528" s="36" t="n">
        <v>521</v>
      </c>
      <c r="B528" s="36" t="s">
        <v>46</v>
      </c>
      <c r="C528" s="36" t="s">
        <v>47</v>
      </c>
      <c r="D528" s="64" t="s">
        <v>274</v>
      </c>
      <c r="E528" s="36" t="n">
        <v>62</v>
      </c>
      <c r="F528" s="36" t="n">
        <v>1</v>
      </c>
      <c r="G528" s="36"/>
      <c r="H528" s="82" t="n">
        <v>8520</v>
      </c>
      <c r="I528" s="36" t="s">
        <v>60</v>
      </c>
      <c r="J528" s="36"/>
      <c r="K528" s="36" t="s">
        <v>50</v>
      </c>
      <c r="L528" s="36" t="s">
        <v>262</v>
      </c>
      <c r="M528" s="36" t="n">
        <v>2006</v>
      </c>
      <c r="N528" s="36" t="s">
        <v>227</v>
      </c>
      <c r="O528" s="56" t="s">
        <v>275</v>
      </c>
      <c r="P528" s="74" t="n">
        <v>0</v>
      </c>
      <c r="Q528" s="74" t="n">
        <v>7</v>
      </c>
      <c r="R528" s="74" t="n">
        <v>492</v>
      </c>
      <c r="S528" s="72" t="n">
        <v>24801</v>
      </c>
      <c r="T528" s="72" t="n">
        <v>24801</v>
      </c>
      <c r="U528" s="72" t="n">
        <v>23246.7</v>
      </c>
      <c r="V528" s="73" t="n">
        <v>1554.8</v>
      </c>
      <c r="W528" s="48" t="s">
        <v>52</v>
      </c>
      <c r="X528" s="48" t="s">
        <v>52</v>
      </c>
      <c r="Y528" s="48" t="s">
        <v>52</v>
      </c>
      <c r="Z528" s="48" t="s">
        <v>52</v>
      </c>
      <c r="AA528" s="48" t="s">
        <v>52</v>
      </c>
      <c r="AB528" s="74" t="s">
        <v>53</v>
      </c>
      <c r="AC528" s="74" t="s">
        <v>53</v>
      </c>
      <c r="AD528" s="74" t="s">
        <v>53</v>
      </c>
      <c r="AE528" s="48" t="s">
        <v>52</v>
      </c>
      <c r="AF528" s="74" t="n">
        <v>14</v>
      </c>
      <c r="AG528" s="74" t="n">
        <v>9</v>
      </c>
      <c r="AH528" s="74" t="n">
        <v>5</v>
      </c>
      <c r="AI528" s="74" t="n">
        <v>2</v>
      </c>
      <c r="AJ528" s="74" t="n">
        <v>2</v>
      </c>
      <c r="AK528" s="74" t="n">
        <v>0</v>
      </c>
      <c r="AL528" s="44"/>
    </row>
    <row collapsed="false" customFormat="false" customHeight="false" hidden="false" ht="15.9" outlineLevel="0" r="529">
      <c r="A529" s="36" t="n">
        <v>522</v>
      </c>
      <c r="B529" s="36" t="s">
        <v>46</v>
      </c>
      <c r="C529" s="36" t="s">
        <v>75</v>
      </c>
      <c r="D529" s="64" t="s">
        <v>276</v>
      </c>
      <c r="E529" s="36" t="n">
        <v>16</v>
      </c>
      <c r="F529" s="36"/>
      <c r="G529" s="36"/>
      <c r="H529" s="82" t="n">
        <v>8521</v>
      </c>
      <c r="I529" s="36" t="s">
        <v>163</v>
      </c>
      <c r="J529" s="36"/>
      <c r="K529" s="36" t="s">
        <v>277</v>
      </c>
      <c r="L529" s="36" t="s">
        <v>104</v>
      </c>
      <c r="M529" s="36" t="n">
        <v>2007</v>
      </c>
      <c r="N529" s="36" t="s">
        <v>278</v>
      </c>
      <c r="O529" s="36" t="n">
        <v>12</v>
      </c>
      <c r="P529" s="74" t="n">
        <v>1</v>
      </c>
      <c r="Q529" s="74" t="n">
        <v>2</v>
      </c>
      <c r="R529" s="74" t="n">
        <v>94</v>
      </c>
      <c r="S529" s="72" t="n">
        <v>5911.3</v>
      </c>
      <c r="T529" s="72" t="n">
        <v>5911.3</v>
      </c>
      <c r="U529" s="72" t="n">
        <v>5709.1</v>
      </c>
      <c r="V529" s="73" t="n">
        <v>202.2</v>
      </c>
      <c r="W529" s="48" t="s">
        <v>52</v>
      </c>
      <c r="X529" s="74" t="s">
        <v>52</v>
      </c>
      <c r="Y529" s="74" t="s">
        <v>52</v>
      </c>
      <c r="Z529" s="74" t="s">
        <v>52</v>
      </c>
      <c r="AA529" s="74" t="s">
        <v>52</v>
      </c>
      <c r="AB529" s="74" t="s">
        <v>53</v>
      </c>
      <c r="AC529" s="74" t="s">
        <v>53</v>
      </c>
      <c r="AD529" s="74" t="s">
        <v>53</v>
      </c>
      <c r="AE529" s="74" t="s">
        <v>52</v>
      </c>
      <c r="AF529" s="74" t="n">
        <v>2</v>
      </c>
      <c r="AG529" s="74" t="n">
        <v>2</v>
      </c>
      <c r="AH529" s="74" t="n">
        <v>2</v>
      </c>
      <c r="AI529" s="74" t="n">
        <v>1</v>
      </c>
      <c r="AJ529" s="74" t="n">
        <v>1</v>
      </c>
      <c r="AK529" s="74" t="n">
        <v>0</v>
      </c>
      <c r="AL529" s="44"/>
    </row>
    <row collapsed="false" customFormat="false" customHeight="false" hidden="false" ht="15.9" outlineLevel="0" r="530">
      <c r="A530" s="36" t="n">
        <v>523</v>
      </c>
      <c r="B530" s="36" t="s">
        <v>46</v>
      </c>
      <c r="C530" s="36" t="s">
        <v>75</v>
      </c>
      <c r="D530" s="37" t="s">
        <v>54</v>
      </c>
      <c r="E530" s="36" t="n">
        <v>74</v>
      </c>
      <c r="F530" s="36" t="n">
        <v>2</v>
      </c>
      <c r="G530" s="36"/>
      <c r="H530" s="82" t="n">
        <v>8522</v>
      </c>
      <c r="I530" s="36" t="s">
        <v>163</v>
      </c>
      <c r="J530" s="36"/>
      <c r="K530" s="36" t="s">
        <v>279</v>
      </c>
      <c r="L530" s="36" t="s">
        <v>104</v>
      </c>
      <c r="M530" s="36" t="n">
        <v>2012</v>
      </c>
      <c r="N530" s="36" t="s">
        <v>278</v>
      </c>
      <c r="O530" s="36" t="n">
        <v>22</v>
      </c>
      <c r="P530" s="74" t="n">
        <v>1</v>
      </c>
      <c r="Q530" s="74" t="n">
        <v>1</v>
      </c>
      <c r="R530" s="74" t="n">
        <v>239</v>
      </c>
      <c r="S530" s="72" t="n">
        <v>9555.8</v>
      </c>
      <c r="T530" s="72" t="n">
        <v>9555.8</v>
      </c>
      <c r="U530" s="72" t="n">
        <v>9555.8</v>
      </c>
      <c r="V530" s="72" t="n">
        <v>0</v>
      </c>
      <c r="W530" s="74" t="s">
        <v>52</v>
      </c>
      <c r="X530" s="74" t="s">
        <v>52</v>
      </c>
      <c r="Y530" s="74" t="s">
        <v>52</v>
      </c>
      <c r="Z530" s="74" t="s">
        <v>52</v>
      </c>
      <c r="AA530" s="74" t="s">
        <v>52</v>
      </c>
      <c r="AB530" s="74" t="s">
        <v>53</v>
      </c>
      <c r="AC530" s="74" t="s">
        <v>53</v>
      </c>
      <c r="AD530" s="74" t="s">
        <v>53</v>
      </c>
      <c r="AE530" s="74" t="s">
        <v>52</v>
      </c>
      <c r="AF530" s="74" t="n">
        <v>4</v>
      </c>
      <c r="AG530" s="74" t="n">
        <v>2</v>
      </c>
      <c r="AH530" s="74" t="n">
        <v>2</v>
      </c>
      <c r="AI530" s="74" t="n">
        <v>1</v>
      </c>
      <c r="AJ530" s="74" t="n">
        <v>1</v>
      </c>
      <c r="AK530" s="74" t="n">
        <v>0</v>
      </c>
      <c r="AL530" s="44"/>
    </row>
    <row collapsed="false" customFormat="false" customHeight="false" hidden="false" ht="15.9" outlineLevel="0" r="531">
      <c r="A531" s="36" t="n">
        <v>524</v>
      </c>
      <c r="B531" s="36" t="s">
        <v>46</v>
      </c>
      <c r="C531" s="36" t="s">
        <v>75</v>
      </c>
      <c r="D531" s="64" t="s">
        <v>280</v>
      </c>
      <c r="E531" s="36" t="n">
        <v>5</v>
      </c>
      <c r="F531" s="36"/>
      <c r="G531" s="36"/>
      <c r="H531" s="82" t="n">
        <v>8523</v>
      </c>
      <c r="I531" s="36" t="s">
        <v>163</v>
      </c>
      <c r="J531" s="36"/>
      <c r="K531" s="36" t="s">
        <v>103</v>
      </c>
      <c r="L531" s="36" t="s">
        <v>104</v>
      </c>
      <c r="M531" s="36" t="n">
        <v>2013</v>
      </c>
      <c r="N531" s="36" t="s">
        <v>278</v>
      </c>
      <c r="O531" s="36" t="s">
        <v>281</v>
      </c>
      <c r="P531" s="74" t="n">
        <v>1</v>
      </c>
      <c r="Q531" s="74" t="n">
        <v>14</v>
      </c>
      <c r="R531" s="74" t="n">
        <v>768</v>
      </c>
      <c r="S531" s="72" t="n">
        <v>46422</v>
      </c>
      <c r="T531" s="72" t="n">
        <v>46422</v>
      </c>
      <c r="U531" s="72" t="n">
        <v>29713.9</v>
      </c>
      <c r="V531" s="72" t="n">
        <v>16708.1</v>
      </c>
      <c r="W531" s="74" t="s">
        <v>52</v>
      </c>
      <c r="X531" s="74" t="s">
        <v>52</v>
      </c>
      <c r="Y531" s="74" t="s">
        <v>52</v>
      </c>
      <c r="Z531" s="74" t="s">
        <v>52</v>
      </c>
      <c r="AA531" s="74" t="s">
        <v>52</v>
      </c>
      <c r="AB531" s="74" t="s">
        <v>53</v>
      </c>
      <c r="AC531" s="74" t="s">
        <v>53</v>
      </c>
      <c r="AD531" s="74" t="s">
        <v>53</v>
      </c>
      <c r="AE531" s="74" t="s">
        <v>52</v>
      </c>
      <c r="AF531" s="74" t="n">
        <v>16</v>
      </c>
      <c r="AG531" s="74" t="n">
        <v>8</v>
      </c>
      <c r="AH531" s="74" t="n">
        <v>4</v>
      </c>
      <c r="AI531" s="74" t="n">
        <v>7</v>
      </c>
      <c r="AJ531" s="74" t="n">
        <v>7</v>
      </c>
      <c r="AK531" s="74" t="n">
        <v>0</v>
      </c>
      <c r="AL531" s="44"/>
    </row>
    <row collapsed="false" customFormat="false" customHeight="false" hidden="false" ht="15.9" outlineLevel="0" r="532">
      <c r="A532" s="36" t="n">
        <v>525</v>
      </c>
      <c r="B532" s="36" t="s">
        <v>46</v>
      </c>
      <c r="C532" s="36" t="s">
        <v>75</v>
      </c>
      <c r="D532" s="64" t="s">
        <v>280</v>
      </c>
      <c r="E532" s="36" t="n">
        <v>7</v>
      </c>
      <c r="F532" s="36"/>
      <c r="G532" s="36"/>
      <c r="H532" s="82" t="n">
        <v>8524</v>
      </c>
      <c r="I532" s="36" t="s">
        <v>163</v>
      </c>
      <c r="J532" s="36"/>
      <c r="K532" s="36" t="s">
        <v>103</v>
      </c>
      <c r="L532" s="36" t="s">
        <v>104</v>
      </c>
      <c r="M532" s="36" t="n">
        <v>2013</v>
      </c>
      <c r="N532" s="36" t="s">
        <v>278</v>
      </c>
      <c r="O532" s="36" t="s">
        <v>281</v>
      </c>
      <c r="P532" s="74" t="n">
        <v>1</v>
      </c>
      <c r="Q532" s="74" t="n">
        <v>14</v>
      </c>
      <c r="R532" s="74" t="n">
        <v>772</v>
      </c>
      <c r="S532" s="72" t="n">
        <v>46406.9</v>
      </c>
      <c r="T532" s="72" t="n">
        <v>46406.9</v>
      </c>
      <c r="U532" s="72" t="n">
        <v>29746.6</v>
      </c>
      <c r="V532" s="72" t="n">
        <v>16660.3</v>
      </c>
      <c r="W532" s="74" t="s">
        <v>52</v>
      </c>
      <c r="X532" s="74" t="s">
        <v>52</v>
      </c>
      <c r="Y532" s="74" t="s">
        <v>52</v>
      </c>
      <c r="Z532" s="74" t="s">
        <v>52</v>
      </c>
      <c r="AA532" s="74" t="s">
        <v>52</v>
      </c>
      <c r="AB532" s="74" t="s">
        <v>53</v>
      </c>
      <c r="AC532" s="74" t="s">
        <v>53</v>
      </c>
      <c r="AD532" s="74" t="s">
        <v>53</v>
      </c>
      <c r="AE532" s="74" t="s">
        <v>52</v>
      </c>
      <c r="AF532" s="74" t="n">
        <v>16</v>
      </c>
      <c r="AG532" s="74" t="n">
        <v>8</v>
      </c>
      <c r="AH532" s="74" t="n">
        <v>4</v>
      </c>
      <c r="AI532" s="74" t="n">
        <v>7</v>
      </c>
      <c r="AJ532" s="74" t="n">
        <v>7</v>
      </c>
      <c r="AK532" s="74" t="n">
        <v>0</v>
      </c>
      <c r="AL532" s="44"/>
    </row>
    <row collapsed="false" customFormat="true" customHeight="false" hidden="false" ht="15.9" outlineLevel="0" r="533" s="14">
      <c r="A533" s="36" t="n">
        <v>526</v>
      </c>
      <c r="B533" s="36" t="s">
        <v>46</v>
      </c>
      <c r="C533" s="36" t="s">
        <v>282</v>
      </c>
      <c r="D533" s="64" t="s">
        <v>48</v>
      </c>
      <c r="E533" s="36" t="n">
        <v>40</v>
      </c>
      <c r="F533" s="36" t="n">
        <v>1</v>
      </c>
      <c r="G533" s="36"/>
      <c r="H533" s="82" t="n">
        <v>8525</v>
      </c>
      <c r="I533" s="36" t="s">
        <v>283</v>
      </c>
      <c r="J533" s="36"/>
      <c r="K533" s="36" t="s">
        <v>170</v>
      </c>
      <c r="L533" s="36" t="n">
        <v>606</v>
      </c>
      <c r="M533" s="36" t="n">
        <v>1991</v>
      </c>
      <c r="N533" s="36" t="s">
        <v>234</v>
      </c>
      <c r="O533" s="36" t="n">
        <v>10</v>
      </c>
      <c r="P533" s="74" t="n">
        <v>0</v>
      </c>
      <c r="Q533" s="74" t="n">
        <v>7</v>
      </c>
      <c r="R533" s="74" t="n">
        <v>272</v>
      </c>
      <c r="S533" s="72" t="n">
        <v>16137.7</v>
      </c>
      <c r="T533" s="72" t="n">
        <v>16137.7</v>
      </c>
      <c r="U533" s="72" t="n">
        <v>15918.4</v>
      </c>
      <c r="V533" s="73" t="n">
        <v>219.3</v>
      </c>
      <c r="W533" s="48" t="s">
        <v>52</v>
      </c>
      <c r="X533" s="74" t="s">
        <v>52</v>
      </c>
      <c r="Y533" s="74" t="s">
        <v>52</v>
      </c>
      <c r="Z533" s="74" t="s">
        <v>52</v>
      </c>
      <c r="AA533" s="74" t="s">
        <v>52</v>
      </c>
      <c r="AB533" s="74" t="s">
        <v>53</v>
      </c>
      <c r="AC533" s="74" t="s">
        <v>53</v>
      </c>
      <c r="AD533" s="74" t="s">
        <v>53</v>
      </c>
      <c r="AE533" s="74" t="s">
        <v>52</v>
      </c>
      <c r="AF533" s="74" t="n">
        <v>7</v>
      </c>
      <c r="AG533" s="74" t="n">
        <v>2</v>
      </c>
      <c r="AH533" s="74" t="n">
        <v>3</v>
      </c>
      <c r="AI533" s="74" t="n">
        <v>1</v>
      </c>
      <c r="AJ533" s="74" t="n">
        <v>2</v>
      </c>
      <c r="AK533" s="74" t="n">
        <v>0</v>
      </c>
      <c r="AL533" s="44"/>
    </row>
    <row collapsed="false" customFormat="false" customHeight="false" hidden="false" ht="15.9" outlineLevel="0" r="534">
      <c r="A534" s="36" t="n">
        <v>527</v>
      </c>
      <c r="B534" s="36" t="s">
        <v>46</v>
      </c>
      <c r="C534" s="36" t="s">
        <v>139</v>
      </c>
      <c r="D534" s="64" t="s">
        <v>158</v>
      </c>
      <c r="E534" s="36" t="n">
        <v>30</v>
      </c>
      <c r="F534" s="36" t="n">
        <v>1</v>
      </c>
      <c r="G534" s="36"/>
      <c r="H534" s="82" t="n">
        <v>8526</v>
      </c>
      <c r="I534" s="36" t="s">
        <v>283</v>
      </c>
      <c r="J534" s="36"/>
      <c r="K534" s="36" t="s">
        <v>231</v>
      </c>
      <c r="L534" s="36" t="s">
        <v>284</v>
      </c>
      <c r="M534" s="36" t="n">
        <v>1970</v>
      </c>
      <c r="N534" s="36" t="s">
        <v>67</v>
      </c>
      <c r="O534" s="36" t="n">
        <v>5</v>
      </c>
      <c r="P534" s="74" t="n">
        <v>0</v>
      </c>
      <c r="Q534" s="74" t="n">
        <v>5</v>
      </c>
      <c r="R534" s="74" t="n">
        <v>100</v>
      </c>
      <c r="S534" s="72" t="n">
        <v>4245</v>
      </c>
      <c r="T534" s="72" t="n">
        <v>2047</v>
      </c>
      <c r="U534" s="72" t="n">
        <v>2564</v>
      </c>
      <c r="V534" s="73" t="n">
        <v>21</v>
      </c>
      <c r="W534" s="48" t="s">
        <v>52</v>
      </c>
      <c r="X534" s="74" t="s">
        <v>52</v>
      </c>
      <c r="Y534" s="74" t="s">
        <v>52</v>
      </c>
      <c r="Z534" s="74" t="s">
        <v>52</v>
      </c>
      <c r="AA534" s="74" t="s">
        <v>52</v>
      </c>
      <c r="AB534" s="74" t="s">
        <v>52</v>
      </c>
      <c r="AC534" s="74" t="s">
        <v>53</v>
      </c>
      <c r="AD534" s="74" t="s">
        <v>52</v>
      </c>
      <c r="AE534" s="74" t="s">
        <v>53</v>
      </c>
      <c r="AF534" s="74" t="n">
        <v>0</v>
      </c>
      <c r="AG534" s="74" t="n">
        <v>1</v>
      </c>
      <c r="AH534" s="74" t="n">
        <v>1</v>
      </c>
      <c r="AI534" s="74" t="n">
        <v>1</v>
      </c>
      <c r="AJ534" s="74" t="n">
        <v>1</v>
      </c>
      <c r="AK534" s="74" t="n">
        <v>0</v>
      </c>
      <c r="AL534" s="44"/>
    </row>
    <row collapsed="false" customFormat="false" customHeight="false" hidden="false" ht="15.9" outlineLevel="0" r="535">
      <c r="A535" s="36" t="n">
        <v>528</v>
      </c>
      <c r="B535" s="36" t="s">
        <v>46</v>
      </c>
      <c r="C535" s="36" t="s">
        <v>285</v>
      </c>
      <c r="D535" s="64" t="s">
        <v>158</v>
      </c>
      <c r="E535" s="36" t="n">
        <v>28</v>
      </c>
      <c r="F535" s="36" t="s">
        <v>286</v>
      </c>
      <c r="G535" s="36"/>
      <c r="H535" s="82" t="n">
        <v>8527</v>
      </c>
      <c r="I535" s="36" t="s">
        <v>283</v>
      </c>
      <c r="J535" s="36"/>
      <c r="K535" s="36" t="s">
        <v>277</v>
      </c>
      <c r="L535" s="36" t="s">
        <v>143</v>
      </c>
      <c r="M535" s="36" t="n">
        <v>1970</v>
      </c>
      <c r="N535" s="36" t="s">
        <v>287</v>
      </c>
      <c r="O535" s="36" t="n">
        <v>9</v>
      </c>
      <c r="P535" s="74" t="n">
        <v>0</v>
      </c>
      <c r="Q535" s="74" t="n">
        <v>4</v>
      </c>
      <c r="R535" s="74" t="n">
        <v>231</v>
      </c>
      <c r="S535" s="72" t="n">
        <v>11428</v>
      </c>
      <c r="T535" s="72" t="n">
        <v>11174</v>
      </c>
      <c r="U535" s="72" t="n">
        <v>7268</v>
      </c>
      <c r="V535" s="73" t="n">
        <v>136</v>
      </c>
      <c r="W535" s="48" t="s">
        <v>52</v>
      </c>
      <c r="X535" s="74" t="s">
        <v>52</v>
      </c>
      <c r="Y535" s="74" t="s">
        <v>52</v>
      </c>
      <c r="Z535" s="74" t="s">
        <v>52</v>
      </c>
      <c r="AA535" s="74" t="s">
        <v>52</v>
      </c>
      <c r="AB535" s="74" t="s">
        <v>52</v>
      </c>
      <c r="AC535" s="74" t="s">
        <v>53</v>
      </c>
      <c r="AD535" s="74" t="s">
        <v>52</v>
      </c>
      <c r="AE535" s="74" t="s">
        <v>53</v>
      </c>
      <c r="AF535" s="74" t="n">
        <v>4</v>
      </c>
      <c r="AG535" s="74" t="n">
        <v>2</v>
      </c>
      <c r="AH535" s="74" t="n">
        <v>1</v>
      </c>
      <c r="AI535" s="74" t="n">
        <v>2</v>
      </c>
      <c r="AJ535" s="74" t="n">
        <v>2</v>
      </c>
      <c r="AK535" s="74" t="s">
        <v>288</v>
      </c>
      <c r="AL535" s="44"/>
    </row>
    <row collapsed="false" customFormat="false" customHeight="false" hidden="false" ht="15.9" outlineLevel="0" r="536">
      <c r="A536" s="36" t="n">
        <v>529</v>
      </c>
      <c r="B536" s="36" t="s">
        <v>46</v>
      </c>
      <c r="C536" s="36" t="n">
        <v>37</v>
      </c>
      <c r="D536" s="67" t="s">
        <v>289</v>
      </c>
      <c r="E536" s="12" t="n">
        <v>14</v>
      </c>
      <c r="F536" s="12" t="s">
        <v>286</v>
      </c>
      <c r="G536" s="12" t="n">
        <v>0.6</v>
      </c>
      <c r="H536" s="34" t="s">
        <v>290</v>
      </c>
      <c r="I536" s="36" t="s">
        <v>283</v>
      </c>
      <c r="J536" s="36"/>
      <c r="K536" s="36" t="s">
        <v>50</v>
      </c>
      <c r="L536" s="36" t="n">
        <v>137</v>
      </c>
      <c r="M536" s="36" t="n">
        <v>1991</v>
      </c>
      <c r="N536" s="36" t="s">
        <v>51</v>
      </c>
      <c r="O536" s="36" t="n">
        <v>12</v>
      </c>
      <c r="P536" s="74" t="n">
        <v>0</v>
      </c>
      <c r="Q536" s="74" t="n">
        <v>3</v>
      </c>
      <c r="R536" s="74" t="n">
        <v>177</v>
      </c>
      <c r="S536" s="72" t="n">
        <v>11661.5</v>
      </c>
      <c r="T536" s="72" t="n">
        <v>11140.3</v>
      </c>
      <c r="U536" s="72" t="n">
        <v>10987.7</v>
      </c>
      <c r="V536" s="73" t="n">
        <v>673.8</v>
      </c>
      <c r="W536" s="48" t="s">
        <v>52</v>
      </c>
      <c r="X536" s="74" t="s">
        <v>52</v>
      </c>
      <c r="Y536" s="74" t="s">
        <v>52</v>
      </c>
      <c r="Z536" s="74" t="s">
        <v>52</v>
      </c>
      <c r="AA536" s="74" t="s">
        <v>52</v>
      </c>
      <c r="AB536" s="74" t="s">
        <v>53</v>
      </c>
      <c r="AC536" s="74" t="s">
        <v>53</v>
      </c>
      <c r="AD536" s="74" t="s">
        <v>53</v>
      </c>
      <c r="AE536" s="74" t="s">
        <v>52</v>
      </c>
      <c r="AF536" s="74" t="n">
        <v>6</v>
      </c>
      <c r="AG536" s="74" t="n">
        <v>6</v>
      </c>
      <c r="AH536" s="74" t="n">
        <v>2</v>
      </c>
      <c r="AI536" s="74" t="n">
        <v>3</v>
      </c>
      <c r="AJ536" s="74" t="n">
        <v>2</v>
      </c>
      <c r="AK536" s="74" t="s">
        <v>53</v>
      </c>
      <c r="AL536" s="44"/>
    </row>
    <row collapsed="false" customFormat="false" customHeight="false" hidden="false" ht="15.9" outlineLevel="0" r="537">
      <c r="A537" s="36" t="n">
        <v>530</v>
      </c>
      <c r="B537" s="36" t="s">
        <v>46</v>
      </c>
      <c r="C537" s="36" t="s">
        <v>139</v>
      </c>
      <c r="D537" s="37" t="s">
        <v>151</v>
      </c>
      <c r="E537" s="36" t="n">
        <v>46</v>
      </c>
      <c r="F537" s="36" t="n">
        <v>2</v>
      </c>
      <c r="G537" s="36"/>
      <c r="H537" s="82" t="n">
        <v>8529</v>
      </c>
      <c r="I537" s="36" t="s">
        <v>60</v>
      </c>
      <c r="J537" s="36"/>
      <c r="K537" s="36" t="s">
        <v>231</v>
      </c>
      <c r="L537" s="36" t="s">
        <v>143</v>
      </c>
      <c r="M537" s="36" t="n">
        <v>1968</v>
      </c>
      <c r="N537" s="36" t="s">
        <v>69</v>
      </c>
      <c r="O537" s="36" t="n">
        <v>9</v>
      </c>
      <c r="P537" s="74" t="n">
        <v>0</v>
      </c>
      <c r="Q537" s="74" t="n">
        <v>4</v>
      </c>
      <c r="R537" s="74" t="n">
        <v>231</v>
      </c>
      <c r="S537" s="72" t="n">
        <v>11296.2</v>
      </c>
      <c r="T537" s="72" t="n">
        <v>11296.2</v>
      </c>
      <c r="U537" s="72" t="n">
        <v>11296.2</v>
      </c>
      <c r="V537" s="73" t="n">
        <v>0</v>
      </c>
      <c r="W537" s="48" t="s">
        <v>52</v>
      </c>
      <c r="X537" s="74" t="s">
        <v>52</v>
      </c>
      <c r="Y537" s="74" t="s">
        <v>52</v>
      </c>
      <c r="Z537" s="74" t="s">
        <v>52</v>
      </c>
      <c r="AA537" s="74" t="s">
        <v>52</v>
      </c>
      <c r="AB537" s="74" t="s">
        <v>52</v>
      </c>
      <c r="AC537" s="74" t="s">
        <v>53</v>
      </c>
      <c r="AD537" s="74" t="s">
        <v>52</v>
      </c>
      <c r="AE537" s="74" t="s">
        <v>53</v>
      </c>
      <c r="AF537" s="74" t="n">
        <v>4</v>
      </c>
      <c r="AG537" s="74"/>
      <c r="AH537" s="74" t="n">
        <v>1</v>
      </c>
      <c r="AI537" s="74" t="n">
        <v>2</v>
      </c>
      <c r="AJ537" s="74"/>
      <c r="AK537" s="74" t="n">
        <v>0</v>
      </c>
      <c r="AL537" s="44"/>
    </row>
    <row collapsed="false" customFormat="true" customHeight="false" hidden="false" ht="15.9" outlineLevel="0" r="538" s="51">
      <c r="A538" s="36" t="n">
        <v>531</v>
      </c>
      <c r="B538" s="34" t="s">
        <v>46</v>
      </c>
      <c r="C538" s="34" t="s">
        <v>126</v>
      </c>
      <c r="D538" s="54" t="s">
        <v>291</v>
      </c>
      <c r="E538" s="34" t="n">
        <v>7</v>
      </c>
      <c r="F538" s="34"/>
      <c r="G538" s="34"/>
      <c r="H538" s="82" t="n">
        <v>8530</v>
      </c>
      <c r="I538" s="34" t="s">
        <v>60</v>
      </c>
      <c r="J538" s="34"/>
      <c r="K538" s="34"/>
      <c r="L538" s="120" t="s">
        <v>292</v>
      </c>
      <c r="M538" s="120" t="n">
        <v>1999</v>
      </c>
      <c r="N538" s="34" t="s">
        <v>69</v>
      </c>
      <c r="O538" s="34" t="n">
        <v>12</v>
      </c>
      <c r="P538" s="34" t="n">
        <v>0</v>
      </c>
      <c r="Q538" s="34" t="n">
        <v>2</v>
      </c>
      <c r="R538" s="34" t="n">
        <v>103</v>
      </c>
      <c r="S538" s="78"/>
      <c r="T538" s="121"/>
      <c r="U538" s="78"/>
      <c r="V538" s="122"/>
      <c r="W538" s="48" t="s">
        <v>52</v>
      </c>
      <c r="X538" s="74" t="s">
        <v>52</v>
      </c>
      <c r="Y538" s="74" t="s">
        <v>52</v>
      </c>
      <c r="Z538" s="74" t="s">
        <v>52</v>
      </c>
      <c r="AA538" s="74" t="s">
        <v>52</v>
      </c>
      <c r="AB538" s="74" t="s">
        <v>53</v>
      </c>
      <c r="AC538" s="74" t="s">
        <v>53</v>
      </c>
      <c r="AD538" s="74" t="s">
        <v>53</v>
      </c>
      <c r="AE538" s="74" t="s">
        <v>52</v>
      </c>
      <c r="AF538" s="74" t="n">
        <v>2</v>
      </c>
      <c r="AG538" s="34"/>
      <c r="AH538" s="34"/>
      <c r="AI538" s="34"/>
      <c r="AJ538" s="34"/>
      <c r="AK538" s="34"/>
      <c r="AL538" s="50"/>
    </row>
    <row collapsed="false" customFormat="false" customHeight="true" hidden="false" ht="15.75" outlineLevel="0" r="539">
      <c r="A539" s="36" t="n">
        <v>532</v>
      </c>
      <c r="B539" s="55" t="s">
        <v>46</v>
      </c>
      <c r="C539" s="55" t="s">
        <v>293</v>
      </c>
      <c r="D539" s="123" t="s">
        <v>294</v>
      </c>
      <c r="E539" s="36" t="n">
        <v>12</v>
      </c>
      <c r="F539" s="36" t="n">
        <v>1</v>
      </c>
      <c r="G539" s="36"/>
      <c r="H539" s="34" t="n">
        <v>8531</v>
      </c>
      <c r="I539" s="36" t="s">
        <v>60</v>
      </c>
      <c r="J539" s="36"/>
      <c r="K539" s="55" t="s">
        <v>170</v>
      </c>
      <c r="L539" s="55"/>
      <c r="M539" s="55" t="n">
        <v>1999</v>
      </c>
      <c r="N539" s="55" t="s">
        <v>295</v>
      </c>
      <c r="O539" s="55" t="n">
        <v>10</v>
      </c>
      <c r="P539" s="42" t="n">
        <v>0</v>
      </c>
      <c r="Q539" s="42" t="n">
        <v>2</v>
      </c>
      <c r="R539" s="42" t="n">
        <v>80</v>
      </c>
      <c r="S539" s="65" t="n">
        <v>5127.5</v>
      </c>
      <c r="T539" s="65" t="n">
        <v>5070.6</v>
      </c>
      <c r="U539" s="65" t="n">
        <v>5070.6</v>
      </c>
      <c r="V539" s="65" t="n">
        <v>56.9</v>
      </c>
      <c r="W539" s="42" t="s">
        <v>52</v>
      </c>
      <c r="X539" s="56" t="s">
        <v>52</v>
      </c>
      <c r="Y539" s="56" t="s">
        <v>52</v>
      </c>
      <c r="Z539" s="56" t="s">
        <v>52</v>
      </c>
      <c r="AA539" s="56" t="s">
        <v>52</v>
      </c>
      <c r="AB539" s="56" t="s">
        <v>53</v>
      </c>
      <c r="AC539" s="56" t="s">
        <v>53</v>
      </c>
      <c r="AD539" s="56" t="s">
        <v>53</v>
      </c>
      <c r="AE539" s="56" t="s">
        <v>52</v>
      </c>
      <c r="AF539" s="56" t="n">
        <v>2</v>
      </c>
      <c r="AG539" s="56" t="n">
        <v>0</v>
      </c>
      <c r="AH539" s="56" t="n">
        <v>2</v>
      </c>
      <c r="AI539" s="56" t="n">
        <v>1</v>
      </c>
      <c r="AJ539" s="56" t="n">
        <v>1</v>
      </c>
      <c r="AK539" s="56" t="n">
        <v>0</v>
      </c>
      <c r="AL539" s="44"/>
    </row>
    <row collapsed="false" customFormat="false" customHeight="true" hidden="false" ht="15.75" outlineLevel="0" r="540">
      <c r="A540" s="36" t="n">
        <v>533</v>
      </c>
      <c r="B540" s="55" t="s">
        <v>46</v>
      </c>
      <c r="C540" s="55" t="s">
        <v>293</v>
      </c>
      <c r="D540" s="123" t="s">
        <v>294</v>
      </c>
      <c r="E540" s="36" t="n">
        <v>12</v>
      </c>
      <c r="F540" s="36" t="n">
        <v>3</v>
      </c>
      <c r="G540" s="36"/>
      <c r="H540" s="82" t="n">
        <v>8532</v>
      </c>
      <c r="I540" s="36" t="s">
        <v>60</v>
      </c>
      <c r="J540" s="36"/>
      <c r="K540" s="55" t="s">
        <v>170</v>
      </c>
      <c r="L540" s="55"/>
      <c r="M540" s="55" t="n">
        <v>1998</v>
      </c>
      <c r="N540" s="55" t="s">
        <v>295</v>
      </c>
      <c r="O540" s="55" t="n">
        <v>10</v>
      </c>
      <c r="P540" s="42" t="n">
        <v>0</v>
      </c>
      <c r="Q540" s="42" t="n">
        <v>2</v>
      </c>
      <c r="R540" s="42" t="n">
        <v>80</v>
      </c>
      <c r="S540" s="65" t="n">
        <v>4451.7</v>
      </c>
      <c r="T540" s="65" t="n">
        <v>4401.2</v>
      </c>
      <c r="U540" s="65" t="n">
        <v>4401.2</v>
      </c>
      <c r="V540" s="65" t="n">
        <v>50.5</v>
      </c>
      <c r="W540" s="42" t="s">
        <v>52</v>
      </c>
      <c r="X540" s="56" t="s">
        <v>52</v>
      </c>
      <c r="Y540" s="56" t="s">
        <v>52</v>
      </c>
      <c r="Z540" s="56" t="s">
        <v>52</v>
      </c>
      <c r="AA540" s="56" t="s">
        <v>52</v>
      </c>
      <c r="AB540" s="56" t="s">
        <v>53</v>
      </c>
      <c r="AC540" s="56" t="s">
        <v>53</v>
      </c>
      <c r="AD540" s="56" t="s">
        <v>53</v>
      </c>
      <c r="AE540" s="56" t="s">
        <v>52</v>
      </c>
      <c r="AF540" s="56" t="n">
        <v>2</v>
      </c>
      <c r="AG540" s="56" t="n">
        <v>0</v>
      </c>
      <c r="AH540" s="56" t="n">
        <v>2</v>
      </c>
      <c r="AI540" s="56" t="n">
        <v>1</v>
      </c>
      <c r="AJ540" s="56" t="n">
        <v>1</v>
      </c>
      <c r="AK540" s="56" t="n">
        <v>0</v>
      </c>
      <c r="AL540" s="44"/>
    </row>
    <row collapsed="false" customFormat="false" customHeight="true" hidden="false" ht="15.75" outlineLevel="0" r="541">
      <c r="A541" s="36" t="n">
        <v>534</v>
      </c>
      <c r="B541" s="55" t="s">
        <v>46</v>
      </c>
      <c r="C541" s="55" t="s">
        <v>293</v>
      </c>
      <c r="D541" s="123" t="s">
        <v>294</v>
      </c>
      <c r="E541" s="36" t="n">
        <v>12</v>
      </c>
      <c r="F541" s="36" t="n">
        <v>4</v>
      </c>
      <c r="G541" s="36"/>
      <c r="H541" s="34" t="n">
        <v>8533</v>
      </c>
      <c r="I541" s="36" t="s">
        <v>60</v>
      </c>
      <c r="J541" s="36"/>
      <c r="K541" s="55" t="s">
        <v>170</v>
      </c>
      <c r="L541" s="55"/>
      <c r="M541" s="55" t="n">
        <v>1996</v>
      </c>
      <c r="N541" s="55" t="s">
        <v>295</v>
      </c>
      <c r="O541" s="55" t="n">
        <v>10</v>
      </c>
      <c r="P541" s="42" t="n">
        <v>0</v>
      </c>
      <c r="Q541" s="42" t="n">
        <v>2</v>
      </c>
      <c r="R541" s="42" t="n">
        <v>79</v>
      </c>
      <c r="S541" s="65" t="n">
        <v>4740.5</v>
      </c>
      <c r="T541" s="65" t="n">
        <v>4649.2</v>
      </c>
      <c r="U541" s="65" t="n">
        <v>4649.2</v>
      </c>
      <c r="V541" s="65" t="n">
        <v>91.3</v>
      </c>
      <c r="W541" s="42" t="s">
        <v>52</v>
      </c>
      <c r="X541" s="56" t="s">
        <v>52</v>
      </c>
      <c r="Y541" s="56" t="s">
        <v>52</v>
      </c>
      <c r="Z541" s="56" t="s">
        <v>52</v>
      </c>
      <c r="AA541" s="56" t="s">
        <v>52</v>
      </c>
      <c r="AB541" s="56" t="s">
        <v>53</v>
      </c>
      <c r="AC541" s="56" t="s">
        <v>53</v>
      </c>
      <c r="AD541" s="56" t="s">
        <v>53</v>
      </c>
      <c r="AE541" s="56" t="s">
        <v>52</v>
      </c>
      <c r="AF541" s="56" t="n">
        <v>2</v>
      </c>
      <c r="AG541" s="56" t="n">
        <v>2</v>
      </c>
      <c r="AH541" s="56" t="n">
        <v>2</v>
      </c>
      <c r="AI541" s="56" t="n">
        <v>1</v>
      </c>
      <c r="AJ541" s="56" t="n">
        <v>1</v>
      </c>
      <c r="AK541" s="56" t="n">
        <v>0</v>
      </c>
      <c r="AL541" s="44"/>
    </row>
    <row collapsed="false" customFormat="false" customHeight="false" hidden="false" ht="15.9" outlineLevel="0" r="542">
      <c r="A542" s="36" t="n">
        <v>535</v>
      </c>
      <c r="B542" s="55" t="s">
        <v>46</v>
      </c>
      <c r="C542" s="55" t="s">
        <v>293</v>
      </c>
      <c r="D542" s="123" t="s">
        <v>296</v>
      </c>
      <c r="E542" s="36" t="n">
        <v>2</v>
      </c>
      <c r="F542" s="36" t="n">
        <v>0</v>
      </c>
      <c r="G542" s="36"/>
      <c r="H542" s="82" t="n">
        <v>8534</v>
      </c>
      <c r="I542" s="36" t="s">
        <v>60</v>
      </c>
      <c r="J542" s="36"/>
      <c r="K542" s="55" t="s">
        <v>231</v>
      </c>
      <c r="L542" s="55"/>
      <c r="M542" s="55" t="n">
        <v>1993</v>
      </c>
      <c r="N542" s="55" t="s">
        <v>232</v>
      </c>
      <c r="O542" s="124" t="s">
        <v>297</v>
      </c>
      <c r="P542" s="42" t="n">
        <v>0</v>
      </c>
      <c r="Q542" s="42" t="n">
        <v>2</v>
      </c>
      <c r="R542" s="42" t="n">
        <v>105</v>
      </c>
      <c r="S542" s="65" t="n">
        <v>6081.5</v>
      </c>
      <c r="T542" s="65" t="n">
        <v>5989.2</v>
      </c>
      <c r="U542" s="65" t="n">
        <v>5230.4</v>
      </c>
      <c r="V542" s="65" t="n">
        <v>851.1</v>
      </c>
      <c r="W542" s="42" t="s">
        <v>52</v>
      </c>
      <c r="X542" s="56" t="s">
        <v>52</v>
      </c>
      <c r="Y542" s="56" t="s">
        <v>52</v>
      </c>
      <c r="Z542" s="56" t="s">
        <v>52</v>
      </c>
      <c r="AA542" s="56" t="s">
        <v>52</v>
      </c>
      <c r="AB542" s="56" t="s">
        <v>53</v>
      </c>
      <c r="AC542" s="56" t="s">
        <v>53</v>
      </c>
      <c r="AD542" s="56" t="s">
        <v>53</v>
      </c>
      <c r="AE542" s="56" t="s">
        <v>52</v>
      </c>
      <c r="AF542" s="56" t="n">
        <v>4</v>
      </c>
      <c r="AG542" s="56" t="n">
        <v>2</v>
      </c>
      <c r="AH542" s="56" t="n">
        <v>2</v>
      </c>
      <c r="AI542" s="56" t="n">
        <v>1</v>
      </c>
      <c r="AJ542" s="56" t="n">
        <v>1</v>
      </c>
      <c r="AK542" s="56" t="n">
        <v>0</v>
      </c>
      <c r="AL542" s="44"/>
    </row>
    <row collapsed="false" customFormat="true" customHeight="false" hidden="false" ht="15.9" outlineLevel="0" r="543" s="125">
      <c r="A543" s="36" t="n">
        <v>536</v>
      </c>
      <c r="B543" s="55" t="s">
        <v>298</v>
      </c>
      <c r="C543" s="36" t="s">
        <v>248</v>
      </c>
      <c r="D543" s="123" t="s">
        <v>299</v>
      </c>
      <c r="E543" s="55" t="n">
        <v>6</v>
      </c>
      <c r="F543" s="55" t="n">
        <v>1</v>
      </c>
      <c r="G543" s="55"/>
      <c r="H543" s="82" t="n">
        <v>8535</v>
      </c>
      <c r="I543" s="36" t="s">
        <v>60</v>
      </c>
      <c r="J543" s="55"/>
      <c r="K543" s="55" t="s">
        <v>300</v>
      </c>
      <c r="L543" s="55" t="s">
        <v>301</v>
      </c>
      <c r="M543" s="55" t="n">
        <v>2004</v>
      </c>
      <c r="N543" s="55" t="s">
        <v>302</v>
      </c>
      <c r="O543" s="55" t="n">
        <v>10</v>
      </c>
      <c r="P543" s="42" t="n">
        <v>0</v>
      </c>
      <c r="Q543" s="42" t="n">
        <v>4</v>
      </c>
      <c r="R543" s="42" t="n">
        <v>156</v>
      </c>
      <c r="S543" s="65" t="n">
        <v>10160.9</v>
      </c>
      <c r="T543" s="65" t="n">
        <v>10160.9</v>
      </c>
      <c r="U543" s="65" t="n">
        <v>9036.2</v>
      </c>
      <c r="V543" s="65" t="s">
        <v>53</v>
      </c>
      <c r="W543" s="42" t="s">
        <v>52</v>
      </c>
      <c r="X543" s="42" t="s">
        <v>52</v>
      </c>
      <c r="Y543" s="42" t="s">
        <v>52</v>
      </c>
      <c r="Z543" s="42" t="s">
        <v>52</v>
      </c>
      <c r="AA543" s="42" t="s">
        <v>52</v>
      </c>
      <c r="AB543" s="42" t="s">
        <v>53</v>
      </c>
      <c r="AC543" s="42" t="s">
        <v>53</v>
      </c>
      <c r="AD543" s="42" t="s">
        <v>53</v>
      </c>
      <c r="AE543" s="42" t="s">
        <v>52</v>
      </c>
      <c r="AF543" s="42" t="n">
        <v>4</v>
      </c>
      <c r="AG543" s="42" t="n">
        <v>4</v>
      </c>
      <c r="AH543" s="42" t="n">
        <v>1</v>
      </c>
      <c r="AI543" s="42" t="n">
        <v>1</v>
      </c>
      <c r="AJ543" s="42" t="n">
        <v>1</v>
      </c>
      <c r="AK543" s="42" t="s">
        <v>53</v>
      </c>
      <c r="AL543" s="55"/>
    </row>
    <row collapsed="false" customFormat="true" customHeight="false" hidden="false" ht="15.9" outlineLevel="0" r="544" s="125">
      <c r="A544" s="36" t="n">
        <v>537</v>
      </c>
      <c r="B544" s="55" t="s">
        <v>298</v>
      </c>
      <c r="C544" s="36" t="s">
        <v>248</v>
      </c>
      <c r="D544" s="123" t="s">
        <v>299</v>
      </c>
      <c r="E544" s="55" t="n">
        <v>6</v>
      </c>
      <c r="F544" s="55" t="n">
        <v>2</v>
      </c>
      <c r="G544" s="55"/>
      <c r="H544" s="82" t="n">
        <v>8536</v>
      </c>
      <c r="I544" s="36" t="s">
        <v>60</v>
      </c>
      <c r="J544" s="55"/>
      <c r="K544" s="55" t="s">
        <v>300</v>
      </c>
      <c r="L544" s="55" t="s">
        <v>301</v>
      </c>
      <c r="M544" s="55" t="n">
        <v>2004</v>
      </c>
      <c r="N544" s="55" t="s">
        <v>302</v>
      </c>
      <c r="O544" s="55" t="n">
        <v>10</v>
      </c>
      <c r="P544" s="42" t="n">
        <v>0</v>
      </c>
      <c r="Q544" s="42" t="n">
        <v>4</v>
      </c>
      <c r="R544" s="42" t="n">
        <v>156</v>
      </c>
      <c r="S544" s="65" t="n">
        <v>10889.5</v>
      </c>
      <c r="T544" s="65" t="n">
        <v>10889.5</v>
      </c>
      <c r="U544" s="65" t="n">
        <v>9702.8</v>
      </c>
      <c r="V544" s="65" t="s">
        <v>53</v>
      </c>
      <c r="W544" s="42" t="s">
        <v>52</v>
      </c>
      <c r="X544" s="42" t="s">
        <v>52</v>
      </c>
      <c r="Y544" s="42" t="s">
        <v>52</v>
      </c>
      <c r="Z544" s="42" t="s">
        <v>52</v>
      </c>
      <c r="AA544" s="42" t="s">
        <v>52</v>
      </c>
      <c r="AB544" s="42" t="s">
        <v>53</v>
      </c>
      <c r="AC544" s="42" t="s">
        <v>53</v>
      </c>
      <c r="AD544" s="42" t="s">
        <v>53</v>
      </c>
      <c r="AE544" s="42" t="s">
        <v>52</v>
      </c>
      <c r="AF544" s="42" t="n">
        <v>4</v>
      </c>
      <c r="AG544" s="42" t="n">
        <v>4</v>
      </c>
      <c r="AH544" s="42" t="n">
        <v>1</v>
      </c>
      <c r="AI544" s="42" t="n">
        <v>1</v>
      </c>
      <c r="AJ544" s="42" t="n">
        <v>1</v>
      </c>
      <c r="AK544" s="42" t="s">
        <v>53</v>
      </c>
      <c r="AL544" s="55"/>
    </row>
    <row collapsed="false" customFormat="true" customHeight="false" hidden="false" ht="15.9" outlineLevel="0" r="545" s="132">
      <c r="A545" s="36" t="n">
        <v>538</v>
      </c>
      <c r="B545" s="36" t="s">
        <v>46</v>
      </c>
      <c r="C545" s="36" t="s">
        <v>75</v>
      </c>
      <c r="D545" s="37" t="s">
        <v>54</v>
      </c>
      <c r="E545" s="126" t="n">
        <v>80</v>
      </c>
      <c r="F545" s="126" t="n">
        <v>1</v>
      </c>
      <c r="G545" s="126"/>
      <c r="H545" s="82" t="n">
        <v>8537</v>
      </c>
      <c r="I545" s="36" t="s">
        <v>60</v>
      </c>
      <c r="J545" s="126"/>
      <c r="K545" s="126" t="s">
        <v>303</v>
      </c>
      <c r="L545" s="36" t="s">
        <v>104</v>
      </c>
      <c r="M545" s="126" t="n">
        <v>2010</v>
      </c>
      <c r="N545" s="126" t="s">
        <v>230</v>
      </c>
      <c r="O545" s="126" t="n">
        <v>22</v>
      </c>
      <c r="P545" s="127" t="n">
        <v>0</v>
      </c>
      <c r="Q545" s="127" t="n">
        <v>1</v>
      </c>
      <c r="R545" s="127" t="n">
        <v>240</v>
      </c>
      <c r="S545" s="128" t="n">
        <v>10806</v>
      </c>
      <c r="T545" s="128" t="n">
        <v>10644.56</v>
      </c>
      <c r="U545" s="128" t="n">
        <v>10592.76</v>
      </c>
      <c r="V545" s="129" t="n">
        <v>63.2</v>
      </c>
      <c r="W545" s="130" t="s">
        <v>52</v>
      </c>
      <c r="X545" s="127" t="s">
        <v>52</v>
      </c>
      <c r="Y545" s="127" t="s">
        <v>52</v>
      </c>
      <c r="Z545" s="127" t="s">
        <v>52</v>
      </c>
      <c r="AA545" s="127" t="s">
        <v>52</v>
      </c>
      <c r="AB545" s="127" t="s">
        <v>53</v>
      </c>
      <c r="AC545" s="127" t="s">
        <v>53</v>
      </c>
      <c r="AD545" s="127" t="s">
        <v>53</v>
      </c>
      <c r="AE545" s="127" t="s">
        <v>52</v>
      </c>
      <c r="AF545" s="127" t="n">
        <v>4</v>
      </c>
      <c r="AG545" s="127" t="n">
        <v>2</v>
      </c>
      <c r="AH545" s="127" t="n">
        <v>2</v>
      </c>
      <c r="AI545" s="127" t="n">
        <v>2</v>
      </c>
      <c r="AJ545" s="127" t="n">
        <v>2</v>
      </c>
      <c r="AK545" s="127" t="n">
        <v>0</v>
      </c>
      <c r="AL545" s="131"/>
    </row>
    <row collapsed="false" customFormat="true" customHeight="false" hidden="false" ht="15.9" outlineLevel="0" r="546" s="14">
      <c r="A546" s="36" t="n">
        <v>539</v>
      </c>
      <c r="B546" s="55" t="s">
        <v>46</v>
      </c>
      <c r="C546" s="36" t="s">
        <v>75</v>
      </c>
      <c r="D546" s="37" t="s">
        <v>54</v>
      </c>
      <c r="E546" s="55" t="n">
        <v>67</v>
      </c>
      <c r="F546" s="36" t="n">
        <v>1</v>
      </c>
      <c r="G546" s="36"/>
      <c r="H546" s="82" t="n">
        <v>8538</v>
      </c>
      <c r="I546" s="36" t="s">
        <v>60</v>
      </c>
      <c r="J546" s="36"/>
      <c r="K546" s="55" t="s">
        <v>67</v>
      </c>
      <c r="L546" s="55" t="s">
        <v>104</v>
      </c>
      <c r="M546" s="55" t="n">
        <v>1996</v>
      </c>
      <c r="N546" s="55" t="s">
        <v>287</v>
      </c>
      <c r="O546" s="55" t="s">
        <v>304</v>
      </c>
      <c r="P546" s="56" t="n">
        <v>0</v>
      </c>
      <c r="Q546" s="56" t="n">
        <v>4</v>
      </c>
      <c r="R546" s="56" t="n">
        <v>211</v>
      </c>
      <c r="S546" s="57" t="n">
        <v>13278</v>
      </c>
      <c r="T546" s="57" t="n">
        <v>12141</v>
      </c>
      <c r="U546" s="57" t="n">
        <v>11272</v>
      </c>
      <c r="V546" s="65" t="n">
        <v>869</v>
      </c>
      <c r="W546" s="42" t="s">
        <v>52</v>
      </c>
      <c r="X546" s="56" t="s">
        <v>52</v>
      </c>
      <c r="Y546" s="56" t="s">
        <v>52</v>
      </c>
      <c r="Z546" s="56" t="s">
        <v>52</v>
      </c>
      <c r="AA546" s="56" t="s">
        <v>52</v>
      </c>
      <c r="AB546" s="56" t="s">
        <v>53</v>
      </c>
      <c r="AC546" s="56" t="s">
        <v>53</v>
      </c>
      <c r="AD546" s="56" t="s">
        <v>53</v>
      </c>
      <c r="AE546" s="56" t="s">
        <v>52</v>
      </c>
      <c r="AF546" s="56" t="n">
        <v>8</v>
      </c>
      <c r="AG546" s="56" t="n">
        <v>3</v>
      </c>
      <c r="AH546" s="56" t="n">
        <v>4</v>
      </c>
      <c r="AI546" s="56" t="n">
        <v>1</v>
      </c>
      <c r="AJ546" s="56" t="n">
        <v>1</v>
      </c>
      <c r="AK546" s="56" t="n">
        <v>0</v>
      </c>
      <c r="AL546" s="44"/>
    </row>
    <row collapsed="false" customFormat="true" customHeight="true" hidden="false" ht="15.75" outlineLevel="0" r="547" s="14">
      <c r="A547" s="36" t="n">
        <v>540</v>
      </c>
      <c r="B547" s="36" t="s">
        <v>46</v>
      </c>
      <c r="C547" s="36" t="s">
        <v>47</v>
      </c>
      <c r="D547" s="67" t="s">
        <v>289</v>
      </c>
      <c r="E547" s="12" t="n">
        <v>32</v>
      </c>
      <c r="F547" s="12" t="s">
        <v>305</v>
      </c>
      <c r="G547" s="12" t="n">
        <v>0.6</v>
      </c>
      <c r="H547" s="82" t="s">
        <v>306</v>
      </c>
      <c r="I547" s="36" t="s">
        <v>283</v>
      </c>
      <c r="J547" s="34"/>
      <c r="K547" s="36" t="s">
        <v>170</v>
      </c>
      <c r="L547" s="55" t="s">
        <v>307</v>
      </c>
      <c r="M547" s="36" t="n">
        <v>1980</v>
      </c>
      <c r="N547" s="36" t="s">
        <v>234</v>
      </c>
      <c r="O547" s="36" t="n">
        <v>12</v>
      </c>
      <c r="P547" s="56" t="n">
        <v>0</v>
      </c>
      <c r="Q547" s="56" t="n">
        <v>2</v>
      </c>
      <c r="R547" s="56" t="n">
        <v>144</v>
      </c>
      <c r="S547" s="57" t="n">
        <v>10912.3</v>
      </c>
      <c r="T547" s="72" t="n">
        <v>8083.4</v>
      </c>
      <c r="U547" s="57" t="n">
        <v>7793.4</v>
      </c>
      <c r="V547" s="65" t="n">
        <v>0</v>
      </c>
      <c r="W547" s="42" t="s">
        <v>52</v>
      </c>
      <c r="X547" s="56" t="s">
        <v>52</v>
      </c>
      <c r="Y547" s="56" t="s">
        <v>52</v>
      </c>
      <c r="Z547" s="56" t="s">
        <v>52</v>
      </c>
      <c r="AA547" s="56" t="s">
        <v>52</v>
      </c>
      <c r="AB547" s="56" t="s">
        <v>53</v>
      </c>
      <c r="AC547" s="56" t="s">
        <v>53</v>
      </c>
      <c r="AD547" s="56" t="s">
        <v>53</v>
      </c>
      <c r="AE547" s="56" t="s">
        <v>52</v>
      </c>
      <c r="AF547" s="56" t="n">
        <v>4</v>
      </c>
      <c r="AG547" s="56" t="n">
        <v>2</v>
      </c>
      <c r="AH547" s="56" t="n">
        <v>3</v>
      </c>
      <c r="AI547" s="56" t="n">
        <v>1</v>
      </c>
      <c r="AJ547" s="56" t="n">
        <v>1</v>
      </c>
      <c r="AK547" s="56" t="n">
        <v>0</v>
      </c>
      <c r="AL547" s="133" t="s">
        <v>308</v>
      </c>
    </row>
    <row collapsed="false" customFormat="true" customHeight="false" hidden="false" ht="15.9" outlineLevel="0" r="548" s="14">
      <c r="A548" s="36" t="n">
        <v>541</v>
      </c>
      <c r="B548" s="36" t="s">
        <v>46</v>
      </c>
      <c r="C548" s="36" t="n">
        <v>37</v>
      </c>
      <c r="D548" s="67" t="s">
        <v>309</v>
      </c>
      <c r="E548" s="12" t="n">
        <v>6</v>
      </c>
      <c r="F548" s="12" t="n">
        <v>1</v>
      </c>
      <c r="G548" s="12" t="n">
        <v>0.5</v>
      </c>
      <c r="H548" s="82" t="s">
        <v>310</v>
      </c>
      <c r="I548" s="36" t="s">
        <v>311</v>
      </c>
      <c r="J548" s="36"/>
      <c r="K548" s="36" t="s">
        <v>170</v>
      </c>
      <c r="L548" s="36" t="n">
        <v>137</v>
      </c>
      <c r="M548" s="36" t="n">
        <v>1991</v>
      </c>
      <c r="N548" s="36" t="s">
        <v>234</v>
      </c>
      <c r="O548" s="36" t="n">
        <v>12</v>
      </c>
      <c r="P548" s="56" t="n">
        <v>0</v>
      </c>
      <c r="Q548" s="56" t="n">
        <v>3</v>
      </c>
      <c r="R548" s="56" t="n">
        <v>177</v>
      </c>
      <c r="S548" s="57" t="n">
        <v>11143.6</v>
      </c>
      <c r="T548" s="57" t="n">
        <v>11143.6</v>
      </c>
      <c r="U548" s="57" t="n">
        <v>10995.9</v>
      </c>
      <c r="V548" s="65" t="n">
        <v>0</v>
      </c>
      <c r="W548" s="42" t="s">
        <v>52</v>
      </c>
      <c r="X548" s="56" t="s">
        <v>52</v>
      </c>
      <c r="Y548" s="56" t="s">
        <v>52</v>
      </c>
      <c r="Z548" s="56" t="s">
        <v>52</v>
      </c>
      <c r="AA548" s="56" t="s">
        <v>52</v>
      </c>
      <c r="AB548" s="56"/>
      <c r="AC548" s="56"/>
      <c r="AD548" s="56"/>
      <c r="AE548" s="56" t="s">
        <v>52</v>
      </c>
      <c r="AF548" s="56" t="n">
        <v>6</v>
      </c>
      <c r="AG548" s="56"/>
      <c r="AH548" s="56"/>
      <c r="AI548" s="56"/>
      <c r="AJ548" s="56"/>
      <c r="AK548" s="56" t="n">
        <v>0</v>
      </c>
      <c r="AL548" s="44"/>
    </row>
    <row collapsed="false" customFormat="true" customHeight="false" hidden="false" ht="15.9" outlineLevel="0" r="549" s="14">
      <c r="A549" s="36" t="n">
        <v>542</v>
      </c>
      <c r="B549" s="36" t="s">
        <v>46</v>
      </c>
      <c r="C549" s="36" t="n">
        <v>37</v>
      </c>
      <c r="D549" s="67" t="s">
        <v>309</v>
      </c>
      <c r="E549" s="12" t="n">
        <v>4</v>
      </c>
      <c r="F549" s="12" t="n">
        <v>1</v>
      </c>
      <c r="G549" s="12" t="n">
        <v>0.4</v>
      </c>
      <c r="H549" s="34" t="s">
        <v>312</v>
      </c>
      <c r="I549" s="36" t="s">
        <v>311</v>
      </c>
      <c r="J549" s="36"/>
      <c r="K549" s="36" t="s">
        <v>313</v>
      </c>
      <c r="L549" s="36" t="n">
        <v>137</v>
      </c>
      <c r="M549" s="36" t="n">
        <v>1991</v>
      </c>
      <c r="N549" s="36" t="s">
        <v>313</v>
      </c>
      <c r="O549" s="36" t="n">
        <v>12</v>
      </c>
      <c r="P549" s="56" t="n">
        <v>0</v>
      </c>
      <c r="Q549" s="56" t="n">
        <v>2</v>
      </c>
      <c r="R549" s="56" t="n">
        <v>118</v>
      </c>
      <c r="S549" s="57" t="n">
        <v>7410.7</v>
      </c>
      <c r="T549" s="57" t="n">
        <v>8595.5</v>
      </c>
      <c r="U549" s="57" t="n">
        <v>7312</v>
      </c>
      <c r="V549" s="65" t="n">
        <v>1283.5</v>
      </c>
      <c r="W549" s="42" t="s">
        <v>52</v>
      </c>
      <c r="X549" s="56" t="s">
        <v>52</v>
      </c>
      <c r="Y549" s="56" t="s">
        <v>52</v>
      </c>
      <c r="Z549" s="56" t="s">
        <v>52</v>
      </c>
      <c r="AA549" s="56" t="s">
        <v>52</v>
      </c>
      <c r="AB549" s="56" t="s">
        <v>53</v>
      </c>
      <c r="AC549" s="56" t="s">
        <v>53</v>
      </c>
      <c r="AD549" s="56" t="s">
        <v>53</v>
      </c>
      <c r="AE549" s="56" t="s">
        <v>52</v>
      </c>
      <c r="AF549" s="56" t="n">
        <v>4</v>
      </c>
      <c r="AG549" s="56" t="n">
        <v>2</v>
      </c>
      <c r="AH549" s="56" t="n">
        <v>2</v>
      </c>
      <c r="AI549" s="56" t="n">
        <v>2</v>
      </c>
      <c r="AJ549" s="56" t="n">
        <v>2</v>
      </c>
      <c r="AK549" s="56" t="n">
        <v>0</v>
      </c>
      <c r="AL549" s="34"/>
    </row>
    <row collapsed="false" customFormat="true" customHeight="false" hidden="false" ht="15.9" outlineLevel="0" r="550" s="14">
      <c r="A550" s="36" t="n">
        <v>543</v>
      </c>
      <c r="B550" s="134" t="s">
        <v>46</v>
      </c>
      <c r="C550" s="134" t="n">
        <v>38</v>
      </c>
      <c r="D550" s="135" t="s">
        <v>314</v>
      </c>
      <c r="E550" s="134" t="n">
        <v>29</v>
      </c>
      <c r="F550" s="134" t="n">
        <v>1</v>
      </c>
      <c r="G550" s="134"/>
      <c r="H550" s="82" t="n">
        <v>8541</v>
      </c>
      <c r="I550" s="36" t="s">
        <v>283</v>
      </c>
      <c r="J550" s="134"/>
      <c r="K550" s="134" t="s">
        <v>170</v>
      </c>
      <c r="L550" s="134" t="n">
        <v>606</v>
      </c>
      <c r="M550" s="134" t="n">
        <v>1979</v>
      </c>
      <c r="N550" s="134" t="s">
        <v>234</v>
      </c>
      <c r="O550" s="134" t="n">
        <v>9</v>
      </c>
      <c r="P550" s="136" t="n">
        <v>0</v>
      </c>
      <c r="Q550" s="136" t="n">
        <v>7</v>
      </c>
      <c r="R550" s="136" t="n">
        <v>317</v>
      </c>
      <c r="S550" s="137" t="n">
        <v>16688</v>
      </c>
      <c r="T550" s="137" t="n">
        <v>16462.5</v>
      </c>
      <c r="U550" s="137" t="n">
        <v>10133.5</v>
      </c>
      <c r="V550" s="137" t="n">
        <v>6329</v>
      </c>
      <c r="W550" s="136" t="s">
        <v>52</v>
      </c>
      <c r="X550" s="136" t="s">
        <v>52</v>
      </c>
      <c r="Y550" s="136" t="s">
        <v>52</v>
      </c>
      <c r="Z550" s="136" t="s">
        <v>52</v>
      </c>
      <c r="AA550" s="136" t="s">
        <v>52</v>
      </c>
      <c r="AB550" s="136" t="s">
        <v>52</v>
      </c>
      <c r="AC550" s="136" t="s">
        <v>53</v>
      </c>
      <c r="AD550" s="136" t="s">
        <v>52</v>
      </c>
      <c r="AE550" s="136" t="s">
        <v>53</v>
      </c>
      <c r="AF550" s="136" t="n">
        <v>7</v>
      </c>
      <c r="AG550" s="136" t="n">
        <v>2</v>
      </c>
      <c r="AH550" s="136" t="n">
        <v>1</v>
      </c>
      <c r="AI550" s="136" t="n">
        <v>2</v>
      </c>
      <c r="AJ550" s="136" t="n">
        <v>2</v>
      </c>
      <c r="AK550" s="136" t="n">
        <v>1</v>
      </c>
      <c r="AL550" s="138"/>
    </row>
    <row collapsed="false" customFormat="false" customHeight="false" hidden="false" ht="15.9" outlineLevel="0" r="551">
      <c r="A551" s="36" t="n">
        <v>544</v>
      </c>
      <c r="B551" s="36" t="s">
        <v>46</v>
      </c>
      <c r="C551" s="36" t="s">
        <v>75</v>
      </c>
      <c r="D551" s="64" t="s">
        <v>276</v>
      </c>
      <c r="E551" s="36" t="n">
        <v>12</v>
      </c>
      <c r="F551" s="36" t="s">
        <v>286</v>
      </c>
      <c r="G551" s="36"/>
      <c r="H551" s="82" t="n">
        <v>8542</v>
      </c>
      <c r="I551" s="36" t="s">
        <v>283</v>
      </c>
      <c r="J551" s="36"/>
      <c r="K551" s="36" t="s">
        <v>170</v>
      </c>
      <c r="L551" s="36" t="s">
        <v>315</v>
      </c>
      <c r="M551" s="36" t="n">
        <v>1982</v>
      </c>
      <c r="N551" s="36" t="s">
        <v>234</v>
      </c>
      <c r="O551" s="36" t="n">
        <v>15</v>
      </c>
      <c r="P551" s="56" t="n">
        <v>0</v>
      </c>
      <c r="Q551" s="56" t="n">
        <v>6</v>
      </c>
      <c r="R551" s="56" t="n">
        <v>357</v>
      </c>
      <c r="S551" s="57" t="n">
        <v>18329</v>
      </c>
      <c r="T551" s="57" t="n">
        <v>18284</v>
      </c>
      <c r="U551" s="57" t="n">
        <v>17856</v>
      </c>
      <c r="V551" s="65" t="n">
        <v>413</v>
      </c>
      <c r="W551" s="42" t="s">
        <v>52</v>
      </c>
      <c r="X551" s="56" t="s">
        <v>52</v>
      </c>
      <c r="Y551" s="56" t="s">
        <v>52</v>
      </c>
      <c r="Z551" s="56" t="s">
        <v>52</v>
      </c>
      <c r="AA551" s="56" t="s">
        <v>52</v>
      </c>
      <c r="AB551" s="56" t="s">
        <v>53</v>
      </c>
      <c r="AC551" s="56" t="s">
        <v>53</v>
      </c>
      <c r="AD551" s="56" t="s">
        <v>53</v>
      </c>
      <c r="AE551" s="56" t="s">
        <v>52</v>
      </c>
      <c r="AF551" s="56" t="n">
        <v>12</v>
      </c>
      <c r="AG551" s="56" t="n">
        <v>4</v>
      </c>
      <c r="AH551" s="56" t="n">
        <v>4</v>
      </c>
      <c r="AI551" s="56" t="n">
        <v>2</v>
      </c>
      <c r="AJ551" s="56" t="n">
        <v>2</v>
      </c>
      <c r="AK551" s="56" t="n">
        <v>0</v>
      </c>
      <c r="AL551" s="44"/>
    </row>
    <row collapsed="false" customFormat="true" customHeight="false" hidden="false" ht="15.9" outlineLevel="0" r="552" s="14">
      <c r="A552" s="36" t="n">
        <v>545</v>
      </c>
      <c r="B552" s="55" t="s">
        <v>316</v>
      </c>
      <c r="C552" s="55" t="s">
        <v>293</v>
      </c>
      <c r="D552" s="123" t="s">
        <v>317</v>
      </c>
      <c r="E552" s="36" t="n">
        <v>17</v>
      </c>
      <c r="F552" s="36" t="n">
        <v>2</v>
      </c>
      <c r="G552" s="36"/>
      <c r="H552" s="82" t="n">
        <v>8543</v>
      </c>
      <c r="I552" s="36" t="s">
        <v>60</v>
      </c>
      <c r="J552" s="36"/>
      <c r="K552" s="36" t="s">
        <v>101</v>
      </c>
      <c r="L552" s="36" t="s">
        <v>101</v>
      </c>
      <c r="M552" s="36" t="n">
        <v>2003</v>
      </c>
      <c r="N552" s="36" t="s">
        <v>318</v>
      </c>
      <c r="O552" s="36" t="n">
        <v>3</v>
      </c>
      <c r="P552" s="56" t="n">
        <v>0</v>
      </c>
      <c r="Q552" s="56" t="n">
        <v>18</v>
      </c>
      <c r="R552" s="56" t="n">
        <v>18</v>
      </c>
      <c r="S552" s="57" t="n">
        <v>2612</v>
      </c>
      <c r="T552" s="57" t="n">
        <v>2612</v>
      </c>
      <c r="U552" s="57" t="n">
        <v>1312</v>
      </c>
      <c r="V552" s="65" t="n">
        <v>1300</v>
      </c>
      <c r="W552" s="42" t="s">
        <v>52</v>
      </c>
      <c r="X552" s="56" t="s">
        <v>52</v>
      </c>
      <c r="Y552" s="56" t="s">
        <v>52</v>
      </c>
      <c r="Z552" s="56" t="s">
        <v>52</v>
      </c>
      <c r="AA552" s="56" t="s">
        <v>52</v>
      </c>
      <c r="AB552" s="56" t="s">
        <v>53</v>
      </c>
      <c r="AC552" s="56" t="s">
        <v>53</v>
      </c>
      <c r="AD552" s="56" t="s">
        <v>53</v>
      </c>
      <c r="AE552" s="56" t="s">
        <v>52</v>
      </c>
      <c r="AF552" s="56" t="n">
        <v>0</v>
      </c>
      <c r="AG552" s="56" t="s">
        <v>319</v>
      </c>
      <c r="AH552" s="56" t="s">
        <v>319</v>
      </c>
      <c r="AI552" s="56" t="s">
        <v>319</v>
      </c>
      <c r="AJ552" s="56" t="s">
        <v>319</v>
      </c>
      <c r="AK552" s="56" t="n">
        <v>0</v>
      </c>
      <c r="AL552" s="44"/>
    </row>
    <row collapsed="false" customFormat="true" customHeight="false" hidden="false" ht="30.8" outlineLevel="0" r="553" s="6">
      <c r="A553" s="36" t="n">
        <v>546</v>
      </c>
      <c r="B553" s="55" t="s">
        <v>316</v>
      </c>
      <c r="C553" s="55" t="s">
        <v>320</v>
      </c>
      <c r="D553" s="123" t="s">
        <v>127</v>
      </c>
      <c r="E553" s="55" t="n">
        <v>20</v>
      </c>
      <c r="F553" s="55" t="n">
        <v>1</v>
      </c>
      <c r="G553" s="55"/>
      <c r="H553" s="82" t="n">
        <v>8544</v>
      </c>
      <c r="I553" s="36" t="s">
        <v>283</v>
      </c>
      <c r="J553" s="55"/>
      <c r="K553" s="55" t="s">
        <v>170</v>
      </c>
      <c r="L553" s="55" t="s">
        <v>321</v>
      </c>
      <c r="M553" s="55" t="n">
        <v>1974</v>
      </c>
      <c r="N553" s="55" t="s">
        <v>322</v>
      </c>
      <c r="O553" s="55" t="s">
        <v>323</v>
      </c>
      <c r="P553" s="42"/>
      <c r="Q553" s="42" t="n">
        <v>7</v>
      </c>
      <c r="R553" s="42" t="n">
        <v>249</v>
      </c>
      <c r="S553" s="65" t="s">
        <v>324</v>
      </c>
      <c r="T553" s="65" t="s">
        <v>324</v>
      </c>
      <c r="U553" s="65" t="s">
        <v>325</v>
      </c>
      <c r="V553" s="65" t="n">
        <v>4194.31</v>
      </c>
      <c r="W553" s="42" t="s">
        <v>52</v>
      </c>
      <c r="X553" s="56" t="s">
        <v>52</v>
      </c>
      <c r="Y553" s="56" t="s">
        <v>52</v>
      </c>
      <c r="Z553" s="56" t="s">
        <v>52</v>
      </c>
      <c r="AA553" s="56" t="s">
        <v>52</v>
      </c>
      <c r="AB553" s="56" t="s">
        <v>52</v>
      </c>
      <c r="AC553" s="56" t="s">
        <v>53</v>
      </c>
      <c r="AD553" s="56" t="s">
        <v>52</v>
      </c>
      <c r="AE553" s="56" t="s">
        <v>53</v>
      </c>
      <c r="AF553" s="56" t="n">
        <v>7</v>
      </c>
      <c r="AG553" s="56" t="n">
        <v>2</v>
      </c>
      <c r="AH553" s="56" t="n">
        <v>2</v>
      </c>
      <c r="AI553" s="56" t="n">
        <v>2</v>
      </c>
      <c r="AJ553" s="56" t="n">
        <v>2</v>
      </c>
      <c r="AK553" s="56" t="n">
        <v>0</v>
      </c>
      <c r="AL553" s="36"/>
    </row>
    <row collapsed="false" customFormat="true" customHeight="false" hidden="false" ht="15.9" outlineLevel="0" r="554" s="14">
      <c r="A554" s="36" t="n">
        <v>547</v>
      </c>
      <c r="B554" s="55" t="s">
        <v>316</v>
      </c>
      <c r="C554" s="36" t="s">
        <v>326</v>
      </c>
      <c r="D554" s="67" t="s">
        <v>158</v>
      </c>
      <c r="E554" s="12" t="n">
        <v>4</v>
      </c>
      <c r="F554" s="12" t="n">
        <v>2</v>
      </c>
      <c r="G554" s="12" t="n">
        <v>0.6</v>
      </c>
      <c r="H554" s="82" t="s">
        <v>327</v>
      </c>
      <c r="I554" s="36" t="s">
        <v>283</v>
      </c>
      <c r="J554" s="36"/>
      <c r="K554" s="55" t="s">
        <v>170</v>
      </c>
      <c r="L554" s="36" t="s">
        <v>328</v>
      </c>
      <c r="M554" s="36" t="n">
        <v>1974</v>
      </c>
      <c r="N554" s="36" t="s">
        <v>329</v>
      </c>
      <c r="O554" s="36" t="n">
        <v>9</v>
      </c>
      <c r="P554" s="56" t="n">
        <v>0</v>
      </c>
      <c r="Q554" s="56" t="n">
        <v>7</v>
      </c>
      <c r="R554" s="56" t="n">
        <v>251</v>
      </c>
      <c r="S554" s="139" t="n">
        <v>12909.6</v>
      </c>
      <c r="T554" s="139" t="n">
        <v>12891.4</v>
      </c>
      <c r="U554" s="139" t="n">
        <v>12891.4</v>
      </c>
      <c r="V554" s="65" t="n">
        <v>18.2</v>
      </c>
      <c r="W554" s="42" t="s">
        <v>52</v>
      </c>
      <c r="X554" s="56" t="s">
        <v>52</v>
      </c>
      <c r="Y554" s="56" t="s">
        <v>52</v>
      </c>
      <c r="Z554" s="56" t="s">
        <v>52</v>
      </c>
      <c r="AA554" s="56" t="s">
        <v>52</v>
      </c>
      <c r="AB554" s="56" t="s">
        <v>52</v>
      </c>
      <c r="AC554" s="56" t="s">
        <v>53</v>
      </c>
      <c r="AD554" s="56" t="s">
        <v>52</v>
      </c>
      <c r="AE554" s="56" t="s">
        <v>53</v>
      </c>
      <c r="AF554" s="56" t="n">
        <v>7</v>
      </c>
      <c r="AG554" s="56" t="n">
        <v>4</v>
      </c>
      <c r="AH554" s="56" t="n">
        <v>2</v>
      </c>
      <c r="AI554" s="56" t="n">
        <v>2</v>
      </c>
      <c r="AJ554" s="56" t="n">
        <v>2</v>
      </c>
      <c r="AK554" s="56" t="n">
        <v>0</v>
      </c>
      <c r="AL554" s="44"/>
    </row>
    <row collapsed="false" customFormat="true" customHeight="false" hidden="false" ht="15.9" outlineLevel="0" r="555" s="14">
      <c r="A555" s="36" t="n">
        <v>548</v>
      </c>
      <c r="B555" s="55" t="s">
        <v>316</v>
      </c>
      <c r="C555" s="36" t="s">
        <v>326</v>
      </c>
      <c r="D555" s="64" t="s">
        <v>235</v>
      </c>
      <c r="E555" s="36" t="n">
        <v>133</v>
      </c>
      <c r="F555" s="36" t="n">
        <v>2</v>
      </c>
      <c r="G555" s="36" t="s">
        <v>330</v>
      </c>
      <c r="H555" s="82" t="n">
        <v>8545</v>
      </c>
      <c r="I555" s="36" t="s">
        <v>283</v>
      </c>
      <c r="J555" s="36"/>
      <c r="K555" s="36" t="s">
        <v>331</v>
      </c>
      <c r="L555" s="36" t="s">
        <v>71</v>
      </c>
      <c r="M555" s="36" t="n">
        <v>1980</v>
      </c>
      <c r="N555" s="36" t="s">
        <v>234</v>
      </c>
      <c r="O555" s="36" t="n">
        <v>9</v>
      </c>
      <c r="P555" s="56" t="n">
        <v>0</v>
      </c>
      <c r="Q555" s="56" t="n">
        <v>10</v>
      </c>
      <c r="R555" s="56" t="n">
        <v>357</v>
      </c>
      <c r="S555" s="57" t="n">
        <v>18065.7</v>
      </c>
      <c r="T555" s="57" t="n">
        <v>17803.8</v>
      </c>
      <c r="U555" s="57" t="n">
        <v>17790.5</v>
      </c>
      <c r="V555" s="65" t="n">
        <v>275.2</v>
      </c>
      <c r="W555" s="42" t="s">
        <v>52</v>
      </c>
      <c r="X555" s="56" t="s">
        <v>52</v>
      </c>
      <c r="Y555" s="56" t="s">
        <v>52</v>
      </c>
      <c r="Z555" s="56" t="s">
        <v>52</v>
      </c>
      <c r="AA555" s="56" t="s">
        <v>52</v>
      </c>
      <c r="AB555" s="56" t="s">
        <v>52</v>
      </c>
      <c r="AC555" s="56" t="s">
        <v>53</v>
      </c>
      <c r="AD555" s="56" t="s">
        <v>52</v>
      </c>
      <c r="AE555" s="56" t="s">
        <v>53</v>
      </c>
      <c r="AF555" s="56" t="n">
        <v>10</v>
      </c>
      <c r="AG555" s="56" t="n">
        <v>4</v>
      </c>
      <c r="AH555" s="56" t="n">
        <v>2</v>
      </c>
      <c r="AI555" s="56" t="n">
        <v>3</v>
      </c>
      <c r="AJ555" s="56" t="n">
        <v>3</v>
      </c>
      <c r="AK555" s="56" t="n">
        <v>0</v>
      </c>
      <c r="AL555" s="44"/>
    </row>
    <row collapsed="false" customFormat="true" customHeight="true" hidden="false" ht="15.75" outlineLevel="0" r="556" s="14">
      <c r="A556" s="36" t="n">
        <v>549</v>
      </c>
      <c r="B556" s="55" t="s">
        <v>316</v>
      </c>
      <c r="C556" s="36" t="n">
        <v>38</v>
      </c>
      <c r="D556" s="64" t="s">
        <v>332</v>
      </c>
      <c r="E556" s="36" t="n">
        <v>15</v>
      </c>
      <c r="F556" s="36"/>
      <c r="G556" s="36"/>
      <c r="H556" s="82" t="n">
        <v>8546</v>
      </c>
      <c r="I556" s="36" t="s">
        <v>283</v>
      </c>
      <c r="J556" s="36"/>
      <c r="K556" s="36" t="s">
        <v>50</v>
      </c>
      <c r="L556" s="36" t="s">
        <v>254</v>
      </c>
      <c r="M556" s="36" t="n">
        <v>1981</v>
      </c>
      <c r="N556" s="36" t="s">
        <v>234</v>
      </c>
      <c r="O556" s="36" t="n">
        <v>9</v>
      </c>
      <c r="P556" s="56" t="n">
        <v>0</v>
      </c>
      <c r="Q556" s="56" t="n">
        <v>9</v>
      </c>
      <c r="R556" s="56" t="n">
        <v>322</v>
      </c>
      <c r="S556" s="57" t="n">
        <v>16325</v>
      </c>
      <c r="T556" s="57" t="n">
        <v>16325</v>
      </c>
      <c r="U556" s="57" t="n">
        <v>16325</v>
      </c>
      <c r="V556" s="65" t="n">
        <v>0</v>
      </c>
      <c r="W556" s="42" t="s">
        <v>52</v>
      </c>
      <c r="X556" s="56" t="s">
        <v>52</v>
      </c>
      <c r="Y556" s="56" t="s">
        <v>52</v>
      </c>
      <c r="Z556" s="56" t="s">
        <v>52</v>
      </c>
      <c r="AA556" s="56" t="s">
        <v>52</v>
      </c>
      <c r="AB556" s="56" t="s">
        <v>52</v>
      </c>
      <c r="AC556" s="56" t="s">
        <v>53</v>
      </c>
      <c r="AD556" s="56" t="s">
        <v>52</v>
      </c>
      <c r="AE556" s="56" t="s">
        <v>53</v>
      </c>
      <c r="AF556" s="56" t="n">
        <v>9</v>
      </c>
      <c r="AG556" s="56" t="n">
        <v>2</v>
      </c>
      <c r="AH556" s="56" t="n">
        <v>1</v>
      </c>
      <c r="AI556" s="56" t="n">
        <v>3</v>
      </c>
      <c r="AJ556" s="56" t="n">
        <v>3</v>
      </c>
      <c r="AK556" s="56" t="n">
        <v>0</v>
      </c>
      <c r="AL556" s="44"/>
    </row>
    <row collapsed="false" customFormat="true" customHeight="false" hidden="false" ht="15.9" outlineLevel="0" r="557" s="14">
      <c r="A557" s="36" t="n">
        <v>550</v>
      </c>
      <c r="B557" s="55" t="s">
        <v>316</v>
      </c>
      <c r="C557" s="36" t="n">
        <v>37</v>
      </c>
      <c r="D557" s="67" t="s">
        <v>289</v>
      </c>
      <c r="E557" s="12" t="n">
        <v>14</v>
      </c>
      <c r="F557" s="12" t="s">
        <v>286</v>
      </c>
      <c r="G557" s="12" t="n">
        <v>0.4</v>
      </c>
      <c r="H557" s="34" t="s">
        <v>333</v>
      </c>
      <c r="I557" s="36" t="s">
        <v>283</v>
      </c>
      <c r="J557" s="36"/>
      <c r="K557" s="36" t="s">
        <v>50</v>
      </c>
      <c r="L557" s="36" t="n">
        <v>137</v>
      </c>
      <c r="M557" s="36" t="n">
        <v>1991</v>
      </c>
      <c r="N557" s="36" t="s">
        <v>50</v>
      </c>
      <c r="O557" s="36" t="n">
        <v>12</v>
      </c>
      <c r="P557" s="56" t="n">
        <v>0</v>
      </c>
      <c r="Q557" s="56" t="n">
        <v>2</v>
      </c>
      <c r="R557" s="56" t="n">
        <v>118</v>
      </c>
      <c r="S557" s="57" t="n">
        <v>8747.1</v>
      </c>
      <c r="T557" s="57" t="n">
        <v>8979.3</v>
      </c>
      <c r="U557" s="57" t="n">
        <v>7312.5</v>
      </c>
      <c r="V557" s="65" t="n">
        <v>1666.8</v>
      </c>
      <c r="W557" s="42" t="s">
        <v>52</v>
      </c>
      <c r="X557" s="56" t="s">
        <v>52</v>
      </c>
      <c r="Y557" s="56" t="s">
        <v>52</v>
      </c>
      <c r="Z557" s="56" t="s">
        <v>52</v>
      </c>
      <c r="AA557" s="56" t="s">
        <v>52</v>
      </c>
      <c r="AB557" s="56" t="s">
        <v>53</v>
      </c>
      <c r="AC557" s="56" t="s">
        <v>53</v>
      </c>
      <c r="AD557" s="56" t="s">
        <v>53</v>
      </c>
      <c r="AE557" s="56" t="s">
        <v>52</v>
      </c>
      <c r="AF557" s="56" t="n">
        <v>4</v>
      </c>
      <c r="AG557" s="56" t="n">
        <v>3</v>
      </c>
      <c r="AH557" s="56" t="n">
        <v>1</v>
      </c>
      <c r="AI557" s="56" t="n">
        <v>1</v>
      </c>
      <c r="AJ557" s="56" t="n">
        <v>2</v>
      </c>
      <c r="AK557" s="56" t="n">
        <v>0</v>
      </c>
      <c r="AL557" s="44" t="s">
        <v>334</v>
      </c>
    </row>
    <row collapsed="false" customFormat="true" customHeight="true" hidden="false" ht="15.75" outlineLevel="0" r="558" s="14">
      <c r="A558" s="36" t="n">
        <v>551</v>
      </c>
      <c r="B558" s="55" t="s">
        <v>316</v>
      </c>
      <c r="C558" s="36" t="s">
        <v>75</v>
      </c>
      <c r="D558" s="37" t="s">
        <v>54</v>
      </c>
      <c r="E558" s="36" t="n">
        <v>84</v>
      </c>
      <c r="F558" s="36" t="n">
        <v>1</v>
      </c>
      <c r="G558" s="36"/>
      <c r="H558" s="82" t="n">
        <v>8547</v>
      </c>
      <c r="I558" s="36" t="s">
        <v>60</v>
      </c>
      <c r="J558" s="36"/>
      <c r="K558" s="36" t="s">
        <v>335</v>
      </c>
      <c r="L558" s="36" t="s">
        <v>229</v>
      </c>
      <c r="M558" s="36" t="n">
        <v>2011</v>
      </c>
      <c r="N558" s="36" t="s">
        <v>232</v>
      </c>
      <c r="O558" s="55" t="s">
        <v>336</v>
      </c>
      <c r="P558" s="56" t="n">
        <v>0</v>
      </c>
      <c r="Q558" s="56" t="n">
        <v>5</v>
      </c>
      <c r="R558" s="56" t="n">
        <v>537</v>
      </c>
      <c r="S558" s="57" t="n">
        <v>35290.7</v>
      </c>
      <c r="T558" s="72" t="n">
        <v>35290.7</v>
      </c>
      <c r="U558" s="57" t="n">
        <v>28961.7</v>
      </c>
      <c r="V558" s="65" t="n">
        <v>6329</v>
      </c>
      <c r="W558" s="42" t="s">
        <v>52</v>
      </c>
      <c r="X558" s="56" t="s">
        <v>52</v>
      </c>
      <c r="Y558" s="56" t="s">
        <v>53</v>
      </c>
      <c r="Z558" s="56" t="s">
        <v>52</v>
      </c>
      <c r="AA558" s="56" t="s">
        <v>52</v>
      </c>
      <c r="AB558" s="56" t="s">
        <v>53</v>
      </c>
      <c r="AC558" s="56" t="s">
        <v>53</v>
      </c>
      <c r="AD558" s="56" t="s">
        <v>53</v>
      </c>
      <c r="AE558" s="56" t="s">
        <v>52</v>
      </c>
      <c r="AF558" s="56" t="n">
        <v>13</v>
      </c>
      <c r="AG558" s="56" t="n">
        <v>6</v>
      </c>
      <c r="AH558" s="56" t="n">
        <v>3</v>
      </c>
      <c r="AI558" s="56" t="n">
        <v>0</v>
      </c>
      <c r="AJ558" s="56" t="n">
        <v>5</v>
      </c>
      <c r="AK558" s="56" t="n">
        <v>0</v>
      </c>
      <c r="AL558" s="44"/>
    </row>
    <row collapsed="false" customFormat="true" customHeight="true" hidden="false" ht="15.75" outlineLevel="0" r="559" s="14">
      <c r="A559" s="36" t="n">
        <v>552</v>
      </c>
      <c r="B559" s="55" t="s">
        <v>316</v>
      </c>
      <c r="C559" s="36" t="s">
        <v>75</v>
      </c>
      <c r="D559" s="37" t="s">
        <v>54</v>
      </c>
      <c r="E559" s="36" t="n">
        <v>84</v>
      </c>
      <c r="F559" s="36" t="n">
        <v>2</v>
      </c>
      <c r="G559" s="36"/>
      <c r="H559" s="82" t="n">
        <v>8548</v>
      </c>
      <c r="I559" s="36" t="s">
        <v>60</v>
      </c>
      <c r="J559" s="36"/>
      <c r="K559" s="36" t="s">
        <v>335</v>
      </c>
      <c r="L559" s="36" t="s">
        <v>229</v>
      </c>
      <c r="M559" s="36" t="n">
        <v>2011</v>
      </c>
      <c r="N559" s="36" t="s">
        <v>232</v>
      </c>
      <c r="O559" s="36" t="n">
        <v>17</v>
      </c>
      <c r="P559" s="56" t="n">
        <v>0</v>
      </c>
      <c r="Q559" s="56" t="n">
        <v>4</v>
      </c>
      <c r="R559" s="56" t="n">
        <v>537</v>
      </c>
      <c r="S559" s="57" t="n">
        <v>25782.5</v>
      </c>
      <c r="T559" s="57" t="n">
        <v>25782.5</v>
      </c>
      <c r="U559" s="57" t="n">
        <v>24338.4</v>
      </c>
      <c r="V559" s="57" t="n">
        <v>1444.1</v>
      </c>
      <c r="W559" s="42" t="s">
        <v>52</v>
      </c>
      <c r="X559" s="56" t="s">
        <v>52</v>
      </c>
      <c r="Y559" s="56" t="s">
        <v>53</v>
      </c>
      <c r="Z559" s="56" t="s">
        <v>52</v>
      </c>
      <c r="AA559" s="56" t="s">
        <v>52</v>
      </c>
      <c r="AB559" s="56" t="s">
        <v>53</v>
      </c>
      <c r="AC559" s="56" t="s">
        <v>53</v>
      </c>
      <c r="AD559" s="56" t="s">
        <v>53</v>
      </c>
      <c r="AE559" s="56" t="s">
        <v>52</v>
      </c>
      <c r="AF559" s="56" t="n">
        <v>8</v>
      </c>
      <c r="AG559" s="56" t="n">
        <v>4</v>
      </c>
      <c r="AH559" s="56" t="n">
        <v>3</v>
      </c>
      <c r="AI559" s="56" t="n">
        <v>0</v>
      </c>
      <c r="AJ559" s="56" t="n">
        <v>3</v>
      </c>
      <c r="AK559" s="56" t="n">
        <v>0</v>
      </c>
      <c r="AL559" s="44"/>
    </row>
    <row collapsed="false" customFormat="false" customHeight="true" hidden="false" ht="15.75" outlineLevel="0" r="560">
      <c r="A560" s="36" t="n">
        <v>553</v>
      </c>
      <c r="B560" s="55" t="s">
        <v>316</v>
      </c>
      <c r="C560" s="36" t="s">
        <v>75</v>
      </c>
      <c r="D560" s="37" t="s">
        <v>54</v>
      </c>
      <c r="E560" s="36" t="n">
        <v>93</v>
      </c>
      <c r="F560" s="36" t="n">
        <v>1</v>
      </c>
      <c r="G560" s="36"/>
      <c r="H560" s="82" t="n">
        <v>8549</v>
      </c>
      <c r="I560" s="36" t="s">
        <v>60</v>
      </c>
      <c r="J560" s="36"/>
      <c r="K560" s="36" t="s">
        <v>335</v>
      </c>
      <c r="L560" s="36" t="s">
        <v>229</v>
      </c>
      <c r="M560" s="36" t="n">
        <v>2000</v>
      </c>
      <c r="N560" s="36" t="s">
        <v>232</v>
      </c>
      <c r="O560" s="36" t="n">
        <v>10</v>
      </c>
      <c r="P560" s="56" t="n">
        <v>0</v>
      </c>
      <c r="Q560" s="56" t="n">
        <v>4</v>
      </c>
      <c r="R560" s="56" t="n">
        <v>133</v>
      </c>
      <c r="S560" s="57" t="n">
        <v>9481</v>
      </c>
      <c r="T560" s="57" t="n">
        <v>10100</v>
      </c>
      <c r="U560" s="57" t="n">
        <v>7460</v>
      </c>
      <c r="V560" s="65" t="n">
        <v>2021</v>
      </c>
      <c r="W560" s="42" t="s">
        <v>52</v>
      </c>
      <c r="X560" s="56" t="s">
        <v>52</v>
      </c>
      <c r="Y560" s="56" t="s">
        <v>52</v>
      </c>
      <c r="Z560" s="56" t="s">
        <v>52</v>
      </c>
      <c r="AA560" s="56" t="s">
        <v>52</v>
      </c>
      <c r="AB560" s="56" t="s">
        <v>53</v>
      </c>
      <c r="AC560" s="56" t="s">
        <v>53</v>
      </c>
      <c r="AD560" s="56" t="s">
        <v>53</v>
      </c>
      <c r="AE560" s="56" t="s">
        <v>52</v>
      </c>
      <c r="AF560" s="56" t="n">
        <v>4</v>
      </c>
      <c r="AG560" s="56" t="n">
        <v>2</v>
      </c>
      <c r="AH560" s="56" t="n">
        <v>2</v>
      </c>
      <c r="AI560" s="56" t="n">
        <v>2</v>
      </c>
      <c r="AJ560" s="56" t="n">
        <v>4</v>
      </c>
      <c r="AK560" s="56" t="n">
        <v>0</v>
      </c>
      <c r="AL560" s="44"/>
    </row>
    <row collapsed="false" customFormat="false" customHeight="false" hidden="false" ht="15.9" outlineLevel="0" r="561">
      <c r="A561" s="36" t="n">
        <v>554</v>
      </c>
      <c r="B561" s="140" t="s">
        <v>316</v>
      </c>
      <c r="C561" s="55"/>
      <c r="D561" s="37" t="s">
        <v>54</v>
      </c>
      <c r="E561" s="36" t="n">
        <v>67</v>
      </c>
      <c r="F561" s="36" t="n">
        <v>2</v>
      </c>
      <c r="G561" s="36"/>
      <c r="H561" s="82" t="n">
        <v>8550</v>
      </c>
      <c r="I561" s="36" t="s">
        <v>60</v>
      </c>
      <c r="J561" s="36"/>
      <c r="K561" s="55" t="s">
        <v>337</v>
      </c>
      <c r="L561" s="36"/>
      <c r="M561" s="55" t="n">
        <v>2002</v>
      </c>
      <c r="N561" s="55" t="s">
        <v>69</v>
      </c>
      <c r="O561" s="36" t="s">
        <v>338</v>
      </c>
      <c r="P561" s="56"/>
      <c r="Q561" s="56" t="n">
        <v>3</v>
      </c>
      <c r="R561" s="56" t="n">
        <v>187</v>
      </c>
      <c r="S561" s="57" t="n">
        <v>12648</v>
      </c>
      <c r="T561" s="57"/>
      <c r="U561" s="57" t="n">
        <v>12163</v>
      </c>
      <c r="V561" s="65" t="n">
        <v>484.6</v>
      </c>
      <c r="W561" s="42" t="s">
        <v>52</v>
      </c>
      <c r="X561" s="56" t="s">
        <v>52</v>
      </c>
      <c r="Y561" s="56" t="s">
        <v>52</v>
      </c>
      <c r="Z561" s="56" t="s">
        <v>52</v>
      </c>
      <c r="AA561" s="56" t="s">
        <v>52</v>
      </c>
      <c r="AB561" s="56" t="s">
        <v>53</v>
      </c>
      <c r="AC561" s="56" t="s">
        <v>53</v>
      </c>
      <c r="AD561" s="56" t="s">
        <v>53</v>
      </c>
      <c r="AE561" s="56" t="s">
        <v>52</v>
      </c>
      <c r="AF561" s="56" t="n">
        <v>8</v>
      </c>
      <c r="AG561" s="56" t="n">
        <v>2</v>
      </c>
      <c r="AH561" s="56" t="n">
        <v>2</v>
      </c>
      <c r="AI561" s="56" t="n">
        <v>1</v>
      </c>
      <c r="AJ561" s="56" t="n">
        <v>1</v>
      </c>
      <c r="AK561" s="56"/>
      <c r="AL561" s="44"/>
    </row>
    <row collapsed="false" customFormat="false" customHeight="false" hidden="false" ht="15.9" outlineLevel="0" r="562">
      <c r="A562" s="141" t="n">
        <v>555</v>
      </c>
      <c r="B562" s="140" t="s">
        <v>316</v>
      </c>
      <c r="C562" s="141" t="s">
        <v>339</v>
      </c>
      <c r="D562" s="142" t="s">
        <v>340</v>
      </c>
      <c r="E562" s="141" t="n">
        <v>155</v>
      </c>
      <c r="F562" s="141"/>
      <c r="G562" s="141"/>
      <c r="H562" s="82" t="n">
        <v>8551</v>
      </c>
      <c r="I562" s="36" t="s">
        <v>163</v>
      </c>
      <c r="J562" s="141"/>
      <c r="K562" s="141" t="s">
        <v>287</v>
      </c>
      <c r="L562" s="141" t="s">
        <v>341</v>
      </c>
      <c r="M562" s="141" t="n">
        <v>1971</v>
      </c>
      <c r="N562" s="141" t="s">
        <v>287</v>
      </c>
      <c r="O562" s="141" t="n">
        <v>9</v>
      </c>
      <c r="P562" s="141" t="n">
        <v>0</v>
      </c>
      <c r="Q562" s="141" t="n">
        <v>5</v>
      </c>
      <c r="R562" s="141" t="n">
        <v>38</v>
      </c>
      <c r="S562" s="143" t="n">
        <v>13420.7</v>
      </c>
      <c r="T562" s="143" t="n">
        <v>2170.2</v>
      </c>
      <c r="U562" s="143" t="n">
        <v>7168.2</v>
      </c>
      <c r="V562" s="143" t="n">
        <v>1647</v>
      </c>
      <c r="W562" s="141" t="s">
        <v>52</v>
      </c>
      <c r="X562" s="141" t="s">
        <v>52</v>
      </c>
      <c r="Y562" s="141" t="s">
        <v>52</v>
      </c>
      <c r="Z562" s="141" t="s">
        <v>52</v>
      </c>
      <c r="AA562" s="141" t="s">
        <v>52</v>
      </c>
      <c r="AB562" s="141" t="s">
        <v>52</v>
      </c>
      <c r="AC562" s="141" t="s">
        <v>53</v>
      </c>
      <c r="AD562" s="141" t="s">
        <v>52</v>
      </c>
      <c r="AE562" s="141" t="s">
        <v>53</v>
      </c>
      <c r="AF562" s="141" t="n">
        <v>5</v>
      </c>
      <c r="AG562" s="141" t="n">
        <v>1</v>
      </c>
      <c r="AH562" s="141" t="n">
        <v>1</v>
      </c>
      <c r="AI562" s="141" t="n">
        <v>1</v>
      </c>
      <c r="AJ562" s="141" t="n">
        <v>1</v>
      </c>
      <c r="AK562" s="141" t="n">
        <v>0</v>
      </c>
      <c r="AL562" s="144"/>
    </row>
    <row collapsed="false" customFormat="false" customHeight="false" hidden="false" ht="15.9" outlineLevel="0" r="563">
      <c r="A563" s="36" t="n">
        <v>556</v>
      </c>
      <c r="B563" s="140" t="s">
        <v>316</v>
      </c>
      <c r="C563" s="141" t="s">
        <v>339</v>
      </c>
      <c r="D563" s="142" t="s">
        <v>243</v>
      </c>
      <c r="E563" s="141" t="n">
        <v>14</v>
      </c>
      <c r="F563" s="141" t="n">
        <v>1</v>
      </c>
      <c r="G563" s="141"/>
      <c r="H563" s="82" t="n">
        <v>8552</v>
      </c>
      <c r="I563" s="36" t="s">
        <v>163</v>
      </c>
      <c r="J563" s="141"/>
      <c r="K563" s="141" t="s">
        <v>287</v>
      </c>
      <c r="L563" s="141" t="s">
        <v>341</v>
      </c>
      <c r="M563" s="141" t="n">
        <v>1971</v>
      </c>
      <c r="N563" s="141" t="s">
        <v>287</v>
      </c>
      <c r="O563" s="141" t="n">
        <v>9</v>
      </c>
      <c r="P563" s="141" t="n">
        <v>0</v>
      </c>
      <c r="Q563" s="141" t="n">
        <v>1</v>
      </c>
      <c r="R563" s="141" t="n">
        <v>248</v>
      </c>
      <c r="S563" s="143" t="n">
        <v>6535.4</v>
      </c>
      <c r="T563" s="143" t="n">
        <v>665.3</v>
      </c>
      <c r="U563" s="143" t="n">
        <v>3365.4</v>
      </c>
      <c r="V563" s="143" t="n">
        <v>0</v>
      </c>
      <c r="W563" s="141" t="s">
        <v>52</v>
      </c>
      <c r="X563" s="141" t="s">
        <v>52</v>
      </c>
      <c r="Y563" s="141" t="s">
        <v>52</v>
      </c>
      <c r="Z563" s="141" t="s">
        <v>52</v>
      </c>
      <c r="AA563" s="141" t="s">
        <v>52</v>
      </c>
      <c r="AB563" s="141" t="s">
        <v>53</v>
      </c>
      <c r="AC563" s="141" t="s">
        <v>53</v>
      </c>
      <c r="AD563" s="141" t="s">
        <v>53</v>
      </c>
      <c r="AE563" s="141" t="s">
        <v>52</v>
      </c>
      <c r="AF563" s="141" t="n">
        <v>2</v>
      </c>
      <c r="AG563" s="141" t="n">
        <v>2</v>
      </c>
      <c r="AH563" s="141" t="n">
        <v>1</v>
      </c>
      <c r="AI563" s="141" t="n">
        <v>1</v>
      </c>
      <c r="AJ563" s="141" t="n">
        <v>1</v>
      </c>
      <c r="AK563" s="141" t="n">
        <v>0</v>
      </c>
      <c r="AL563" s="144"/>
    </row>
    <row collapsed="false" customFormat="false" customHeight="false" hidden="false" ht="15.9" outlineLevel="0" r="564">
      <c r="A564" s="141" t="n">
        <v>557</v>
      </c>
      <c r="B564" s="140" t="s">
        <v>316</v>
      </c>
      <c r="C564" s="141" t="s">
        <v>126</v>
      </c>
      <c r="D564" s="142" t="s">
        <v>342</v>
      </c>
      <c r="E564" s="141" t="n">
        <v>2</v>
      </c>
      <c r="F564" s="141" t="n">
        <v>2</v>
      </c>
      <c r="G564" s="141"/>
      <c r="H564" s="82" t="n">
        <v>8553</v>
      </c>
      <c r="I564" s="36" t="s">
        <v>163</v>
      </c>
      <c r="J564" s="141"/>
      <c r="K564" s="141" t="s">
        <v>287</v>
      </c>
      <c r="L564" s="141" t="s">
        <v>341</v>
      </c>
      <c r="M564" s="141" t="n">
        <v>2005</v>
      </c>
      <c r="N564" s="141" t="s">
        <v>287</v>
      </c>
      <c r="O564" s="141" t="n">
        <v>6</v>
      </c>
      <c r="P564" s="141" t="n">
        <v>0</v>
      </c>
      <c r="Q564" s="141" t="n">
        <v>3</v>
      </c>
      <c r="R564" s="141" t="n">
        <v>68</v>
      </c>
      <c r="S564" s="143" t="n">
        <v>4968.9</v>
      </c>
      <c r="T564" s="143" t="n">
        <v>960.8</v>
      </c>
      <c r="U564" s="143" t="n">
        <v>4807.1</v>
      </c>
      <c r="V564" s="143" t="n">
        <v>0</v>
      </c>
      <c r="W564" s="141" t="s">
        <v>52</v>
      </c>
      <c r="X564" s="141" t="s">
        <v>52</v>
      </c>
      <c r="Y564" s="141" t="s">
        <v>52</v>
      </c>
      <c r="Z564" s="141" t="s">
        <v>52</v>
      </c>
      <c r="AA564" s="141" t="s">
        <v>52</v>
      </c>
      <c r="AB564" s="141" t="s">
        <v>53</v>
      </c>
      <c r="AC564" s="141" t="s">
        <v>53</v>
      </c>
      <c r="AD564" s="141" t="s">
        <v>53</v>
      </c>
      <c r="AE564" s="141" t="s">
        <v>52</v>
      </c>
      <c r="AF564" s="141" t="n">
        <v>3</v>
      </c>
      <c r="AG564" s="141" t="n">
        <v>1</v>
      </c>
      <c r="AH564" s="141" t="n">
        <v>1</v>
      </c>
      <c r="AI564" s="141" t="n">
        <v>1</v>
      </c>
      <c r="AJ564" s="141" t="n">
        <v>1</v>
      </c>
      <c r="AK564" s="141" t="n">
        <v>0</v>
      </c>
      <c r="AL564" s="144"/>
    </row>
    <row collapsed="false" customFormat="true" customHeight="false" hidden="false" ht="30.8" outlineLevel="0" r="565" s="9">
      <c r="A565" s="36" t="n">
        <v>558</v>
      </c>
      <c r="B565" s="140" t="s">
        <v>316</v>
      </c>
      <c r="C565" s="36" t="s">
        <v>343</v>
      </c>
      <c r="D565" s="64" t="s">
        <v>48</v>
      </c>
      <c r="E565" s="36" t="n">
        <v>68</v>
      </c>
      <c r="F565" s="36" t="n">
        <v>1</v>
      </c>
      <c r="G565" s="36"/>
      <c r="H565" s="82" t="n">
        <v>8554</v>
      </c>
      <c r="I565" s="36" t="s">
        <v>163</v>
      </c>
      <c r="J565" s="36"/>
      <c r="K565" s="36" t="s">
        <v>344</v>
      </c>
      <c r="L565" s="36" t="s">
        <v>341</v>
      </c>
      <c r="M565" s="36" t="n">
        <v>2012</v>
      </c>
      <c r="N565" s="36" t="s">
        <v>344</v>
      </c>
      <c r="O565" s="55" t="s">
        <v>345</v>
      </c>
      <c r="P565" s="36" t="n">
        <v>0</v>
      </c>
      <c r="Q565" s="36" t="n">
        <v>15</v>
      </c>
      <c r="R565" s="36" t="n">
        <v>1212</v>
      </c>
      <c r="S565" s="58" t="n">
        <v>95449.3</v>
      </c>
      <c r="T565" s="58" t="n">
        <v>18454.9</v>
      </c>
      <c r="U565" s="58" t="n">
        <v>76994.4</v>
      </c>
      <c r="V565" s="58" t="n">
        <v>1112.4</v>
      </c>
      <c r="W565" s="36" t="s">
        <v>52</v>
      </c>
      <c r="X565" s="36" t="s">
        <v>52</v>
      </c>
      <c r="Y565" s="36" t="s">
        <v>52</v>
      </c>
      <c r="Z565" s="36" t="s">
        <v>52</v>
      </c>
      <c r="AA565" s="36" t="s">
        <v>52</v>
      </c>
      <c r="AB565" s="36" t="s">
        <v>53</v>
      </c>
      <c r="AC565" s="36" t="s">
        <v>53</v>
      </c>
      <c r="AD565" s="36" t="s">
        <v>53</v>
      </c>
      <c r="AE565" s="36" t="s">
        <v>52</v>
      </c>
      <c r="AF565" s="36" t="n">
        <v>37</v>
      </c>
      <c r="AG565" s="36" t="n">
        <v>20</v>
      </c>
      <c r="AH565" s="36" t="n">
        <v>3</v>
      </c>
      <c r="AI565" s="36" t="n">
        <v>10</v>
      </c>
      <c r="AJ565" s="36" t="n">
        <v>10</v>
      </c>
      <c r="AK565" s="36" t="n">
        <v>0</v>
      </c>
      <c r="AL565" s="44"/>
    </row>
    <row collapsed="false" customFormat="false" customHeight="false" hidden="false" ht="15.9" outlineLevel="0" r="566">
      <c r="A566" s="141" t="n">
        <v>559</v>
      </c>
      <c r="B566" s="140" t="s">
        <v>316</v>
      </c>
      <c r="C566" s="141" t="s">
        <v>339</v>
      </c>
      <c r="D566" s="142" t="s">
        <v>346</v>
      </c>
      <c r="E566" s="141" t="n">
        <v>76</v>
      </c>
      <c r="F566" s="141" t="n">
        <v>1</v>
      </c>
      <c r="G566" s="141"/>
      <c r="H566" s="82" t="n">
        <v>8555</v>
      </c>
      <c r="I566" s="36" t="s">
        <v>163</v>
      </c>
      <c r="J566" s="141"/>
      <c r="K566" s="141" t="s">
        <v>347</v>
      </c>
      <c r="L566" s="141" t="s">
        <v>341</v>
      </c>
      <c r="M566" s="141" t="n">
        <v>1962</v>
      </c>
      <c r="N566" s="141" t="s">
        <v>287</v>
      </c>
      <c r="O566" s="141" t="n">
        <v>3</v>
      </c>
      <c r="P566" s="141" t="n">
        <v>0</v>
      </c>
      <c r="Q566" s="141" t="n">
        <v>2</v>
      </c>
      <c r="R566" s="141" t="n">
        <v>18</v>
      </c>
      <c r="S566" s="143" t="n">
        <v>726.9</v>
      </c>
      <c r="T566" s="143" t="n">
        <v>110.4</v>
      </c>
      <c r="U566" s="143" t="n">
        <v>384.3</v>
      </c>
      <c r="V566" s="143" t="n">
        <v>0</v>
      </c>
      <c r="W566" s="141" t="s">
        <v>52</v>
      </c>
      <c r="X566" s="141" t="s">
        <v>52</v>
      </c>
      <c r="Y566" s="141" t="s">
        <v>52</v>
      </c>
      <c r="Z566" s="141" t="s">
        <v>52</v>
      </c>
      <c r="AA566" s="141" t="s">
        <v>52</v>
      </c>
      <c r="AB566" s="141" t="s">
        <v>53</v>
      </c>
      <c r="AC566" s="141" t="s">
        <v>53</v>
      </c>
      <c r="AD566" s="141" t="s">
        <v>53</v>
      </c>
      <c r="AE566" s="141" t="s">
        <v>52</v>
      </c>
      <c r="AF566" s="141" t="n">
        <v>0</v>
      </c>
      <c r="AG566" s="141" t="n">
        <v>1</v>
      </c>
      <c r="AH566" s="141" t="n">
        <v>1</v>
      </c>
      <c r="AI566" s="141" t="n">
        <v>1</v>
      </c>
      <c r="AJ566" s="141" t="n">
        <v>1</v>
      </c>
      <c r="AK566" s="141" t="n">
        <v>0</v>
      </c>
      <c r="AL566" s="144"/>
    </row>
    <row collapsed="false" customFormat="false" customHeight="false" hidden="false" ht="15.9" outlineLevel="0" r="567">
      <c r="A567" s="36" t="n">
        <v>560</v>
      </c>
      <c r="B567" s="140" t="s">
        <v>316</v>
      </c>
      <c r="C567" s="141" t="s">
        <v>339</v>
      </c>
      <c r="D567" s="142" t="s">
        <v>346</v>
      </c>
      <c r="E567" s="141" t="n">
        <v>84</v>
      </c>
      <c r="F567" s="141" t="n">
        <v>8</v>
      </c>
      <c r="G567" s="141"/>
      <c r="H567" s="82" t="n">
        <v>8556</v>
      </c>
      <c r="I567" s="36" t="s">
        <v>163</v>
      </c>
      <c r="J567" s="141"/>
      <c r="K567" s="141" t="s">
        <v>287</v>
      </c>
      <c r="L567" s="141" t="s">
        <v>341</v>
      </c>
      <c r="M567" s="141" t="n">
        <v>2000</v>
      </c>
      <c r="N567" s="141" t="s">
        <v>348</v>
      </c>
      <c r="O567" s="141" t="n">
        <v>5</v>
      </c>
      <c r="P567" s="141" t="n">
        <v>0</v>
      </c>
      <c r="Q567" s="141" t="n">
        <v>5</v>
      </c>
      <c r="R567" s="141" t="n">
        <v>88</v>
      </c>
      <c r="S567" s="143" t="n">
        <v>6875.3</v>
      </c>
      <c r="T567" s="143" t="n">
        <v>861.5</v>
      </c>
      <c r="U567" s="143" t="n">
        <v>3628.2</v>
      </c>
      <c r="V567" s="143" t="n">
        <v>0</v>
      </c>
      <c r="W567" s="141" t="s">
        <v>52</v>
      </c>
      <c r="X567" s="141" t="s">
        <v>52</v>
      </c>
      <c r="Y567" s="141" t="s">
        <v>52</v>
      </c>
      <c r="Z567" s="141" t="s">
        <v>52</v>
      </c>
      <c r="AA567" s="141" t="s">
        <v>52</v>
      </c>
      <c r="AB567" s="141" t="s">
        <v>53</v>
      </c>
      <c r="AC567" s="141" t="s">
        <v>53</v>
      </c>
      <c r="AD567" s="141" t="s">
        <v>53</v>
      </c>
      <c r="AE567" s="141" t="s">
        <v>52</v>
      </c>
      <c r="AF567" s="141" t="n">
        <v>0</v>
      </c>
      <c r="AG567" s="141" t="n">
        <v>4</v>
      </c>
      <c r="AH567" s="141" t="n">
        <v>1</v>
      </c>
      <c r="AI567" s="141" t="n">
        <v>1</v>
      </c>
      <c r="AJ567" s="141" t="n">
        <v>1</v>
      </c>
      <c r="AK567" s="141" t="n">
        <v>0</v>
      </c>
      <c r="AL567" s="144"/>
    </row>
    <row collapsed="false" customFormat="false" customHeight="false" hidden="false" ht="15.9" outlineLevel="0" r="568">
      <c r="A568" s="141" t="n">
        <v>561</v>
      </c>
      <c r="B568" s="140" t="s">
        <v>316</v>
      </c>
      <c r="C568" s="141" t="s">
        <v>339</v>
      </c>
      <c r="D568" s="142" t="s">
        <v>346</v>
      </c>
      <c r="E568" s="141" t="n">
        <v>84</v>
      </c>
      <c r="F568" s="141" t="n">
        <v>9</v>
      </c>
      <c r="G568" s="141"/>
      <c r="H568" s="82" t="n">
        <v>8557</v>
      </c>
      <c r="I568" s="36" t="s">
        <v>163</v>
      </c>
      <c r="J568" s="141"/>
      <c r="K568" s="141" t="s">
        <v>287</v>
      </c>
      <c r="L568" s="141" t="s">
        <v>341</v>
      </c>
      <c r="M568" s="141" t="n">
        <v>2001</v>
      </c>
      <c r="N568" s="141" t="s">
        <v>348</v>
      </c>
      <c r="O568" s="141" t="n">
        <v>5</v>
      </c>
      <c r="P568" s="141" t="n">
        <v>0</v>
      </c>
      <c r="Q568" s="141" t="n">
        <v>5</v>
      </c>
      <c r="R568" s="141" t="n">
        <v>85</v>
      </c>
      <c r="S568" s="143" t="n">
        <v>6328.4</v>
      </c>
      <c r="T568" s="143" t="n">
        <v>776.5</v>
      </c>
      <c r="U568" s="143" t="n">
        <v>3629.8</v>
      </c>
      <c r="V568" s="143" t="n">
        <v>0</v>
      </c>
      <c r="W568" s="141" t="s">
        <v>52</v>
      </c>
      <c r="X568" s="141" t="s">
        <v>52</v>
      </c>
      <c r="Y568" s="141" t="s">
        <v>52</v>
      </c>
      <c r="Z568" s="141" t="s">
        <v>52</v>
      </c>
      <c r="AA568" s="141" t="s">
        <v>52</v>
      </c>
      <c r="AB568" s="141" t="s">
        <v>53</v>
      </c>
      <c r="AC568" s="141" t="s">
        <v>53</v>
      </c>
      <c r="AD568" s="141" t="s">
        <v>53</v>
      </c>
      <c r="AE568" s="141" t="s">
        <v>52</v>
      </c>
      <c r="AF568" s="141" t="n">
        <v>0</v>
      </c>
      <c r="AG568" s="141" t="n">
        <v>4</v>
      </c>
      <c r="AH568" s="141" t="n">
        <v>1</v>
      </c>
      <c r="AI568" s="141" t="n">
        <v>1</v>
      </c>
      <c r="AJ568" s="141" t="n">
        <v>1</v>
      </c>
      <c r="AK568" s="141" t="n">
        <v>0</v>
      </c>
      <c r="AL568" s="144"/>
    </row>
    <row collapsed="false" customFormat="false" customHeight="false" hidden="false" ht="15.9" outlineLevel="0" r="569">
      <c r="A569" s="36" t="n">
        <v>562</v>
      </c>
      <c r="B569" s="140" t="s">
        <v>316</v>
      </c>
      <c r="C569" s="141" t="s">
        <v>339</v>
      </c>
      <c r="D569" s="142" t="s">
        <v>346</v>
      </c>
      <c r="E569" s="141" t="n">
        <v>84</v>
      </c>
      <c r="F569" s="141" t="n">
        <v>10</v>
      </c>
      <c r="G569" s="141"/>
      <c r="H569" s="82" t="n">
        <v>8558</v>
      </c>
      <c r="I569" s="36" t="s">
        <v>163</v>
      </c>
      <c r="J569" s="141"/>
      <c r="K569" s="141" t="s">
        <v>287</v>
      </c>
      <c r="L569" s="141" t="s">
        <v>341</v>
      </c>
      <c r="M569" s="141" t="n">
        <v>2001</v>
      </c>
      <c r="N569" s="141" t="s">
        <v>348</v>
      </c>
      <c r="O569" s="141" t="n">
        <v>5</v>
      </c>
      <c r="P569" s="141" t="n">
        <v>0</v>
      </c>
      <c r="Q569" s="141" t="n">
        <v>5</v>
      </c>
      <c r="R569" s="141" t="n">
        <v>85</v>
      </c>
      <c r="S569" s="143" t="n">
        <v>6347.7</v>
      </c>
      <c r="T569" s="143" t="n">
        <v>777.1</v>
      </c>
      <c r="U569" s="143" t="n">
        <v>3633.5</v>
      </c>
      <c r="V569" s="143" t="n">
        <v>0</v>
      </c>
      <c r="W569" s="141" t="s">
        <v>52</v>
      </c>
      <c r="X569" s="141" t="s">
        <v>52</v>
      </c>
      <c r="Y569" s="141" t="s">
        <v>52</v>
      </c>
      <c r="Z569" s="141" t="s">
        <v>52</v>
      </c>
      <c r="AA569" s="141" t="s">
        <v>52</v>
      </c>
      <c r="AB569" s="141" t="s">
        <v>53</v>
      </c>
      <c r="AC569" s="141" t="s">
        <v>53</v>
      </c>
      <c r="AD569" s="141" t="s">
        <v>53</v>
      </c>
      <c r="AE569" s="141" t="s">
        <v>52</v>
      </c>
      <c r="AF569" s="141" t="n">
        <v>0</v>
      </c>
      <c r="AG569" s="141" t="n">
        <v>4</v>
      </c>
      <c r="AH569" s="141" t="n">
        <v>1</v>
      </c>
      <c r="AI569" s="141" t="n">
        <v>1</v>
      </c>
      <c r="AJ569" s="141" t="n">
        <v>1</v>
      </c>
      <c r="AK569" s="141" t="n">
        <v>0</v>
      </c>
      <c r="AL569" s="144"/>
    </row>
    <row collapsed="false" customFormat="false" customHeight="false" hidden="false" ht="15.9" outlineLevel="0" r="570">
      <c r="A570" s="141" t="n">
        <v>563</v>
      </c>
      <c r="B570" s="140" t="s">
        <v>316</v>
      </c>
      <c r="C570" s="141" t="s">
        <v>339</v>
      </c>
      <c r="D570" s="142" t="s">
        <v>346</v>
      </c>
      <c r="E570" s="141" t="n">
        <v>84</v>
      </c>
      <c r="F570" s="141" t="n">
        <v>11</v>
      </c>
      <c r="G570" s="141"/>
      <c r="H570" s="82" t="n">
        <v>8559</v>
      </c>
      <c r="I570" s="36" t="s">
        <v>163</v>
      </c>
      <c r="J570" s="141"/>
      <c r="K570" s="141" t="s">
        <v>287</v>
      </c>
      <c r="L570" s="141" t="s">
        <v>341</v>
      </c>
      <c r="M570" s="141" t="n">
        <v>2001</v>
      </c>
      <c r="N570" s="141" t="s">
        <v>348</v>
      </c>
      <c r="O570" s="141" t="n">
        <v>5</v>
      </c>
      <c r="P570" s="141" t="n">
        <v>0</v>
      </c>
      <c r="Q570" s="141" t="n">
        <v>4</v>
      </c>
      <c r="R570" s="141" t="n">
        <v>70</v>
      </c>
      <c r="S570" s="143" t="n">
        <v>5536.1</v>
      </c>
      <c r="T570" s="143" t="n">
        <v>644.3</v>
      </c>
      <c r="U570" s="143" t="n">
        <v>2875.4</v>
      </c>
      <c r="V570" s="143" t="n">
        <v>0</v>
      </c>
      <c r="W570" s="141" t="s">
        <v>52</v>
      </c>
      <c r="X570" s="141" t="s">
        <v>52</v>
      </c>
      <c r="Y570" s="141" t="s">
        <v>52</v>
      </c>
      <c r="Z570" s="141" t="s">
        <v>52</v>
      </c>
      <c r="AA570" s="141" t="s">
        <v>52</v>
      </c>
      <c r="AB570" s="141" t="s">
        <v>53</v>
      </c>
      <c r="AC570" s="141" t="s">
        <v>53</v>
      </c>
      <c r="AD570" s="141" t="s">
        <v>53</v>
      </c>
      <c r="AE570" s="141" t="s">
        <v>52</v>
      </c>
      <c r="AF570" s="141" t="n">
        <v>0</v>
      </c>
      <c r="AG570" s="141" t="n">
        <v>1</v>
      </c>
      <c r="AH570" s="141" t="n">
        <v>1</v>
      </c>
      <c r="AI570" s="141" t="n">
        <v>1</v>
      </c>
      <c r="AJ570" s="141" t="n">
        <v>1</v>
      </c>
      <c r="AK570" s="141" t="n">
        <v>0</v>
      </c>
      <c r="AL570" s="144"/>
    </row>
    <row collapsed="false" customFormat="false" customHeight="false" hidden="false" ht="15.9" outlineLevel="0" r="571">
      <c r="A571" s="36" t="n">
        <v>564</v>
      </c>
      <c r="B571" s="140" t="s">
        <v>316</v>
      </c>
      <c r="C571" s="141" t="s">
        <v>339</v>
      </c>
      <c r="D571" s="142" t="s">
        <v>346</v>
      </c>
      <c r="E571" s="141" t="n">
        <v>86</v>
      </c>
      <c r="F571" s="141"/>
      <c r="G571" s="141"/>
      <c r="H571" s="82" t="n">
        <v>8560</v>
      </c>
      <c r="I571" s="36" t="s">
        <v>163</v>
      </c>
      <c r="J571" s="141"/>
      <c r="K571" s="141" t="s">
        <v>287</v>
      </c>
      <c r="L571" s="141" t="s">
        <v>341</v>
      </c>
      <c r="M571" s="141" t="n">
        <v>1995</v>
      </c>
      <c r="N571" s="141" t="s">
        <v>348</v>
      </c>
      <c r="O571" s="141" t="n">
        <v>4</v>
      </c>
      <c r="P571" s="141" t="n">
        <v>0</v>
      </c>
      <c r="Q571" s="141" t="n">
        <v>2</v>
      </c>
      <c r="R571" s="141" t="n">
        <v>32</v>
      </c>
      <c r="S571" s="143" t="n">
        <v>1969.2</v>
      </c>
      <c r="T571" s="143" t="n">
        <v>287.4</v>
      </c>
      <c r="U571" s="143" t="n">
        <v>1139.7</v>
      </c>
      <c r="V571" s="143" t="n">
        <v>0</v>
      </c>
      <c r="W571" s="141" t="s">
        <v>52</v>
      </c>
      <c r="X571" s="141" t="s">
        <v>52</v>
      </c>
      <c r="Y571" s="141" t="s">
        <v>52</v>
      </c>
      <c r="Z571" s="141" t="s">
        <v>52</v>
      </c>
      <c r="AA571" s="141" t="s">
        <v>52</v>
      </c>
      <c r="AB571" s="141" t="s">
        <v>53</v>
      </c>
      <c r="AC571" s="141" t="s">
        <v>53</v>
      </c>
      <c r="AD571" s="141" t="s">
        <v>53</v>
      </c>
      <c r="AE571" s="141" t="s">
        <v>52</v>
      </c>
      <c r="AF571" s="141" t="n">
        <v>0</v>
      </c>
      <c r="AG571" s="141" t="n">
        <v>1</v>
      </c>
      <c r="AH571" s="141" t="n">
        <v>1</v>
      </c>
      <c r="AI571" s="141" t="n">
        <v>0</v>
      </c>
      <c r="AJ571" s="141" t="n">
        <v>0</v>
      </c>
      <c r="AK571" s="141" t="n">
        <v>0</v>
      </c>
      <c r="AL571" s="144"/>
    </row>
    <row collapsed="false" customFormat="false" customHeight="false" hidden="false" ht="15.9" outlineLevel="0" r="572">
      <c r="A572" s="141" t="n">
        <v>565</v>
      </c>
      <c r="B572" s="140" t="s">
        <v>316</v>
      </c>
      <c r="C572" s="141" t="s">
        <v>339</v>
      </c>
      <c r="D572" s="142" t="s">
        <v>346</v>
      </c>
      <c r="E572" s="141" t="n">
        <v>86</v>
      </c>
      <c r="F572" s="141" t="n">
        <v>2</v>
      </c>
      <c r="G572" s="141"/>
      <c r="H572" s="82" t="n">
        <v>8561</v>
      </c>
      <c r="I572" s="36" t="s">
        <v>163</v>
      </c>
      <c r="J572" s="141"/>
      <c r="K572" s="141" t="s">
        <v>287</v>
      </c>
      <c r="L572" s="141" t="s">
        <v>341</v>
      </c>
      <c r="M572" s="141" t="n">
        <v>1996</v>
      </c>
      <c r="N572" s="141" t="s">
        <v>348</v>
      </c>
      <c r="O572" s="141" t="n">
        <v>4</v>
      </c>
      <c r="P572" s="141" t="n">
        <v>0</v>
      </c>
      <c r="Q572" s="141" t="n">
        <v>2</v>
      </c>
      <c r="R572" s="141" t="n">
        <v>32</v>
      </c>
      <c r="S572" s="143" t="n">
        <v>1978.4</v>
      </c>
      <c r="T572" s="143" t="n">
        <v>255.8</v>
      </c>
      <c r="U572" s="143" t="n">
        <v>1127.2</v>
      </c>
      <c r="V572" s="143" t="n">
        <v>0</v>
      </c>
      <c r="W572" s="141" t="s">
        <v>52</v>
      </c>
      <c r="X572" s="141" t="s">
        <v>52</v>
      </c>
      <c r="Y572" s="141" t="s">
        <v>52</v>
      </c>
      <c r="Z572" s="141" t="s">
        <v>52</v>
      </c>
      <c r="AA572" s="141" t="s">
        <v>52</v>
      </c>
      <c r="AB572" s="141" t="s">
        <v>53</v>
      </c>
      <c r="AC572" s="141" t="s">
        <v>53</v>
      </c>
      <c r="AD572" s="141" t="s">
        <v>53</v>
      </c>
      <c r="AE572" s="141" t="s">
        <v>52</v>
      </c>
      <c r="AF572" s="141" t="n">
        <v>0</v>
      </c>
      <c r="AG572" s="141" t="n">
        <v>1</v>
      </c>
      <c r="AH572" s="141" t="n">
        <v>1</v>
      </c>
      <c r="AI572" s="141" t="n">
        <v>0</v>
      </c>
      <c r="AJ572" s="141" t="n">
        <v>0</v>
      </c>
      <c r="AK572" s="141" t="n">
        <v>0</v>
      </c>
      <c r="AL572" s="144"/>
    </row>
    <row collapsed="false" customFormat="false" customHeight="false" hidden="false" ht="15.9" outlineLevel="0" r="573">
      <c r="A573" s="36" t="n">
        <v>566</v>
      </c>
      <c r="B573" s="140" t="s">
        <v>316</v>
      </c>
      <c r="C573" s="141" t="s">
        <v>339</v>
      </c>
      <c r="D573" s="142" t="s">
        <v>346</v>
      </c>
      <c r="E573" s="141" t="n">
        <v>88</v>
      </c>
      <c r="F573" s="141" t="n">
        <v>1</v>
      </c>
      <c r="G573" s="141"/>
      <c r="H573" s="82" t="n">
        <v>8562</v>
      </c>
      <c r="I573" s="36" t="s">
        <v>163</v>
      </c>
      <c r="J573" s="141"/>
      <c r="K573" s="141" t="s">
        <v>287</v>
      </c>
      <c r="L573" s="141" t="s">
        <v>341</v>
      </c>
      <c r="M573" s="141" t="n">
        <v>1980</v>
      </c>
      <c r="N573" s="141" t="s">
        <v>348</v>
      </c>
      <c r="O573" s="141" t="n">
        <v>4</v>
      </c>
      <c r="P573" s="141" t="n">
        <v>0</v>
      </c>
      <c r="Q573" s="141" t="n">
        <v>3</v>
      </c>
      <c r="R573" s="141" t="n">
        <v>44</v>
      </c>
      <c r="S573" s="143" t="n">
        <v>3635.8</v>
      </c>
      <c r="T573" s="143" t="n">
        <v>756.9</v>
      </c>
      <c r="U573" s="143" t="n">
        <v>1715.6</v>
      </c>
      <c r="V573" s="143" t="n">
        <v>0</v>
      </c>
      <c r="W573" s="141" t="s">
        <v>52</v>
      </c>
      <c r="X573" s="141" t="s">
        <v>52</v>
      </c>
      <c r="Y573" s="141" t="s">
        <v>52</v>
      </c>
      <c r="Z573" s="141" t="s">
        <v>52</v>
      </c>
      <c r="AA573" s="141" t="s">
        <v>52</v>
      </c>
      <c r="AB573" s="141" t="s">
        <v>53</v>
      </c>
      <c r="AC573" s="141" t="s">
        <v>53</v>
      </c>
      <c r="AD573" s="141" t="s">
        <v>53</v>
      </c>
      <c r="AE573" s="141" t="s">
        <v>52</v>
      </c>
      <c r="AF573" s="141" t="n">
        <v>0</v>
      </c>
      <c r="AG573" s="141" t="n">
        <v>1</v>
      </c>
      <c r="AH573" s="141" t="n">
        <v>1</v>
      </c>
      <c r="AI573" s="141" t="n">
        <v>1</v>
      </c>
      <c r="AJ573" s="141" t="n">
        <v>1</v>
      </c>
      <c r="AK573" s="141" t="n">
        <v>0</v>
      </c>
      <c r="AL573" s="144"/>
    </row>
    <row collapsed="false" customFormat="false" customHeight="false" hidden="false" ht="15.9" outlineLevel="0" r="574">
      <c r="A574" s="141" t="n">
        <v>567</v>
      </c>
      <c r="B574" s="140" t="s">
        <v>316</v>
      </c>
      <c r="C574" s="141" t="s">
        <v>339</v>
      </c>
      <c r="D574" s="142" t="s">
        <v>346</v>
      </c>
      <c r="E574" s="141" t="n">
        <v>88</v>
      </c>
      <c r="F574" s="141" t="n">
        <v>2</v>
      </c>
      <c r="G574" s="141"/>
      <c r="H574" s="82" t="n">
        <v>8563</v>
      </c>
      <c r="I574" s="36" t="s">
        <v>163</v>
      </c>
      <c r="J574" s="141"/>
      <c r="K574" s="141" t="s">
        <v>287</v>
      </c>
      <c r="L574" s="141" t="s">
        <v>341</v>
      </c>
      <c r="M574" s="141" t="n">
        <v>1999</v>
      </c>
      <c r="N574" s="141" t="s">
        <v>348</v>
      </c>
      <c r="O574" s="141" t="n">
        <v>5</v>
      </c>
      <c r="P574" s="141" t="n">
        <v>0</v>
      </c>
      <c r="Q574" s="141" t="n">
        <v>3</v>
      </c>
      <c r="R574" s="141" t="n">
        <v>53</v>
      </c>
      <c r="S574" s="143" t="n">
        <v>3886</v>
      </c>
      <c r="T574" s="143" t="n">
        <v>489</v>
      </c>
      <c r="U574" s="143" t="n">
        <v>2136</v>
      </c>
      <c r="V574" s="143" t="n">
        <v>0</v>
      </c>
      <c r="W574" s="141" t="s">
        <v>52</v>
      </c>
      <c r="X574" s="141" t="s">
        <v>52</v>
      </c>
      <c r="Y574" s="141" t="s">
        <v>52</v>
      </c>
      <c r="Z574" s="141" t="s">
        <v>52</v>
      </c>
      <c r="AA574" s="141" t="s">
        <v>52</v>
      </c>
      <c r="AB574" s="141" t="s">
        <v>53</v>
      </c>
      <c r="AC574" s="141" t="s">
        <v>53</v>
      </c>
      <c r="AD574" s="141" t="s">
        <v>53</v>
      </c>
      <c r="AE574" s="141" t="s">
        <v>52</v>
      </c>
      <c r="AF574" s="141" t="n">
        <v>0</v>
      </c>
      <c r="AG574" s="141" t="n">
        <v>1</v>
      </c>
      <c r="AH574" s="141" t="n">
        <v>1</v>
      </c>
      <c r="AI574" s="141" t="n">
        <v>1</v>
      </c>
      <c r="AJ574" s="141" t="n">
        <v>1</v>
      </c>
      <c r="AK574" s="141" t="n">
        <v>0</v>
      </c>
      <c r="AL574" s="144"/>
    </row>
    <row collapsed="false" customFormat="false" customHeight="false" hidden="false" ht="15.9" outlineLevel="0" r="575">
      <c r="A575" s="36" t="n">
        <v>568</v>
      </c>
      <c r="B575" s="140" t="s">
        <v>316</v>
      </c>
      <c r="C575" s="141" t="s">
        <v>339</v>
      </c>
      <c r="D575" s="142" t="s">
        <v>346</v>
      </c>
      <c r="E575" s="141" t="n">
        <v>88</v>
      </c>
      <c r="F575" s="141" t="n">
        <v>3</v>
      </c>
      <c r="G575" s="141"/>
      <c r="H575" s="82" t="n">
        <v>8564</v>
      </c>
      <c r="I575" s="36" t="s">
        <v>163</v>
      </c>
      <c r="J575" s="141"/>
      <c r="K575" s="141" t="s">
        <v>287</v>
      </c>
      <c r="L575" s="141" t="s">
        <v>341</v>
      </c>
      <c r="M575" s="141" t="n">
        <v>1999</v>
      </c>
      <c r="N575" s="141" t="s">
        <v>287</v>
      </c>
      <c r="O575" s="141" t="n">
        <v>5</v>
      </c>
      <c r="P575" s="141" t="n">
        <v>0</v>
      </c>
      <c r="Q575" s="141" t="n">
        <v>1</v>
      </c>
      <c r="R575" s="141" t="n">
        <v>11</v>
      </c>
      <c r="S575" s="143" t="n">
        <v>1368</v>
      </c>
      <c r="T575" s="143" t="n">
        <v>6</v>
      </c>
      <c r="U575" s="143" t="n">
        <v>540.3</v>
      </c>
      <c r="V575" s="143" t="n">
        <v>316.9</v>
      </c>
      <c r="W575" s="141" t="s">
        <v>52</v>
      </c>
      <c r="X575" s="141" t="s">
        <v>52</v>
      </c>
      <c r="Y575" s="141" t="s">
        <v>52</v>
      </c>
      <c r="Z575" s="141" t="s">
        <v>52</v>
      </c>
      <c r="AA575" s="141" t="s">
        <v>52</v>
      </c>
      <c r="AB575" s="141" t="s">
        <v>53</v>
      </c>
      <c r="AC575" s="141" t="s">
        <v>53</v>
      </c>
      <c r="AD575" s="141" t="s">
        <v>53</v>
      </c>
      <c r="AE575" s="141" t="s">
        <v>52</v>
      </c>
      <c r="AF575" s="141" t="n">
        <v>0</v>
      </c>
      <c r="AG575" s="141" t="n">
        <v>1</v>
      </c>
      <c r="AH575" s="141" t="n">
        <v>1</v>
      </c>
      <c r="AI575" s="141" t="n">
        <v>1</v>
      </c>
      <c r="AJ575" s="141" t="n">
        <v>1</v>
      </c>
      <c r="AK575" s="141" t="n">
        <v>0</v>
      </c>
      <c r="AL575" s="144"/>
    </row>
    <row collapsed="false" customFormat="false" customHeight="false" hidden="false" ht="15.9" outlineLevel="0" r="576">
      <c r="A576" s="141" t="n">
        <v>569</v>
      </c>
      <c r="B576" s="140" t="s">
        <v>316</v>
      </c>
      <c r="C576" s="141" t="s">
        <v>339</v>
      </c>
      <c r="D576" s="142" t="s">
        <v>346</v>
      </c>
      <c r="E576" s="141" t="n">
        <v>90</v>
      </c>
      <c r="F576" s="141" t="n">
        <v>1</v>
      </c>
      <c r="G576" s="141"/>
      <c r="H576" s="82" t="n">
        <v>8565</v>
      </c>
      <c r="I576" s="36" t="s">
        <v>163</v>
      </c>
      <c r="J576" s="141"/>
      <c r="K576" s="141" t="s">
        <v>287</v>
      </c>
      <c r="L576" s="141" t="s">
        <v>341</v>
      </c>
      <c r="M576" s="141" t="n">
        <v>1999</v>
      </c>
      <c r="N576" s="141" t="s">
        <v>348</v>
      </c>
      <c r="O576" s="141" t="n">
        <v>5</v>
      </c>
      <c r="P576" s="141" t="n">
        <v>0</v>
      </c>
      <c r="Q576" s="141" t="n">
        <v>5</v>
      </c>
      <c r="R576" s="141" t="n">
        <v>89</v>
      </c>
      <c r="S576" s="143" t="n">
        <v>6886.8</v>
      </c>
      <c r="T576" s="143" t="n">
        <v>784.1</v>
      </c>
      <c r="U576" s="143" t="n">
        <v>4058</v>
      </c>
      <c r="V576" s="143" t="n">
        <v>0</v>
      </c>
      <c r="W576" s="141" t="s">
        <v>52</v>
      </c>
      <c r="X576" s="141" t="s">
        <v>52</v>
      </c>
      <c r="Y576" s="141" t="s">
        <v>52</v>
      </c>
      <c r="Z576" s="141" t="s">
        <v>52</v>
      </c>
      <c r="AA576" s="141" t="s">
        <v>52</v>
      </c>
      <c r="AB576" s="141" t="s">
        <v>53</v>
      </c>
      <c r="AC576" s="141" t="s">
        <v>53</v>
      </c>
      <c r="AD576" s="141" t="s">
        <v>53</v>
      </c>
      <c r="AE576" s="141" t="s">
        <v>52</v>
      </c>
      <c r="AF576" s="141" t="n">
        <v>0</v>
      </c>
      <c r="AG576" s="141" t="n">
        <v>1</v>
      </c>
      <c r="AH576" s="141" t="n">
        <v>1</v>
      </c>
      <c r="AI576" s="141" t="n">
        <v>1</v>
      </c>
      <c r="AJ576" s="141" t="n">
        <v>1</v>
      </c>
      <c r="AK576" s="141" t="n">
        <v>0</v>
      </c>
      <c r="AL576" s="144"/>
    </row>
    <row collapsed="false" customFormat="false" customHeight="false" hidden="false" ht="15.9" outlineLevel="0" r="577">
      <c r="A577" s="141" t="n">
        <v>570</v>
      </c>
      <c r="B577" s="55" t="s">
        <v>316</v>
      </c>
      <c r="C577" s="36" t="s">
        <v>248</v>
      </c>
      <c r="D577" s="37" t="s">
        <v>151</v>
      </c>
      <c r="E577" s="141" t="n">
        <v>39</v>
      </c>
      <c r="F577" s="141" t="s">
        <v>286</v>
      </c>
      <c r="G577" s="141"/>
      <c r="H577" s="55" t="n">
        <v>8566</v>
      </c>
      <c r="I577" s="141" t="s">
        <v>283</v>
      </c>
      <c r="J577" s="141"/>
      <c r="K577" s="141" t="s">
        <v>231</v>
      </c>
      <c r="L577" s="141" t="n">
        <v>137</v>
      </c>
      <c r="M577" s="141" t="n">
        <v>1968</v>
      </c>
      <c r="N577" s="141" t="s">
        <v>287</v>
      </c>
      <c r="O577" s="141" t="n">
        <v>9</v>
      </c>
      <c r="P577" s="141" t="n">
        <v>0</v>
      </c>
      <c r="Q577" s="141" t="n">
        <v>1</v>
      </c>
      <c r="R577" s="141" t="n">
        <v>45</v>
      </c>
      <c r="S577" s="143" t="n">
        <v>2089.81</v>
      </c>
      <c r="T577" s="143" t="n">
        <v>1982.81</v>
      </c>
      <c r="U577" s="143" t="n">
        <v>1261.73</v>
      </c>
      <c r="V577" s="143" t="n">
        <v>106.3</v>
      </c>
      <c r="W577" s="141" t="s">
        <v>52</v>
      </c>
      <c r="X577" s="141" t="s">
        <v>52</v>
      </c>
      <c r="Y577" s="141" t="s">
        <v>52</v>
      </c>
      <c r="Z577" s="141" t="s">
        <v>52</v>
      </c>
      <c r="AA577" s="141" t="s">
        <v>52</v>
      </c>
      <c r="AB577" s="141" t="s">
        <v>52</v>
      </c>
      <c r="AC577" s="141" t="s">
        <v>53</v>
      </c>
      <c r="AD577" s="141" t="s">
        <v>52</v>
      </c>
      <c r="AE577" s="141" t="s">
        <v>53</v>
      </c>
      <c r="AF577" s="141" t="n">
        <v>1</v>
      </c>
      <c r="AG577" s="141" t="n">
        <v>1</v>
      </c>
      <c r="AH577" s="141" t="n">
        <v>1</v>
      </c>
      <c r="AI577" s="141" t="n">
        <v>1</v>
      </c>
      <c r="AJ577" s="141" t="n">
        <v>0</v>
      </c>
      <c r="AK577" s="141" t="n">
        <v>0</v>
      </c>
      <c r="AL577" s="144"/>
    </row>
    <row collapsed="false" customFormat="false" customHeight="false" hidden="false" ht="15.9" outlineLevel="0" r="578">
      <c r="A578" s="141" t="n">
        <v>571</v>
      </c>
      <c r="B578" s="55" t="s">
        <v>316</v>
      </c>
      <c r="C578" s="141" t="s">
        <v>293</v>
      </c>
      <c r="D578" s="142" t="s">
        <v>199</v>
      </c>
      <c r="E578" s="141" t="n">
        <v>2</v>
      </c>
      <c r="F578" s="141" t="s">
        <v>286</v>
      </c>
      <c r="G578" s="141"/>
      <c r="H578" s="55" t="n">
        <v>8567</v>
      </c>
      <c r="I578" s="141" t="s">
        <v>60</v>
      </c>
      <c r="J578" s="141"/>
      <c r="K578" s="141" t="s">
        <v>231</v>
      </c>
      <c r="L578" s="141" t="s">
        <v>341</v>
      </c>
      <c r="M578" s="141" t="n">
        <v>1977</v>
      </c>
      <c r="N578" s="141" t="s">
        <v>287</v>
      </c>
      <c r="O578" s="141" t="n">
        <v>5</v>
      </c>
      <c r="P578" s="141" t="n">
        <v>1</v>
      </c>
      <c r="Q578" s="141" t="n">
        <v>14</v>
      </c>
      <c r="R578" s="141" t="n">
        <v>148</v>
      </c>
      <c r="S578" s="143" t="n">
        <v>11499.8</v>
      </c>
      <c r="T578" s="143" t="n">
        <v>10976</v>
      </c>
      <c r="U578" s="143" t="n">
        <v>9568</v>
      </c>
      <c r="V578" s="143" t="n">
        <v>1931.8</v>
      </c>
      <c r="W578" s="141" t="s">
        <v>52</v>
      </c>
      <c r="X578" s="141" t="s">
        <v>52</v>
      </c>
      <c r="Y578" s="141" t="s">
        <v>52</v>
      </c>
      <c r="Z578" s="141" t="s">
        <v>52</v>
      </c>
      <c r="AA578" s="141" t="s">
        <v>52</v>
      </c>
      <c r="AB578" s="141" t="s">
        <v>52</v>
      </c>
      <c r="AC578" s="141" t="s">
        <v>53</v>
      </c>
      <c r="AD578" s="141" t="s">
        <v>52</v>
      </c>
      <c r="AE578" s="141" t="s">
        <v>53</v>
      </c>
      <c r="AF578" s="141" t="n">
        <v>0</v>
      </c>
      <c r="AG578" s="141" t="n">
        <v>3</v>
      </c>
      <c r="AH578" s="141" t="n">
        <v>1</v>
      </c>
      <c r="AI578" s="141" t="n">
        <v>1</v>
      </c>
      <c r="AJ578" s="141" t="n">
        <v>3</v>
      </c>
      <c r="AK578" s="141" t="n">
        <v>1</v>
      </c>
      <c r="AL578" s="144"/>
    </row>
    <row collapsed="false" customFormat="false" customHeight="false" hidden="false" ht="15.9" outlineLevel="0" r="579">
      <c r="A579" s="141" t="n">
        <v>572</v>
      </c>
      <c r="B579" s="55" t="s">
        <v>316</v>
      </c>
      <c r="C579" s="141" t="s">
        <v>293</v>
      </c>
      <c r="D579" s="142" t="s">
        <v>349</v>
      </c>
      <c r="E579" s="141" t="n">
        <v>12</v>
      </c>
      <c r="F579" s="141" t="n">
        <v>1</v>
      </c>
      <c r="G579" s="141"/>
      <c r="H579" s="141" t="n">
        <v>8568</v>
      </c>
      <c r="I579" s="141" t="s">
        <v>283</v>
      </c>
      <c r="J579" s="141"/>
      <c r="K579" s="141" t="s">
        <v>167</v>
      </c>
      <c r="L579" s="141" t="s">
        <v>350</v>
      </c>
      <c r="M579" s="141" t="n">
        <v>1968</v>
      </c>
      <c r="N579" s="141" t="s">
        <v>287</v>
      </c>
      <c r="O579" s="141" t="n">
        <v>5</v>
      </c>
      <c r="P579" s="141" t="n">
        <v>0</v>
      </c>
      <c r="Q579" s="141" t="n">
        <v>4</v>
      </c>
      <c r="R579" s="141" t="n">
        <v>80</v>
      </c>
      <c r="S579" s="143" t="n">
        <v>3530.11</v>
      </c>
      <c r="T579" s="143" t="n">
        <v>3272.16</v>
      </c>
      <c r="U579" s="143" t="n">
        <v>2326.62</v>
      </c>
      <c r="V579" s="143" t="n">
        <v>945.54</v>
      </c>
      <c r="W579" s="141" t="s">
        <v>52</v>
      </c>
      <c r="X579" s="141" t="s">
        <v>52</v>
      </c>
      <c r="Y579" s="141" t="s">
        <v>53</v>
      </c>
      <c r="Z579" s="141" t="s">
        <v>52</v>
      </c>
      <c r="AA579" s="141" t="s">
        <v>52</v>
      </c>
      <c r="AB579" s="141" t="s">
        <v>52</v>
      </c>
      <c r="AC579" s="141" t="s">
        <v>52</v>
      </c>
      <c r="AD579" s="141" t="s">
        <v>52</v>
      </c>
      <c r="AE579" s="141" t="s">
        <v>53</v>
      </c>
      <c r="AF579" s="141" t="n">
        <v>0</v>
      </c>
      <c r="AG579" s="141" t="n">
        <v>1</v>
      </c>
      <c r="AH579" s="141" t="n">
        <v>1</v>
      </c>
      <c r="AI579" s="141" t="n">
        <v>0</v>
      </c>
      <c r="AJ579" s="141" t="n">
        <v>1</v>
      </c>
      <c r="AK579" s="141" t="n">
        <v>0</v>
      </c>
      <c r="AL579" s="144"/>
    </row>
    <row collapsed="false" customFormat="false" customHeight="false" hidden="false" ht="15.9" outlineLevel="0" r="580">
      <c r="A580" s="141" t="n">
        <v>573</v>
      </c>
      <c r="B580" s="55" t="s">
        <v>316</v>
      </c>
      <c r="C580" s="145" t="s">
        <v>351</v>
      </c>
      <c r="D580" s="146" t="s">
        <v>352</v>
      </c>
      <c r="E580" s="145" t="n">
        <v>67</v>
      </c>
      <c r="F580" s="141" t="n">
        <v>1</v>
      </c>
      <c r="G580" s="141"/>
      <c r="H580" s="55" t="n">
        <v>8569</v>
      </c>
      <c r="I580" s="141" t="s">
        <v>60</v>
      </c>
      <c r="J580" s="141"/>
      <c r="K580" s="147" t="s">
        <v>67</v>
      </c>
      <c r="L580" s="147" t="s">
        <v>104</v>
      </c>
      <c r="M580" s="147" t="n">
        <v>1996</v>
      </c>
      <c r="N580" s="147" t="s">
        <v>287</v>
      </c>
      <c r="O580" s="147" t="s">
        <v>304</v>
      </c>
      <c r="P580" s="148" t="n">
        <v>0</v>
      </c>
      <c r="Q580" s="148" t="n">
        <v>4</v>
      </c>
      <c r="R580" s="148" t="n">
        <v>211</v>
      </c>
      <c r="S580" s="149" t="n">
        <v>13278</v>
      </c>
      <c r="T580" s="149" t="n">
        <v>12141</v>
      </c>
      <c r="U580" s="149" t="n">
        <v>11272</v>
      </c>
      <c r="V580" s="150" t="n">
        <v>869</v>
      </c>
      <c r="W580" s="147" t="s">
        <v>52</v>
      </c>
      <c r="X580" s="148" t="s">
        <v>52</v>
      </c>
      <c r="Y580" s="148" t="s">
        <v>52</v>
      </c>
      <c r="Z580" s="148" t="s">
        <v>52</v>
      </c>
      <c r="AA580" s="148" t="s">
        <v>52</v>
      </c>
      <c r="AB580" s="148" t="s">
        <v>53</v>
      </c>
      <c r="AC580" s="148" t="s">
        <v>53</v>
      </c>
      <c r="AD580" s="148" t="s">
        <v>53</v>
      </c>
      <c r="AE580" s="148" t="s">
        <v>52</v>
      </c>
      <c r="AF580" s="148" t="n">
        <v>8</v>
      </c>
      <c r="AG580" s="148" t="n">
        <v>3</v>
      </c>
      <c r="AH580" s="148" t="n">
        <v>4</v>
      </c>
      <c r="AI580" s="148" t="n">
        <v>1</v>
      </c>
      <c r="AJ580" s="148" t="n">
        <v>1</v>
      </c>
      <c r="AK580" s="148" t="n">
        <v>0</v>
      </c>
      <c r="AL580" s="144"/>
    </row>
    <row collapsed="false" customFormat="false" customHeight="false" hidden="false" ht="15.9" outlineLevel="0" r="581">
      <c r="A581" s="141" t="n">
        <v>574</v>
      </c>
      <c r="B581" s="55" t="s">
        <v>316</v>
      </c>
      <c r="C581" s="34" t="s">
        <v>126</v>
      </c>
      <c r="D581" s="54" t="s">
        <v>353</v>
      </c>
      <c r="E581" s="71" t="n">
        <v>2</v>
      </c>
      <c r="F581" s="120" t="n">
        <v>1</v>
      </c>
      <c r="G581" s="141"/>
      <c r="H581" s="141" t="n">
        <v>8570</v>
      </c>
      <c r="I581" s="36" t="s">
        <v>163</v>
      </c>
      <c r="J581" s="141"/>
      <c r="K581" s="120" t="s">
        <v>354</v>
      </c>
      <c r="L581" s="141" t="s">
        <v>355</v>
      </c>
      <c r="M581" s="141" t="n">
        <v>1961</v>
      </c>
      <c r="N581" s="141" t="s">
        <v>69</v>
      </c>
      <c r="O581" s="141" t="n">
        <v>5</v>
      </c>
      <c r="P581" s="141" t="n">
        <v>0</v>
      </c>
      <c r="Q581" s="141" t="n">
        <v>4</v>
      </c>
      <c r="R581" s="141" t="n">
        <v>80</v>
      </c>
      <c r="S581" s="143" t="n">
        <v>3800.59</v>
      </c>
      <c r="T581" s="143" t="n">
        <v>3490.59</v>
      </c>
      <c r="U581" s="143" t="n">
        <v>3490.59</v>
      </c>
      <c r="V581" s="143" t="n">
        <v>0</v>
      </c>
      <c r="W581" s="141" t="s">
        <v>52</v>
      </c>
      <c r="X581" s="141" t="s">
        <v>52</v>
      </c>
      <c r="Y581" s="141" t="s">
        <v>52</v>
      </c>
      <c r="Z581" s="141" t="s">
        <v>52</v>
      </c>
      <c r="AA581" s="141" t="s">
        <v>52</v>
      </c>
      <c r="AB581" s="141" t="s">
        <v>52</v>
      </c>
      <c r="AC581" s="141" t="s">
        <v>53</v>
      </c>
      <c r="AD581" s="141" t="s">
        <v>52</v>
      </c>
      <c r="AE581" s="141" t="s">
        <v>53</v>
      </c>
      <c r="AF581" s="141" t="n">
        <v>0</v>
      </c>
      <c r="AG581" s="141" t="n">
        <v>1</v>
      </c>
      <c r="AH581" s="141" t="n">
        <v>1</v>
      </c>
      <c r="AI581" s="141" t="n">
        <v>1</v>
      </c>
      <c r="AJ581" s="141" t="n">
        <v>1</v>
      </c>
      <c r="AK581" s="141" t="n">
        <v>0</v>
      </c>
      <c r="AL581" s="144"/>
    </row>
    <row collapsed="false" customFormat="false" customHeight="false" hidden="false" ht="15.9" outlineLevel="0" r="582">
      <c r="A582" s="141" t="n">
        <v>575</v>
      </c>
      <c r="B582" s="55" t="s">
        <v>316</v>
      </c>
      <c r="C582" s="34" t="s">
        <v>126</v>
      </c>
      <c r="D582" s="54" t="s">
        <v>353</v>
      </c>
      <c r="E582" s="71" t="n">
        <v>2</v>
      </c>
      <c r="F582" s="120" t="n">
        <v>2</v>
      </c>
      <c r="G582" s="141"/>
      <c r="H582" s="55" t="n">
        <v>8571</v>
      </c>
      <c r="I582" s="36" t="s">
        <v>163</v>
      </c>
      <c r="J582" s="141"/>
      <c r="K582" s="120" t="s">
        <v>229</v>
      </c>
      <c r="L582" s="141" t="s">
        <v>356</v>
      </c>
      <c r="M582" s="141" t="n">
        <v>1993</v>
      </c>
      <c r="N582" s="141" t="s">
        <v>51</v>
      </c>
      <c r="O582" s="141" t="n">
        <v>10</v>
      </c>
      <c r="P582" s="141" t="n">
        <v>0</v>
      </c>
      <c r="Q582" s="141" t="n">
        <v>2</v>
      </c>
      <c r="R582" s="141" t="n">
        <v>80</v>
      </c>
      <c r="S582" s="143" t="n">
        <v>5520.7</v>
      </c>
      <c r="T582" s="143" t="n">
        <v>4497.7</v>
      </c>
      <c r="U582" s="143" t="n">
        <v>4497.7</v>
      </c>
      <c r="V582" s="143" t="n">
        <v>0</v>
      </c>
      <c r="W582" s="141" t="s">
        <v>52</v>
      </c>
      <c r="X582" s="141" t="s">
        <v>52</v>
      </c>
      <c r="Y582" s="141" t="s">
        <v>52</v>
      </c>
      <c r="Z582" s="141" t="s">
        <v>52</v>
      </c>
      <c r="AA582" s="141" t="s">
        <v>52</v>
      </c>
      <c r="AB582" s="141" t="s">
        <v>52</v>
      </c>
      <c r="AC582" s="141" t="s">
        <v>53</v>
      </c>
      <c r="AD582" s="141" t="s">
        <v>52</v>
      </c>
      <c r="AE582" s="141" t="s">
        <v>53</v>
      </c>
      <c r="AF582" s="141" t="n">
        <v>2</v>
      </c>
      <c r="AG582" s="141" t="n">
        <v>2</v>
      </c>
      <c r="AH582" s="141" t="n">
        <v>1</v>
      </c>
      <c r="AI582" s="141" t="n">
        <v>1</v>
      </c>
      <c r="AJ582" s="141" t="n">
        <v>1</v>
      </c>
      <c r="AK582" s="141" t="n">
        <v>0</v>
      </c>
      <c r="AL582" s="144"/>
    </row>
    <row collapsed="false" customFormat="false" customHeight="false" hidden="false" ht="15.9" outlineLevel="0" r="583">
      <c r="A583" s="141" t="n">
        <v>576</v>
      </c>
      <c r="B583" s="55" t="s">
        <v>316</v>
      </c>
      <c r="C583" s="34" t="s">
        <v>126</v>
      </c>
      <c r="D583" s="54" t="s">
        <v>353</v>
      </c>
      <c r="E583" s="71" t="n">
        <v>3</v>
      </c>
      <c r="F583" s="120" t="n">
        <v>1</v>
      </c>
      <c r="G583" s="141"/>
      <c r="H583" s="141" t="n">
        <v>8572</v>
      </c>
      <c r="I583" s="36" t="s">
        <v>163</v>
      </c>
      <c r="J583" s="141"/>
      <c r="K583" s="120" t="s">
        <v>354</v>
      </c>
      <c r="L583" s="141" t="s">
        <v>355</v>
      </c>
      <c r="M583" s="141" t="n">
        <v>1969</v>
      </c>
      <c r="N583" s="141" t="s">
        <v>69</v>
      </c>
      <c r="O583" s="141" t="n">
        <v>9</v>
      </c>
      <c r="P583" s="141" t="n">
        <v>0</v>
      </c>
      <c r="Q583" s="141" t="n">
        <v>4</v>
      </c>
      <c r="R583" s="141" t="n">
        <v>231</v>
      </c>
      <c r="S583" s="143" t="n">
        <v>12724.77</v>
      </c>
      <c r="T583" s="143" t="n">
        <v>11311.77</v>
      </c>
      <c r="U583" s="143" t="n">
        <v>11311.77</v>
      </c>
      <c r="V583" s="143" t="n">
        <v>0</v>
      </c>
      <c r="W583" s="141" t="s">
        <v>52</v>
      </c>
      <c r="X583" s="141" t="s">
        <v>52</v>
      </c>
      <c r="Y583" s="141" t="s">
        <v>52</v>
      </c>
      <c r="Z583" s="141" t="s">
        <v>52</v>
      </c>
      <c r="AA583" s="141" t="s">
        <v>52</v>
      </c>
      <c r="AB583" s="141" t="s">
        <v>52</v>
      </c>
      <c r="AC583" s="141" t="s">
        <v>53</v>
      </c>
      <c r="AD583" s="141" t="s">
        <v>52</v>
      </c>
      <c r="AE583" s="141" t="s">
        <v>53</v>
      </c>
      <c r="AF583" s="141" t="n">
        <v>4</v>
      </c>
      <c r="AG583" s="141" t="n">
        <v>2</v>
      </c>
      <c r="AH583" s="141" t="n">
        <v>1</v>
      </c>
      <c r="AI583" s="141" t="n">
        <v>2</v>
      </c>
      <c r="AJ583" s="141" t="n">
        <v>2</v>
      </c>
      <c r="AK583" s="141" t="n">
        <v>0</v>
      </c>
      <c r="AL583" s="144"/>
    </row>
    <row collapsed="false" customFormat="false" customHeight="false" hidden="false" ht="15.9" outlineLevel="0" r="584">
      <c r="A584" s="141" t="n">
        <v>577</v>
      </c>
      <c r="B584" s="55" t="s">
        <v>316</v>
      </c>
      <c r="C584" s="34" t="s">
        <v>126</v>
      </c>
      <c r="D584" s="54" t="s">
        <v>353</v>
      </c>
      <c r="E584" s="71" t="n">
        <v>5</v>
      </c>
      <c r="F584" s="120" t="n">
        <v>1</v>
      </c>
      <c r="G584" s="141"/>
      <c r="H584" s="55" t="n">
        <v>8573</v>
      </c>
      <c r="I584" s="36" t="s">
        <v>163</v>
      </c>
      <c r="J584" s="141"/>
      <c r="K584" s="120" t="s">
        <v>357</v>
      </c>
      <c r="L584" s="141" t="s">
        <v>358</v>
      </c>
      <c r="M584" s="141" t="n">
        <v>1969</v>
      </c>
      <c r="N584" s="141" t="s">
        <v>51</v>
      </c>
      <c r="O584" s="141" t="n">
        <v>5</v>
      </c>
      <c r="P584" s="141" t="n">
        <v>0</v>
      </c>
      <c r="Q584" s="141" t="n">
        <v>6</v>
      </c>
      <c r="R584" s="141" t="n">
        <v>118</v>
      </c>
      <c r="S584" s="143" t="n">
        <v>5851.3</v>
      </c>
      <c r="T584" s="143" t="n">
        <v>5372.3</v>
      </c>
      <c r="U584" s="143" t="n">
        <v>5372.3</v>
      </c>
      <c r="V584" s="143" t="n">
        <v>0</v>
      </c>
      <c r="W584" s="141" t="s">
        <v>52</v>
      </c>
      <c r="X584" s="141" t="s">
        <v>52</v>
      </c>
      <c r="Y584" s="141" t="s">
        <v>52</v>
      </c>
      <c r="Z584" s="141" t="s">
        <v>52</v>
      </c>
      <c r="AA584" s="141" t="s">
        <v>52</v>
      </c>
      <c r="AB584" s="141" t="s">
        <v>52</v>
      </c>
      <c r="AC584" s="141" t="s">
        <v>53</v>
      </c>
      <c r="AD584" s="141" t="s">
        <v>52</v>
      </c>
      <c r="AE584" s="141" t="s">
        <v>53</v>
      </c>
      <c r="AF584" s="141" t="n">
        <v>0</v>
      </c>
      <c r="AG584" s="141" t="n">
        <v>1</v>
      </c>
      <c r="AH584" s="141" t="n">
        <v>1</v>
      </c>
      <c r="AI584" s="141" t="n">
        <v>1</v>
      </c>
      <c r="AJ584" s="141" t="n">
        <v>1</v>
      </c>
      <c r="AK584" s="141" t="n">
        <v>0</v>
      </c>
      <c r="AL584" s="144"/>
    </row>
    <row collapsed="false" customFormat="false" customHeight="false" hidden="false" ht="15.9" outlineLevel="0" r="585">
      <c r="A585" s="141" t="n">
        <v>578</v>
      </c>
      <c r="B585" s="55" t="s">
        <v>316</v>
      </c>
      <c r="C585" s="34" t="s">
        <v>126</v>
      </c>
      <c r="D585" s="54" t="s">
        <v>353</v>
      </c>
      <c r="E585" s="71" t="n">
        <v>6</v>
      </c>
      <c r="F585" s="120" t="n">
        <v>1</v>
      </c>
      <c r="G585" s="141"/>
      <c r="H585" s="141" t="n">
        <v>8574</v>
      </c>
      <c r="I585" s="36" t="s">
        <v>163</v>
      </c>
      <c r="J585" s="141"/>
      <c r="K585" s="120" t="s">
        <v>354</v>
      </c>
      <c r="L585" s="141" t="s">
        <v>355</v>
      </c>
      <c r="M585" s="141" t="n">
        <v>1965</v>
      </c>
      <c r="N585" s="141" t="s">
        <v>69</v>
      </c>
      <c r="O585" s="141" t="n">
        <v>5</v>
      </c>
      <c r="P585" s="141" t="n">
        <v>0</v>
      </c>
      <c r="Q585" s="141" t="n">
        <v>4</v>
      </c>
      <c r="R585" s="141" t="n">
        <v>80</v>
      </c>
      <c r="S585" s="143" t="n">
        <v>3743.48</v>
      </c>
      <c r="T585" s="143" t="n">
        <v>3442.48</v>
      </c>
      <c r="U585" s="143" t="n">
        <v>3442.48</v>
      </c>
      <c r="V585" s="143" t="n">
        <v>0</v>
      </c>
      <c r="W585" s="141" t="s">
        <v>52</v>
      </c>
      <c r="X585" s="141" t="s">
        <v>52</v>
      </c>
      <c r="Y585" s="141" t="s">
        <v>52</v>
      </c>
      <c r="Z585" s="141" t="s">
        <v>52</v>
      </c>
      <c r="AA585" s="141" t="s">
        <v>52</v>
      </c>
      <c r="AB585" s="141" t="s">
        <v>52</v>
      </c>
      <c r="AC585" s="141" t="s">
        <v>53</v>
      </c>
      <c r="AD585" s="141" t="s">
        <v>52</v>
      </c>
      <c r="AE585" s="141" t="s">
        <v>53</v>
      </c>
      <c r="AF585" s="141" t="n">
        <v>0</v>
      </c>
      <c r="AG585" s="141" t="n">
        <v>2</v>
      </c>
      <c r="AH585" s="141" t="n">
        <v>1</v>
      </c>
      <c r="AI585" s="141" t="n">
        <v>1</v>
      </c>
      <c r="AJ585" s="141" t="n">
        <v>1</v>
      </c>
      <c r="AK585" s="141" t="n">
        <v>0</v>
      </c>
      <c r="AL585" s="144"/>
    </row>
    <row collapsed="false" customFormat="false" customHeight="false" hidden="false" ht="15.9" outlineLevel="0" r="586">
      <c r="A586" s="141" t="n">
        <v>579</v>
      </c>
      <c r="B586" s="55" t="s">
        <v>316</v>
      </c>
      <c r="C586" s="34" t="s">
        <v>126</v>
      </c>
      <c r="D586" s="54" t="s">
        <v>353</v>
      </c>
      <c r="E586" s="71" t="n">
        <v>7</v>
      </c>
      <c r="F586" s="120" t="n">
        <v>1</v>
      </c>
      <c r="G586" s="141"/>
      <c r="H586" s="55" t="n">
        <v>8575</v>
      </c>
      <c r="I586" s="36" t="s">
        <v>163</v>
      </c>
      <c r="J586" s="141"/>
      <c r="K586" s="120" t="s">
        <v>357</v>
      </c>
      <c r="L586" s="141" t="s">
        <v>358</v>
      </c>
      <c r="M586" s="141" t="n">
        <v>1969</v>
      </c>
      <c r="N586" s="141" t="s">
        <v>51</v>
      </c>
      <c r="O586" s="141" t="n">
        <v>5</v>
      </c>
      <c r="P586" s="141" t="n">
        <v>0</v>
      </c>
      <c r="Q586" s="141" t="n">
        <v>6</v>
      </c>
      <c r="R586" s="141" t="n">
        <v>118</v>
      </c>
      <c r="S586" s="143" t="n">
        <v>5889.44</v>
      </c>
      <c r="T586" s="143" t="n">
        <v>5414.44</v>
      </c>
      <c r="U586" s="143" t="n">
        <v>5414.44</v>
      </c>
      <c r="V586" s="143" t="n">
        <v>0</v>
      </c>
      <c r="W586" s="141" t="s">
        <v>52</v>
      </c>
      <c r="X586" s="141" t="s">
        <v>52</v>
      </c>
      <c r="Y586" s="141" t="s">
        <v>52</v>
      </c>
      <c r="Z586" s="141" t="s">
        <v>52</v>
      </c>
      <c r="AA586" s="141" t="s">
        <v>52</v>
      </c>
      <c r="AB586" s="141" t="s">
        <v>52</v>
      </c>
      <c r="AC586" s="141" t="s">
        <v>53</v>
      </c>
      <c r="AD586" s="141" t="s">
        <v>52</v>
      </c>
      <c r="AE586" s="141" t="s">
        <v>53</v>
      </c>
      <c r="AF586" s="141" t="n">
        <v>0</v>
      </c>
      <c r="AG586" s="141" t="n">
        <v>1</v>
      </c>
      <c r="AH586" s="141" t="n">
        <v>1</v>
      </c>
      <c r="AI586" s="141" t="n">
        <v>1</v>
      </c>
      <c r="AJ586" s="141" t="n">
        <v>1</v>
      </c>
      <c r="AK586" s="141" t="n">
        <v>0</v>
      </c>
      <c r="AL586" s="144"/>
    </row>
    <row collapsed="false" customFormat="false" customHeight="false" hidden="false" ht="15.9" outlineLevel="0" r="587">
      <c r="A587" s="141" t="n">
        <v>580</v>
      </c>
      <c r="B587" s="55" t="s">
        <v>316</v>
      </c>
      <c r="C587" s="34" t="s">
        <v>126</v>
      </c>
      <c r="D587" s="54" t="s">
        <v>353</v>
      </c>
      <c r="E587" s="71" t="n">
        <v>9</v>
      </c>
      <c r="F587" s="120" t="n">
        <v>1</v>
      </c>
      <c r="G587" s="141"/>
      <c r="H587" s="141" t="n">
        <v>8576</v>
      </c>
      <c r="I587" s="36" t="s">
        <v>163</v>
      </c>
      <c r="J587" s="141"/>
      <c r="K587" s="120" t="s">
        <v>357</v>
      </c>
      <c r="L587" s="141" t="s">
        <v>358</v>
      </c>
      <c r="M587" s="141" t="n">
        <v>1969</v>
      </c>
      <c r="N587" s="141" t="s">
        <v>51</v>
      </c>
      <c r="O587" s="141" t="n">
        <v>5</v>
      </c>
      <c r="P587" s="141" t="n">
        <v>0</v>
      </c>
      <c r="Q587" s="141" t="n">
        <v>6</v>
      </c>
      <c r="R587" s="141" t="n">
        <v>118</v>
      </c>
      <c r="S587" s="143" t="n">
        <v>5896.22</v>
      </c>
      <c r="T587" s="143" t="n">
        <v>5421.22</v>
      </c>
      <c r="U587" s="143" t="n">
        <v>5421.22</v>
      </c>
      <c r="V587" s="143" t="n">
        <v>0</v>
      </c>
      <c r="W587" s="141" t="s">
        <v>52</v>
      </c>
      <c r="X587" s="141" t="s">
        <v>52</v>
      </c>
      <c r="Y587" s="141" t="s">
        <v>52</v>
      </c>
      <c r="Z587" s="141" t="s">
        <v>52</v>
      </c>
      <c r="AA587" s="141" t="s">
        <v>52</v>
      </c>
      <c r="AB587" s="141" t="s">
        <v>52</v>
      </c>
      <c r="AC587" s="141" t="s">
        <v>53</v>
      </c>
      <c r="AD587" s="141" t="s">
        <v>52</v>
      </c>
      <c r="AE587" s="141" t="s">
        <v>53</v>
      </c>
      <c r="AF587" s="141" t="n">
        <v>0</v>
      </c>
      <c r="AG587" s="141" t="n">
        <v>1</v>
      </c>
      <c r="AH587" s="141" t="n">
        <v>1</v>
      </c>
      <c r="AI587" s="141" t="n">
        <v>1</v>
      </c>
      <c r="AJ587" s="141" t="n">
        <v>1</v>
      </c>
      <c r="AK587" s="141" t="n">
        <v>0</v>
      </c>
      <c r="AL587" s="144"/>
    </row>
    <row collapsed="false" customFormat="false" customHeight="false" hidden="false" ht="15.9" outlineLevel="0" r="588">
      <c r="A588" s="141" t="n">
        <v>581</v>
      </c>
      <c r="B588" s="55" t="s">
        <v>316</v>
      </c>
      <c r="C588" s="34" t="s">
        <v>126</v>
      </c>
      <c r="D588" s="54" t="s">
        <v>353</v>
      </c>
      <c r="E588" s="71" t="n">
        <v>13</v>
      </c>
      <c r="F588" s="120" t="n">
        <v>1</v>
      </c>
      <c r="G588" s="141"/>
      <c r="H588" s="55" t="n">
        <v>8577</v>
      </c>
      <c r="I588" s="36" t="s">
        <v>163</v>
      </c>
      <c r="J588" s="141"/>
      <c r="K588" s="120" t="s">
        <v>354</v>
      </c>
      <c r="L588" s="141" t="s">
        <v>355</v>
      </c>
      <c r="M588" s="141" t="n">
        <v>1969</v>
      </c>
      <c r="N588" s="141" t="s">
        <v>69</v>
      </c>
      <c r="O588" s="141" t="n">
        <v>9</v>
      </c>
      <c r="P588" s="141" t="n">
        <v>0</v>
      </c>
      <c r="Q588" s="141" t="n">
        <v>4</v>
      </c>
      <c r="R588" s="141" t="n">
        <v>231</v>
      </c>
      <c r="S588" s="143" t="n">
        <v>12733.48</v>
      </c>
      <c r="T588" s="143" t="n">
        <v>11329.48</v>
      </c>
      <c r="U588" s="143" t="n">
        <v>11238.2</v>
      </c>
      <c r="V588" s="143" t="n">
        <v>91.28</v>
      </c>
      <c r="W588" s="141" t="s">
        <v>52</v>
      </c>
      <c r="X588" s="141" t="s">
        <v>52</v>
      </c>
      <c r="Y588" s="141" t="s">
        <v>52</v>
      </c>
      <c r="Z588" s="141" t="s">
        <v>52</v>
      </c>
      <c r="AA588" s="141" t="s">
        <v>52</v>
      </c>
      <c r="AB588" s="141" t="s">
        <v>52</v>
      </c>
      <c r="AC588" s="141" t="s">
        <v>53</v>
      </c>
      <c r="AD588" s="141" t="s">
        <v>52</v>
      </c>
      <c r="AE588" s="141" t="s">
        <v>53</v>
      </c>
      <c r="AF588" s="141" t="n">
        <v>4</v>
      </c>
      <c r="AG588" s="141" t="n">
        <v>2</v>
      </c>
      <c r="AH588" s="141" t="n">
        <v>1</v>
      </c>
      <c r="AI588" s="141" t="n">
        <v>2</v>
      </c>
      <c r="AJ588" s="141" t="n">
        <v>2</v>
      </c>
      <c r="AK588" s="141" t="n">
        <v>0</v>
      </c>
      <c r="AL588" s="144"/>
    </row>
    <row collapsed="false" customFormat="false" customHeight="false" hidden="false" ht="15.9" outlineLevel="0" r="589">
      <c r="A589" s="141" t="n">
        <v>582</v>
      </c>
      <c r="B589" s="55" t="s">
        <v>316</v>
      </c>
      <c r="C589" s="34" t="s">
        <v>126</v>
      </c>
      <c r="D589" s="54" t="s">
        <v>353</v>
      </c>
      <c r="E589" s="71" t="n">
        <v>18</v>
      </c>
      <c r="F589" s="120" t="n">
        <v>1</v>
      </c>
      <c r="G589" s="141"/>
      <c r="H589" s="141" t="n">
        <v>8578</v>
      </c>
      <c r="I589" s="36" t="s">
        <v>163</v>
      </c>
      <c r="J589" s="141"/>
      <c r="K589" s="120" t="s">
        <v>357</v>
      </c>
      <c r="L589" s="141" t="s">
        <v>359</v>
      </c>
      <c r="M589" s="141" t="n">
        <v>1974</v>
      </c>
      <c r="N589" s="141" t="s">
        <v>51</v>
      </c>
      <c r="O589" s="141" t="n">
        <v>9</v>
      </c>
      <c r="P589" s="141" t="n">
        <v>0</v>
      </c>
      <c r="Q589" s="141" t="n">
        <v>3</v>
      </c>
      <c r="R589" s="141" t="n">
        <v>107</v>
      </c>
      <c r="S589" s="143" t="n">
        <v>6350.42</v>
      </c>
      <c r="T589" s="143" t="n">
        <v>5819.42</v>
      </c>
      <c r="U589" s="143" t="n">
        <v>5819.42</v>
      </c>
      <c r="V589" s="143" t="n">
        <v>0</v>
      </c>
      <c r="W589" s="141" t="s">
        <v>52</v>
      </c>
      <c r="X589" s="141" t="s">
        <v>52</v>
      </c>
      <c r="Y589" s="141" t="s">
        <v>52</v>
      </c>
      <c r="Z589" s="141" t="s">
        <v>52</v>
      </c>
      <c r="AA589" s="141" t="s">
        <v>52</v>
      </c>
      <c r="AB589" s="141" t="s">
        <v>52</v>
      </c>
      <c r="AC589" s="141" t="s">
        <v>53</v>
      </c>
      <c r="AD589" s="141" t="s">
        <v>52</v>
      </c>
      <c r="AE589" s="141" t="s">
        <v>53</v>
      </c>
      <c r="AF589" s="141" t="n">
        <v>3</v>
      </c>
      <c r="AG589" s="141" t="n">
        <v>2</v>
      </c>
      <c r="AH589" s="141" t="n">
        <v>1</v>
      </c>
      <c r="AI589" s="141" t="n">
        <v>1</v>
      </c>
      <c r="AJ589" s="141" t="n">
        <v>1</v>
      </c>
      <c r="AK589" s="141" t="n">
        <v>0</v>
      </c>
      <c r="AL589" s="144"/>
    </row>
    <row collapsed="false" customFormat="false" customHeight="false" hidden="false" ht="15.9" outlineLevel="0" r="590">
      <c r="A590" s="141" t="n">
        <v>583</v>
      </c>
      <c r="B590" s="55" t="s">
        <v>316</v>
      </c>
      <c r="C590" s="34" t="s">
        <v>126</v>
      </c>
      <c r="D590" s="54" t="s">
        <v>353</v>
      </c>
      <c r="E590" s="71" t="n">
        <v>20</v>
      </c>
      <c r="F590" s="120" t="n">
        <v>2</v>
      </c>
      <c r="G590" s="141"/>
      <c r="H590" s="55" t="n">
        <v>8579</v>
      </c>
      <c r="I590" s="36" t="s">
        <v>163</v>
      </c>
      <c r="J590" s="141"/>
      <c r="K590" s="120" t="s">
        <v>357</v>
      </c>
      <c r="L590" s="141" t="s">
        <v>359</v>
      </c>
      <c r="M590" s="141" t="n">
        <v>1974</v>
      </c>
      <c r="N590" s="141" t="s">
        <v>51</v>
      </c>
      <c r="O590" s="141" t="n">
        <v>9</v>
      </c>
      <c r="P590" s="141" t="n">
        <v>0</v>
      </c>
      <c r="Q590" s="141" t="n">
        <v>3</v>
      </c>
      <c r="R590" s="141" t="n">
        <v>108</v>
      </c>
      <c r="S590" s="143" t="n">
        <v>6364.44</v>
      </c>
      <c r="T590" s="143" t="n">
        <v>5849.44</v>
      </c>
      <c r="U590" s="143" t="n">
        <v>5802.98</v>
      </c>
      <c r="V590" s="143" t="n">
        <v>46.46</v>
      </c>
      <c r="W590" s="141" t="s">
        <v>52</v>
      </c>
      <c r="X590" s="141" t="s">
        <v>52</v>
      </c>
      <c r="Y590" s="141" t="s">
        <v>52</v>
      </c>
      <c r="Z590" s="141" t="s">
        <v>52</v>
      </c>
      <c r="AA590" s="141" t="s">
        <v>52</v>
      </c>
      <c r="AB590" s="141" t="s">
        <v>52</v>
      </c>
      <c r="AC590" s="141" t="s">
        <v>53</v>
      </c>
      <c r="AD590" s="141" t="s">
        <v>52</v>
      </c>
      <c r="AE590" s="141" t="s">
        <v>53</v>
      </c>
      <c r="AF590" s="141" t="n">
        <v>3</v>
      </c>
      <c r="AG590" s="141" t="n">
        <v>2</v>
      </c>
      <c r="AH590" s="141" t="n">
        <v>1</v>
      </c>
      <c r="AI590" s="141" t="n">
        <v>1</v>
      </c>
      <c r="AJ590" s="141" t="n">
        <v>1</v>
      </c>
      <c r="AK590" s="141" t="n">
        <v>0</v>
      </c>
      <c r="AL590" s="144"/>
    </row>
    <row collapsed="false" customFormat="false" customHeight="false" hidden="false" ht="15.9" outlineLevel="0" r="591">
      <c r="A591" s="141" t="n">
        <v>584</v>
      </c>
      <c r="B591" s="55" t="s">
        <v>316</v>
      </c>
      <c r="C591" s="34" t="s">
        <v>126</v>
      </c>
      <c r="D591" s="54" t="s">
        <v>353</v>
      </c>
      <c r="E591" s="71" t="n">
        <v>22</v>
      </c>
      <c r="F591" s="120" t="n">
        <v>1</v>
      </c>
      <c r="G591" s="141"/>
      <c r="H591" s="141" t="n">
        <v>8580</v>
      </c>
      <c r="I591" s="36" t="s">
        <v>163</v>
      </c>
      <c r="J591" s="141"/>
      <c r="K591" s="120" t="s">
        <v>357</v>
      </c>
      <c r="L591" s="141" t="s">
        <v>359</v>
      </c>
      <c r="M591" s="141" t="n">
        <v>1974</v>
      </c>
      <c r="N591" s="141" t="s">
        <v>51</v>
      </c>
      <c r="O591" s="141" t="n">
        <v>9</v>
      </c>
      <c r="P591" s="141" t="n">
        <v>0</v>
      </c>
      <c r="Q591" s="141" t="n">
        <v>2</v>
      </c>
      <c r="R591" s="141" t="n">
        <v>71</v>
      </c>
      <c r="S591" s="143" t="n">
        <v>4352.7</v>
      </c>
      <c r="T591" s="143" t="n">
        <v>4005.7</v>
      </c>
      <c r="U591" s="143" t="n">
        <v>4005.7</v>
      </c>
      <c r="V591" s="143" t="n">
        <v>0</v>
      </c>
      <c r="W591" s="141" t="s">
        <v>52</v>
      </c>
      <c r="X591" s="141" t="s">
        <v>52</v>
      </c>
      <c r="Y591" s="141" t="s">
        <v>52</v>
      </c>
      <c r="Z591" s="141" t="s">
        <v>52</v>
      </c>
      <c r="AA591" s="141" t="s">
        <v>52</v>
      </c>
      <c r="AB591" s="141" t="s">
        <v>52</v>
      </c>
      <c r="AC591" s="141" t="s">
        <v>53</v>
      </c>
      <c r="AD591" s="141" t="s">
        <v>52</v>
      </c>
      <c r="AE591" s="141" t="s">
        <v>53</v>
      </c>
      <c r="AF591" s="141" t="n">
        <v>2</v>
      </c>
      <c r="AG591" s="141" t="n">
        <v>2</v>
      </c>
      <c r="AH591" s="141" t="n">
        <v>1</v>
      </c>
      <c r="AI591" s="141" t="n">
        <v>1</v>
      </c>
      <c r="AJ591" s="141" t="n">
        <v>1</v>
      </c>
      <c r="AK591" s="141" t="n">
        <v>0</v>
      </c>
      <c r="AL591" s="144"/>
    </row>
    <row collapsed="false" customFormat="false" customHeight="false" hidden="false" ht="15.9" outlineLevel="0" r="592">
      <c r="A592" s="141" t="n">
        <v>585</v>
      </c>
      <c r="B592" s="55" t="s">
        <v>316</v>
      </c>
      <c r="C592" s="34" t="s">
        <v>126</v>
      </c>
      <c r="D592" s="54" t="s">
        <v>353</v>
      </c>
      <c r="E592" s="71" t="n">
        <v>23</v>
      </c>
      <c r="F592" s="120" t="n">
        <v>1</v>
      </c>
      <c r="G592" s="141"/>
      <c r="H592" s="55" t="n">
        <v>8581</v>
      </c>
      <c r="I592" s="36" t="s">
        <v>163</v>
      </c>
      <c r="J592" s="141"/>
      <c r="K592" s="120" t="s">
        <v>357</v>
      </c>
      <c r="L592" s="141" t="s">
        <v>358</v>
      </c>
      <c r="M592" s="141" t="n">
        <v>1963</v>
      </c>
      <c r="N592" s="141" t="s">
        <v>51</v>
      </c>
      <c r="O592" s="141" t="n">
        <v>5</v>
      </c>
      <c r="P592" s="141" t="n">
        <v>0</v>
      </c>
      <c r="Q592" s="141" t="n">
        <v>6</v>
      </c>
      <c r="R592" s="141" t="n">
        <v>110</v>
      </c>
      <c r="S592" s="143" t="n">
        <v>5867.93</v>
      </c>
      <c r="T592" s="143" t="n">
        <v>5399.93</v>
      </c>
      <c r="U592" s="143" t="n">
        <v>5071.63</v>
      </c>
      <c r="V592" s="143" t="n">
        <v>328.3</v>
      </c>
      <c r="W592" s="141" t="s">
        <v>52</v>
      </c>
      <c r="X592" s="141" t="s">
        <v>52</v>
      </c>
      <c r="Y592" s="141" t="s">
        <v>52</v>
      </c>
      <c r="Z592" s="141" t="s">
        <v>52</v>
      </c>
      <c r="AA592" s="141" t="s">
        <v>52</v>
      </c>
      <c r="AB592" s="141" t="s">
        <v>52</v>
      </c>
      <c r="AC592" s="141" t="s">
        <v>53</v>
      </c>
      <c r="AD592" s="141" t="s">
        <v>52</v>
      </c>
      <c r="AE592" s="141" t="s">
        <v>53</v>
      </c>
      <c r="AF592" s="141" t="n">
        <v>0</v>
      </c>
      <c r="AG592" s="141" t="n">
        <v>1</v>
      </c>
      <c r="AH592" s="141" t="n">
        <v>1</v>
      </c>
      <c r="AI592" s="141" t="n">
        <v>1</v>
      </c>
      <c r="AJ592" s="141" t="n">
        <v>1</v>
      </c>
      <c r="AK592" s="141" t="n">
        <v>0</v>
      </c>
      <c r="AL592" s="144"/>
    </row>
    <row collapsed="false" customFormat="false" customHeight="false" hidden="false" ht="15.9" outlineLevel="0" r="593">
      <c r="A593" s="141" t="n">
        <v>586</v>
      </c>
      <c r="B593" s="55" t="s">
        <v>316</v>
      </c>
      <c r="C593" s="34" t="s">
        <v>126</v>
      </c>
      <c r="D593" s="54" t="s">
        <v>353</v>
      </c>
      <c r="E593" s="71" t="n">
        <v>24</v>
      </c>
      <c r="F593" s="120" t="n">
        <v>1</v>
      </c>
      <c r="G593" s="141"/>
      <c r="H593" s="141" t="n">
        <v>8582</v>
      </c>
      <c r="I593" s="36" t="s">
        <v>163</v>
      </c>
      <c r="J593" s="141"/>
      <c r="K593" s="120" t="s">
        <v>357</v>
      </c>
      <c r="L593" s="141" t="s">
        <v>359</v>
      </c>
      <c r="M593" s="141" t="n">
        <v>1987</v>
      </c>
      <c r="N593" s="141" t="s">
        <v>51</v>
      </c>
      <c r="O593" s="141" t="n">
        <v>10</v>
      </c>
      <c r="P593" s="141" t="n">
        <v>0</v>
      </c>
      <c r="Q593" s="141" t="n">
        <v>4</v>
      </c>
      <c r="R593" s="141" t="n">
        <v>159</v>
      </c>
      <c r="S593" s="143" t="n">
        <v>10197.4</v>
      </c>
      <c r="T593" s="143" t="n">
        <v>9033.4</v>
      </c>
      <c r="U593" s="143" t="n">
        <v>9033.4</v>
      </c>
      <c r="V593" s="143" t="n">
        <v>0</v>
      </c>
      <c r="W593" s="141" t="s">
        <v>52</v>
      </c>
      <c r="X593" s="141" t="s">
        <v>52</v>
      </c>
      <c r="Y593" s="141" t="s">
        <v>52</v>
      </c>
      <c r="Z593" s="141" t="s">
        <v>52</v>
      </c>
      <c r="AA593" s="141" t="s">
        <v>52</v>
      </c>
      <c r="AB593" s="141" t="s">
        <v>52</v>
      </c>
      <c r="AC593" s="141" t="s">
        <v>53</v>
      </c>
      <c r="AD593" s="141" t="s">
        <v>52</v>
      </c>
      <c r="AE593" s="141" t="s">
        <v>53</v>
      </c>
      <c r="AF593" s="141" t="n">
        <v>4</v>
      </c>
      <c r="AG593" s="141" t="n">
        <v>2</v>
      </c>
      <c r="AH593" s="141" t="n">
        <v>1</v>
      </c>
      <c r="AI593" s="141" t="n">
        <v>2</v>
      </c>
      <c r="AJ593" s="141" t="n">
        <v>2</v>
      </c>
      <c r="AK593" s="141" t="n">
        <v>0</v>
      </c>
      <c r="AL593" s="144"/>
    </row>
    <row collapsed="false" customFormat="false" customHeight="false" hidden="false" ht="15.9" outlineLevel="0" r="594">
      <c r="A594" s="141" t="n">
        <v>587</v>
      </c>
      <c r="B594" s="55" t="s">
        <v>316</v>
      </c>
      <c r="C594" s="34" t="s">
        <v>126</v>
      </c>
      <c r="D594" s="54" t="s">
        <v>353</v>
      </c>
      <c r="E594" s="71" t="n">
        <v>27</v>
      </c>
      <c r="F594" s="120" t="n">
        <v>1</v>
      </c>
      <c r="G594" s="141"/>
      <c r="H594" s="55" t="n">
        <v>8583</v>
      </c>
      <c r="I594" s="36" t="s">
        <v>163</v>
      </c>
      <c r="J594" s="141"/>
      <c r="K594" s="120" t="s">
        <v>354</v>
      </c>
      <c r="L594" s="141" t="s">
        <v>355</v>
      </c>
      <c r="M594" s="141" t="n">
        <v>1970</v>
      </c>
      <c r="N594" s="141" t="s">
        <v>69</v>
      </c>
      <c r="O594" s="141" t="n">
        <v>9</v>
      </c>
      <c r="P594" s="141" t="n">
        <v>0</v>
      </c>
      <c r="Q594" s="141" t="n">
        <v>5</v>
      </c>
      <c r="R594" s="141" t="n">
        <v>283</v>
      </c>
      <c r="S594" s="143" t="n">
        <v>16660.49</v>
      </c>
      <c r="T594" s="143" t="n">
        <v>14790.49</v>
      </c>
      <c r="U594" s="143" t="n">
        <v>14645.19</v>
      </c>
      <c r="V594" s="143" t="n">
        <v>145.3</v>
      </c>
      <c r="W594" s="141" t="s">
        <v>52</v>
      </c>
      <c r="X594" s="141" t="s">
        <v>52</v>
      </c>
      <c r="Y594" s="141" t="s">
        <v>52</v>
      </c>
      <c r="Z594" s="141" t="s">
        <v>52</v>
      </c>
      <c r="AA594" s="141" t="s">
        <v>52</v>
      </c>
      <c r="AB594" s="141" t="s">
        <v>52</v>
      </c>
      <c r="AC594" s="141" t="s">
        <v>53</v>
      </c>
      <c r="AD594" s="141" t="s">
        <v>52</v>
      </c>
      <c r="AE594" s="141" t="s">
        <v>53</v>
      </c>
      <c r="AF594" s="141" t="n">
        <v>5</v>
      </c>
      <c r="AG594" s="141" t="n">
        <v>4</v>
      </c>
      <c r="AH594" s="141" t="n">
        <v>1</v>
      </c>
      <c r="AI594" s="141" t="n">
        <v>3</v>
      </c>
      <c r="AJ594" s="141" t="n">
        <v>3</v>
      </c>
      <c r="AK594" s="141" t="n">
        <v>0</v>
      </c>
      <c r="AL594" s="144"/>
    </row>
    <row collapsed="false" customFormat="false" customHeight="false" hidden="false" ht="15.9" outlineLevel="0" r="595">
      <c r="A595" s="141" t="n">
        <v>588</v>
      </c>
      <c r="B595" s="55" t="s">
        <v>316</v>
      </c>
      <c r="C595" s="34" t="s">
        <v>126</v>
      </c>
      <c r="D595" s="54" t="s">
        <v>353</v>
      </c>
      <c r="E595" s="71" t="n">
        <v>33</v>
      </c>
      <c r="F595" s="120" t="n">
        <v>1</v>
      </c>
      <c r="G595" s="141"/>
      <c r="H595" s="141" t="n">
        <v>8584</v>
      </c>
      <c r="I595" s="36" t="s">
        <v>163</v>
      </c>
      <c r="J595" s="141"/>
      <c r="K595" s="120" t="s">
        <v>354</v>
      </c>
      <c r="L595" s="141" t="s">
        <v>360</v>
      </c>
      <c r="M595" s="141" t="n">
        <v>1975</v>
      </c>
      <c r="N595" s="141" t="s">
        <v>69</v>
      </c>
      <c r="O595" s="141" t="n">
        <v>9</v>
      </c>
      <c r="P595" s="141" t="n">
        <v>0</v>
      </c>
      <c r="Q595" s="141" t="n">
        <v>1</v>
      </c>
      <c r="R595" s="141" t="n">
        <v>31</v>
      </c>
      <c r="S595" s="143" t="n">
        <v>6484.15</v>
      </c>
      <c r="T595" s="143" t="n">
        <v>5974.15</v>
      </c>
      <c r="U595" s="143" t="n">
        <v>5685.7</v>
      </c>
      <c r="V595" s="143" t="n">
        <v>288.45</v>
      </c>
      <c r="W595" s="141" t="s">
        <v>52</v>
      </c>
      <c r="X595" s="141" t="s">
        <v>52</v>
      </c>
      <c r="Y595" s="141" t="s">
        <v>52</v>
      </c>
      <c r="Z595" s="141" t="s">
        <v>52</v>
      </c>
      <c r="AA595" s="141" t="s">
        <v>52</v>
      </c>
      <c r="AB595" s="141" t="s">
        <v>52</v>
      </c>
      <c r="AC595" s="141" t="s">
        <v>53</v>
      </c>
      <c r="AD595" s="141" t="s">
        <v>52</v>
      </c>
      <c r="AE595" s="141" t="s">
        <v>53</v>
      </c>
      <c r="AF595" s="141" t="n">
        <v>2</v>
      </c>
      <c r="AG595" s="141" t="n">
        <v>3</v>
      </c>
      <c r="AH595" s="141" t="n">
        <v>1</v>
      </c>
      <c r="AI595" s="141" t="n">
        <v>2</v>
      </c>
      <c r="AJ595" s="141" t="n">
        <v>2</v>
      </c>
      <c r="AK595" s="141" t="n">
        <v>0</v>
      </c>
      <c r="AL595" s="144"/>
    </row>
    <row collapsed="false" customFormat="false" customHeight="false" hidden="false" ht="15.9" outlineLevel="0" r="596">
      <c r="A596" s="141" t="n">
        <v>589</v>
      </c>
      <c r="B596" s="55" t="s">
        <v>316</v>
      </c>
      <c r="C596" s="34" t="s">
        <v>126</v>
      </c>
      <c r="D596" s="54" t="s">
        <v>353</v>
      </c>
      <c r="E596" s="71" t="n">
        <v>37</v>
      </c>
      <c r="F596" s="120" t="n">
        <v>1</v>
      </c>
      <c r="G596" s="141"/>
      <c r="H596" s="55" t="n">
        <v>8585</v>
      </c>
      <c r="I596" s="36" t="s">
        <v>163</v>
      </c>
      <c r="J596" s="141"/>
      <c r="K596" s="120" t="s">
        <v>357</v>
      </c>
      <c r="L596" s="141" t="s">
        <v>358</v>
      </c>
      <c r="M596" s="141" t="n">
        <v>1970</v>
      </c>
      <c r="N596" s="141" t="s">
        <v>51</v>
      </c>
      <c r="O596" s="141" t="n">
        <v>5</v>
      </c>
      <c r="P596" s="141" t="n">
        <v>0</v>
      </c>
      <c r="Q596" s="141" t="n">
        <v>4</v>
      </c>
      <c r="R596" s="141" t="n">
        <v>80</v>
      </c>
      <c r="S596" s="143" t="n">
        <v>3796.8</v>
      </c>
      <c r="T596" s="143" t="n">
        <v>3492.8</v>
      </c>
      <c r="U596" s="143" t="n">
        <v>3492.8</v>
      </c>
      <c r="V596" s="143" t="n">
        <v>0</v>
      </c>
      <c r="W596" s="141" t="s">
        <v>52</v>
      </c>
      <c r="X596" s="141" t="s">
        <v>52</v>
      </c>
      <c r="Y596" s="141" t="s">
        <v>52</v>
      </c>
      <c r="Z596" s="141" t="s">
        <v>52</v>
      </c>
      <c r="AA596" s="141" t="s">
        <v>52</v>
      </c>
      <c r="AB596" s="141" t="s">
        <v>52</v>
      </c>
      <c r="AC596" s="141" t="s">
        <v>53</v>
      </c>
      <c r="AD596" s="141" t="s">
        <v>52</v>
      </c>
      <c r="AE596" s="141" t="s">
        <v>53</v>
      </c>
      <c r="AF596" s="141" t="n">
        <v>0</v>
      </c>
      <c r="AG596" s="141" t="n">
        <v>1</v>
      </c>
      <c r="AH596" s="141" t="n">
        <v>1</v>
      </c>
      <c r="AI596" s="141" t="n">
        <v>1</v>
      </c>
      <c r="AJ596" s="141" t="n">
        <v>1</v>
      </c>
      <c r="AK596" s="141" t="n">
        <v>0</v>
      </c>
      <c r="AL596" s="144"/>
    </row>
    <row collapsed="false" customFormat="false" customHeight="false" hidden="false" ht="15.9" outlineLevel="0" r="597">
      <c r="A597" s="141" t="n">
        <v>590</v>
      </c>
      <c r="B597" s="55" t="s">
        <v>316</v>
      </c>
      <c r="C597" s="34" t="s">
        <v>126</v>
      </c>
      <c r="D597" s="54" t="s">
        <v>353</v>
      </c>
      <c r="E597" s="71" t="n">
        <v>39</v>
      </c>
      <c r="F597" s="120" t="n">
        <v>1</v>
      </c>
      <c r="G597" s="141"/>
      <c r="H597" s="141" t="n">
        <v>8586</v>
      </c>
      <c r="I597" s="36" t="s">
        <v>163</v>
      </c>
      <c r="J597" s="141"/>
      <c r="K597" s="120" t="s">
        <v>357</v>
      </c>
      <c r="L597" s="141" t="s">
        <v>361</v>
      </c>
      <c r="M597" s="141" t="n">
        <v>1970</v>
      </c>
      <c r="N597" s="141" t="s">
        <v>51</v>
      </c>
      <c r="O597" s="141" t="n">
        <v>5</v>
      </c>
      <c r="P597" s="141" t="n">
        <v>0</v>
      </c>
      <c r="Q597" s="141" t="n">
        <v>7</v>
      </c>
      <c r="R597" s="141" t="n">
        <v>139</v>
      </c>
      <c r="S597" s="143" t="n">
        <v>7457.08</v>
      </c>
      <c r="T597" s="143" t="n">
        <v>6923.08</v>
      </c>
      <c r="U597" s="143" t="n">
        <v>6923.08</v>
      </c>
      <c r="V597" s="143" t="n">
        <v>0</v>
      </c>
      <c r="W597" s="141" t="s">
        <v>52</v>
      </c>
      <c r="X597" s="141" t="s">
        <v>52</v>
      </c>
      <c r="Y597" s="141" t="s">
        <v>52</v>
      </c>
      <c r="Z597" s="141" t="s">
        <v>52</v>
      </c>
      <c r="AA597" s="141" t="s">
        <v>52</v>
      </c>
      <c r="AB597" s="141" t="s">
        <v>52</v>
      </c>
      <c r="AC597" s="141" t="s">
        <v>53</v>
      </c>
      <c r="AD597" s="141" t="s">
        <v>52</v>
      </c>
      <c r="AE597" s="141" t="s">
        <v>53</v>
      </c>
      <c r="AF597" s="141" t="n">
        <v>0</v>
      </c>
      <c r="AG597" s="141" t="n">
        <v>1</v>
      </c>
      <c r="AH597" s="141" t="n">
        <v>1</v>
      </c>
      <c r="AI597" s="141" t="n">
        <v>1</v>
      </c>
      <c r="AJ597" s="141" t="n">
        <v>1</v>
      </c>
      <c r="AK597" s="141" t="n">
        <v>0</v>
      </c>
      <c r="AL597" s="144"/>
    </row>
    <row collapsed="false" customFormat="false" customHeight="false" hidden="false" ht="15.9" outlineLevel="0" r="598">
      <c r="A598" s="141" t="n">
        <v>591</v>
      </c>
      <c r="B598" s="55" t="s">
        <v>316</v>
      </c>
      <c r="C598" s="34" t="s">
        <v>126</v>
      </c>
      <c r="D598" s="54" t="s">
        <v>353</v>
      </c>
      <c r="E598" s="34" t="n">
        <v>39</v>
      </c>
      <c r="F598" s="120" t="n">
        <v>2</v>
      </c>
      <c r="G598" s="141"/>
      <c r="H598" s="55" t="n">
        <v>8587</v>
      </c>
      <c r="I598" s="36" t="s">
        <v>163</v>
      </c>
      <c r="J598" s="141"/>
      <c r="K598" s="120" t="s">
        <v>357</v>
      </c>
      <c r="L598" s="141" t="s">
        <v>358</v>
      </c>
      <c r="M598" s="141" t="n">
        <v>1971</v>
      </c>
      <c r="N598" s="141" t="s">
        <v>51</v>
      </c>
      <c r="O598" s="141" t="n">
        <v>5</v>
      </c>
      <c r="P598" s="141" t="n">
        <v>0</v>
      </c>
      <c r="Q598" s="141" t="n">
        <v>4</v>
      </c>
      <c r="R598" s="141" t="n">
        <v>80</v>
      </c>
      <c r="S598" s="143" t="n">
        <v>3806.2</v>
      </c>
      <c r="T598" s="143" t="n">
        <v>3506.2</v>
      </c>
      <c r="U598" s="143" t="n">
        <v>3506.2</v>
      </c>
      <c r="V598" s="143" t="n">
        <v>0</v>
      </c>
      <c r="W598" s="141" t="s">
        <v>52</v>
      </c>
      <c r="X598" s="141" t="s">
        <v>52</v>
      </c>
      <c r="Y598" s="141" t="s">
        <v>52</v>
      </c>
      <c r="Z598" s="141" t="s">
        <v>52</v>
      </c>
      <c r="AA598" s="141" t="s">
        <v>52</v>
      </c>
      <c r="AB598" s="141" t="s">
        <v>52</v>
      </c>
      <c r="AC598" s="141" t="s">
        <v>53</v>
      </c>
      <c r="AD598" s="141" t="s">
        <v>52</v>
      </c>
      <c r="AE598" s="141" t="s">
        <v>53</v>
      </c>
      <c r="AF598" s="141" t="n">
        <v>0</v>
      </c>
      <c r="AG598" s="141" t="n">
        <v>1</v>
      </c>
      <c r="AH598" s="141" t="n">
        <v>1</v>
      </c>
      <c r="AI598" s="141" t="n">
        <v>1</v>
      </c>
      <c r="AJ598" s="141" t="n">
        <v>1</v>
      </c>
      <c r="AK598" s="141" t="n">
        <v>0</v>
      </c>
      <c r="AL598" s="144"/>
    </row>
    <row collapsed="false" customFormat="false" customHeight="false" hidden="false" ht="15.9" outlineLevel="0" r="599">
      <c r="A599" s="141" t="n">
        <v>592</v>
      </c>
      <c r="B599" s="55" t="s">
        <v>316</v>
      </c>
      <c r="C599" s="34" t="s">
        <v>126</v>
      </c>
      <c r="D599" s="54" t="s">
        <v>353</v>
      </c>
      <c r="E599" s="34" t="n">
        <v>41</v>
      </c>
      <c r="F599" s="120" t="n">
        <v>1</v>
      </c>
      <c r="G599" s="141"/>
      <c r="H599" s="141" t="n">
        <v>8588</v>
      </c>
      <c r="I599" s="36" t="s">
        <v>163</v>
      </c>
      <c r="J599" s="141"/>
      <c r="K599" s="120" t="s">
        <v>357</v>
      </c>
      <c r="L599" s="141" t="s">
        <v>358</v>
      </c>
      <c r="M599" s="141" t="n">
        <v>1970</v>
      </c>
      <c r="N599" s="141" t="s">
        <v>51</v>
      </c>
      <c r="O599" s="141" t="n">
        <v>5</v>
      </c>
      <c r="P599" s="141" t="n">
        <v>0</v>
      </c>
      <c r="Q599" s="141" t="n">
        <v>4</v>
      </c>
      <c r="R599" s="141" t="n">
        <v>80</v>
      </c>
      <c r="S599" s="143" t="n">
        <v>3820.32</v>
      </c>
      <c r="T599" s="143" t="n">
        <v>3520.32</v>
      </c>
      <c r="U599" s="143" t="n">
        <v>3520.32</v>
      </c>
      <c r="V599" s="143" t="n">
        <v>0</v>
      </c>
      <c r="W599" s="141" t="s">
        <v>52</v>
      </c>
      <c r="X599" s="141" t="s">
        <v>52</v>
      </c>
      <c r="Y599" s="141" t="s">
        <v>52</v>
      </c>
      <c r="Z599" s="141" t="s">
        <v>52</v>
      </c>
      <c r="AA599" s="141" t="s">
        <v>52</v>
      </c>
      <c r="AB599" s="141" t="s">
        <v>52</v>
      </c>
      <c r="AC599" s="141" t="s">
        <v>53</v>
      </c>
      <c r="AD599" s="141" t="s">
        <v>52</v>
      </c>
      <c r="AE599" s="141" t="s">
        <v>53</v>
      </c>
      <c r="AF599" s="141" t="n">
        <v>0</v>
      </c>
      <c r="AG599" s="141" t="n">
        <v>1</v>
      </c>
      <c r="AH599" s="141" t="n">
        <v>1</v>
      </c>
      <c r="AI599" s="141" t="n">
        <v>1</v>
      </c>
      <c r="AJ599" s="141" t="n">
        <v>1</v>
      </c>
      <c r="AK599" s="141" t="n">
        <v>0</v>
      </c>
      <c r="AL599" s="144"/>
    </row>
    <row collapsed="false" customFormat="false" customHeight="false" hidden="false" ht="15.9" outlineLevel="0" r="600">
      <c r="A600" s="141" t="n">
        <v>593</v>
      </c>
      <c r="B600" s="55" t="s">
        <v>316</v>
      </c>
      <c r="C600" s="34" t="s">
        <v>126</v>
      </c>
      <c r="D600" s="54" t="s">
        <v>353</v>
      </c>
      <c r="E600" s="34" t="n">
        <v>45</v>
      </c>
      <c r="F600" s="120" t="n">
        <v>1</v>
      </c>
      <c r="G600" s="141"/>
      <c r="H600" s="55" t="n">
        <v>8589</v>
      </c>
      <c r="I600" s="36" t="s">
        <v>163</v>
      </c>
      <c r="J600" s="141"/>
      <c r="K600" s="120" t="s">
        <v>357</v>
      </c>
      <c r="L600" s="141" t="s">
        <v>358</v>
      </c>
      <c r="M600" s="141" t="n">
        <v>1970</v>
      </c>
      <c r="N600" s="141" t="s">
        <v>51</v>
      </c>
      <c r="O600" s="141" t="n">
        <v>5</v>
      </c>
      <c r="P600" s="141" t="n">
        <v>0</v>
      </c>
      <c r="Q600" s="141" t="n">
        <v>4</v>
      </c>
      <c r="R600" s="141" t="n">
        <v>80</v>
      </c>
      <c r="S600" s="143" t="n">
        <v>3895.4</v>
      </c>
      <c r="T600" s="143" t="n">
        <v>3521.4</v>
      </c>
      <c r="U600" s="143" t="n">
        <v>3521.4</v>
      </c>
      <c r="V600" s="143" t="n">
        <v>0</v>
      </c>
      <c r="W600" s="141" t="s">
        <v>52</v>
      </c>
      <c r="X600" s="141" t="s">
        <v>52</v>
      </c>
      <c r="Y600" s="141" t="s">
        <v>52</v>
      </c>
      <c r="Z600" s="141" t="s">
        <v>52</v>
      </c>
      <c r="AA600" s="141" t="s">
        <v>52</v>
      </c>
      <c r="AB600" s="141" t="s">
        <v>52</v>
      </c>
      <c r="AC600" s="141" t="s">
        <v>53</v>
      </c>
      <c r="AD600" s="141" t="s">
        <v>52</v>
      </c>
      <c r="AE600" s="141" t="s">
        <v>53</v>
      </c>
      <c r="AF600" s="141" t="n">
        <v>0</v>
      </c>
      <c r="AG600" s="141" t="n">
        <v>1</v>
      </c>
      <c r="AH600" s="141" t="n">
        <v>1</v>
      </c>
      <c r="AI600" s="141" t="n">
        <v>1</v>
      </c>
      <c r="AJ600" s="141" t="n">
        <v>1</v>
      </c>
      <c r="AK600" s="141" t="n">
        <v>0</v>
      </c>
      <c r="AL600" s="144"/>
    </row>
    <row collapsed="false" customFormat="false" customHeight="false" hidden="false" ht="15.9" outlineLevel="0" r="601">
      <c r="A601" s="141" t="n">
        <v>594</v>
      </c>
      <c r="B601" s="55" t="s">
        <v>316</v>
      </c>
      <c r="C601" s="34" t="s">
        <v>126</v>
      </c>
      <c r="D601" s="54" t="s">
        <v>353</v>
      </c>
      <c r="E601" s="36" t="n">
        <v>45</v>
      </c>
      <c r="F601" s="141" t="n">
        <v>2</v>
      </c>
      <c r="G601" s="141"/>
      <c r="H601" s="141" t="n">
        <v>8590</v>
      </c>
      <c r="I601" s="36" t="s">
        <v>163</v>
      </c>
      <c r="J601" s="141"/>
      <c r="K601" s="120" t="s">
        <v>357</v>
      </c>
      <c r="L601" s="141" t="s">
        <v>358</v>
      </c>
      <c r="M601" s="141" t="n">
        <v>1970</v>
      </c>
      <c r="N601" s="141" t="s">
        <v>51</v>
      </c>
      <c r="O601" s="141" t="n">
        <v>5</v>
      </c>
      <c r="P601" s="141" t="n">
        <v>0</v>
      </c>
      <c r="Q601" s="141" t="n">
        <v>4</v>
      </c>
      <c r="R601" s="141" t="n">
        <v>80</v>
      </c>
      <c r="S601" s="143" t="n">
        <v>3898.4</v>
      </c>
      <c r="T601" s="143" t="n">
        <v>3547.4</v>
      </c>
      <c r="U601" s="143" t="n">
        <v>3458.1</v>
      </c>
      <c r="V601" s="143" t="n">
        <v>89.3</v>
      </c>
      <c r="W601" s="141" t="s">
        <v>52</v>
      </c>
      <c r="X601" s="141" t="s">
        <v>52</v>
      </c>
      <c r="Y601" s="141" t="s">
        <v>52</v>
      </c>
      <c r="Z601" s="141" t="s">
        <v>52</v>
      </c>
      <c r="AA601" s="141" t="s">
        <v>52</v>
      </c>
      <c r="AB601" s="141" t="s">
        <v>52</v>
      </c>
      <c r="AC601" s="141" t="s">
        <v>53</v>
      </c>
      <c r="AD601" s="141" t="s">
        <v>52</v>
      </c>
      <c r="AE601" s="141" t="s">
        <v>53</v>
      </c>
      <c r="AF601" s="141" t="n">
        <v>0</v>
      </c>
      <c r="AG601" s="141" t="n">
        <v>1</v>
      </c>
      <c r="AH601" s="141" t="n">
        <v>1</v>
      </c>
      <c r="AI601" s="141" t="n">
        <v>1</v>
      </c>
      <c r="AJ601" s="141" t="n">
        <v>1</v>
      </c>
      <c r="AK601" s="141" t="n">
        <v>0</v>
      </c>
      <c r="AL601" s="144"/>
    </row>
    <row collapsed="false" customFormat="false" customHeight="false" hidden="false" ht="15.9" outlineLevel="0" r="602">
      <c r="A602" s="141" t="n">
        <v>595</v>
      </c>
      <c r="B602" s="55" t="s">
        <v>316</v>
      </c>
      <c r="C602" s="34" t="s">
        <v>126</v>
      </c>
      <c r="D602" s="54" t="s">
        <v>353</v>
      </c>
      <c r="E602" s="36" t="n">
        <v>47</v>
      </c>
      <c r="F602" s="141" t="n">
        <v>1</v>
      </c>
      <c r="G602" s="141"/>
      <c r="H602" s="55" t="n">
        <v>8591</v>
      </c>
      <c r="I602" s="36" t="s">
        <v>163</v>
      </c>
      <c r="J602" s="141"/>
      <c r="K602" s="120" t="s">
        <v>357</v>
      </c>
      <c r="L602" s="141" t="s">
        <v>358</v>
      </c>
      <c r="M602" s="141" t="n">
        <v>1970</v>
      </c>
      <c r="N602" s="141" t="s">
        <v>51</v>
      </c>
      <c r="O602" s="141" t="n">
        <v>5</v>
      </c>
      <c r="P602" s="141" t="n">
        <v>0</v>
      </c>
      <c r="Q602" s="141" t="n">
        <v>6</v>
      </c>
      <c r="R602" s="141" t="n">
        <v>110</v>
      </c>
      <c r="S602" s="143" t="n">
        <v>5690.54</v>
      </c>
      <c r="T602" s="143" t="n">
        <v>5222.54</v>
      </c>
      <c r="U602" s="143" t="n">
        <v>5061.54</v>
      </c>
      <c r="V602" s="143" t="n">
        <v>161</v>
      </c>
      <c r="W602" s="141" t="s">
        <v>52</v>
      </c>
      <c r="X602" s="141" t="s">
        <v>52</v>
      </c>
      <c r="Y602" s="141" t="s">
        <v>52</v>
      </c>
      <c r="Z602" s="141" t="s">
        <v>52</v>
      </c>
      <c r="AA602" s="141" t="s">
        <v>52</v>
      </c>
      <c r="AB602" s="141" t="s">
        <v>52</v>
      </c>
      <c r="AC602" s="141" t="s">
        <v>53</v>
      </c>
      <c r="AD602" s="141" t="s">
        <v>52</v>
      </c>
      <c r="AE602" s="141" t="s">
        <v>53</v>
      </c>
      <c r="AF602" s="141" t="n">
        <v>0</v>
      </c>
      <c r="AG602" s="141" t="n">
        <v>1</v>
      </c>
      <c r="AH602" s="141" t="n">
        <v>1</v>
      </c>
      <c r="AI602" s="141" t="n">
        <v>1</v>
      </c>
      <c r="AJ602" s="141" t="n">
        <v>1</v>
      </c>
      <c r="AK602" s="141" t="n">
        <v>0</v>
      </c>
      <c r="AL602" s="144"/>
    </row>
    <row collapsed="false" customFormat="false" customHeight="false" hidden="false" ht="15.9" outlineLevel="0" r="603">
      <c r="A603" s="141" t="n">
        <v>596</v>
      </c>
      <c r="B603" s="55" t="s">
        <v>316</v>
      </c>
      <c r="C603" s="34" t="s">
        <v>126</v>
      </c>
      <c r="D603" s="54" t="s">
        <v>353</v>
      </c>
      <c r="E603" s="36" t="n">
        <v>51</v>
      </c>
      <c r="F603" s="141" t="n">
        <v>1</v>
      </c>
      <c r="G603" s="141"/>
      <c r="H603" s="141" t="n">
        <v>8592</v>
      </c>
      <c r="I603" s="36" t="s">
        <v>163</v>
      </c>
      <c r="J603" s="141"/>
      <c r="K603" s="120" t="s">
        <v>229</v>
      </c>
      <c r="L603" s="141" t="s">
        <v>356</v>
      </c>
      <c r="M603" s="141" t="n">
        <v>1972</v>
      </c>
      <c r="N603" s="141" t="s">
        <v>69</v>
      </c>
      <c r="O603" s="141" t="n">
        <v>5</v>
      </c>
      <c r="P603" s="141" t="n">
        <v>0</v>
      </c>
      <c r="Q603" s="141" t="n">
        <v>2</v>
      </c>
      <c r="R603" s="141" t="n">
        <v>39</v>
      </c>
      <c r="S603" s="143" t="n">
        <v>2820.65</v>
      </c>
      <c r="T603" s="143" t="n">
        <v>2529.65</v>
      </c>
      <c r="U603" s="143" t="n">
        <v>2468.42</v>
      </c>
      <c r="V603" s="143" t="n">
        <v>61.23</v>
      </c>
      <c r="W603" s="141" t="s">
        <v>52</v>
      </c>
      <c r="X603" s="141" t="s">
        <v>52</v>
      </c>
      <c r="Y603" s="141" t="s">
        <v>52</v>
      </c>
      <c r="Z603" s="141" t="s">
        <v>52</v>
      </c>
      <c r="AA603" s="141" t="s">
        <v>52</v>
      </c>
      <c r="AB603" s="141" t="s">
        <v>52</v>
      </c>
      <c r="AC603" s="141" t="s">
        <v>53</v>
      </c>
      <c r="AD603" s="141" t="s">
        <v>52</v>
      </c>
      <c r="AE603" s="141" t="s">
        <v>53</v>
      </c>
      <c r="AF603" s="141" t="n">
        <v>0</v>
      </c>
      <c r="AG603" s="141" t="n">
        <v>1</v>
      </c>
      <c r="AH603" s="141" t="n">
        <v>0</v>
      </c>
      <c r="AI603" s="141" t="n">
        <v>1</v>
      </c>
      <c r="AJ603" s="141" t="n">
        <v>1</v>
      </c>
      <c r="AK603" s="141" t="n">
        <v>0</v>
      </c>
      <c r="AL603" s="144"/>
    </row>
    <row collapsed="false" customFormat="false" customHeight="false" hidden="false" ht="15.9" outlineLevel="0" r="604">
      <c r="A604" s="141" t="n">
        <v>597</v>
      </c>
      <c r="B604" s="55" t="s">
        <v>316</v>
      </c>
      <c r="C604" s="34" t="s">
        <v>126</v>
      </c>
      <c r="D604" s="54" t="s">
        <v>353</v>
      </c>
      <c r="E604" s="36" t="n">
        <v>53</v>
      </c>
      <c r="F604" s="141" t="n">
        <v>1</v>
      </c>
      <c r="G604" s="141"/>
      <c r="H604" s="55" t="n">
        <v>8593</v>
      </c>
      <c r="I604" s="36" t="s">
        <v>163</v>
      </c>
      <c r="J604" s="141"/>
      <c r="K604" s="120" t="s">
        <v>357</v>
      </c>
      <c r="L604" s="141" t="s">
        <v>358</v>
      </c>
      <c r="M604" s="141" t="n">
        <v>1970</v>
      </c>
      <c r="N604" s="141" t="s">
        <v>51</v>
      </c>
      <c r="O604" s="141" t="n">
        <v>5</v>
      </c>
      <c r="P604" s="141" t="n">
        <v>0</v>
      </c>
      <c r="Q604" s="141" t="n">
        <v>6</v>
      </c>
      <c r="R604" s="141" t="n">
        <v>118</v>
      </c>
      <c r="S604" s="143" t="n">
        <v>5896.02</v>
      </c>
      <c r="T604" s="143" t="n">
        <v>5423.02</v>
      </c>
      <c r="U604" s="143" t="n">
        <v>5423.02</v>
      </c>
      <c r="V604" s="143" t="n">
        <v>0</v>
      </c>
      <c r="W604" s="141" t="s">
        <v>52</v>
      </c>
      <c r="X604" s="141" t="s">
        <v>52</v>
      </c>
      <c r="Y604" s="141" t="s">
        <v>52</v>
      </c>
      <c r="Z604" s="141" t="s">
        <v>52</v>
      </c>
      <c r="AA604" s="141" t="s">
        <v>52</v>
      </c>
      <c r="AB604" s="141" t="s">
        <v>52</v>
      </c>
      <c r="AC604" s="141" t="s">
        <v>53</v>
      </c>
      <c r="AD604" s="141" t="s">
        <v>52</v>
      </c>
      <c r="AE604" s="141" t="s">
        <v>53</v>
      </c>
      <c r="AF604" s="141" t="n">
        <v>0</v>
      </c>
      <c r="AG604" s="141" t="n">
        <v>1</v>
      </c>
      <c r="AH604" s="141" t="n">
        <v>1</v>
      </c>
      <c r="AI604" s="141" t="n">
        <v>1</v>
      </c>
      <c r="AJ604" s="141" t="n">
        <v>1</v>
      </c>
      <c r="AK604" s="141" t="n">
        <v>0</v>
      </c>
      <c r="AL604" s="144"/>
    </row>
    <row collapsed="false" customFormat="false" customHeight="false" hidden="false" ht="15.9" outlineLevel="0" r="605">
      <c r="A605" s="141" t="n">
        <v>598</v>
      </c>
      <c r="B605" s="55" t="s">
        <v>316</v>
      </c>
      <c r="C605" s="34" t="s">
        <v>126</v>
      </c>
      <c r="D605" s="54" t="s">
        <v>362</v>
      </c>
      <c r="E605" s="36" t="n">
        <v>115</v>
      </c>
      <c r="F605" s="141" t="n">
        <v>1</v>
      </c>
      <c r="G605" s="141"/>
      <c r="H605" s="141" t="n">
        <v>8594</v>
      </c>
      <c r="I605" s="36" t="s">
        <v>163</v>
      </c>
      <c r="J605" s="141"/>
      <c r="K605" s="120" t="s">
        <v>354</v>
      </c>
      <c r="L605" s="141" t="s">
        <v>355</v>
      </c>
      <c r="M605" s="141" t="n">
        <v>1969</v>
      </c>
      <c r="N605" s="141" t="s">
        <v>69</v>
      </c>
      <c r="O605" s="141" t="n">
        <v>9</v>
      </c>
      <c r="P605" s="141" t="n">
        <v>0</v>
      </c>
      <c r="Q605" s="141" t="n">
        <v>4</v>
      </c>
      <c r="R605" s="141" t="n">
        <v>231</v>
      </c>
      <c r="S605" s="143" t="n">
        <v>12587.43</v>
      </c>
      <c r="T605" s="143" t="n">
        <v>11242.43</v>
      </c>
      <c r="U605" s="143" t="n">
        <v>11242.43</v>
      </c>
      <c r="V605" s="143" t="n">
        <v>0</v>
      </c>
      <c r="W605" s="141" t="s">
        <v>52</v>
      </c>
      <c r="X605" s="141" t="s">
        <v>52</v>
      </c>
      <c r="Y605" s="141" t="s">
        <v>52</v>
      </c>
      <c r="Z605" s="141" t="s">
        <v>52</v>
      </c>
      <c r="AA605" s="141" t="s">
        <v>52</v>
      </c>
      <c r="AB605" s="141" t="s">
        <v>52</v>
      </c>
      <c r="AC605" s="141" t="s">
        <v>53</v>
      </c>
      <c r="AD605" s="141" t="s">
        <v>52</v>
      </c>
      <c r="AE605" s="141" t="s">
        <v>53</v>
      </c>
      <c r="AF605" s="141" t="n">
        <v>4</v>
      </c>
      <c r="AG605" s="141" t="n">
        <v>2</v>
      </c>
      <c r="AH605" s="141" t="n">
        <v>1</v>
      </c>
      <c r="AI605" s="141" t="n">
        <v>2</v>
      </c>
      <c r="AJ605" s="141" t="n">
        <v>2</v>
      </c>
      <c r="AK605" s="141" t="n">
        <v>0</v>
      </c>
      <c r="AL605" s="144"/>
    </row>
    <row collapsed="false" customFormat="false" customHeight="false" hidden="false" ht="15.9" outlineLevel="0" r="606">
      <c r="A606" s="141" t="n">
        <v>599</v>
      </c>
      <c r="B606" s="55" t="s">
        <v>316</v>
      </c>
      <c r="C606" s="34" t="s">
        <v>126</v>
      </c>
      <c r="D606" s="54" t="s">
        <v>362</v>
      </c>
      <c r="E606" s="36" t="n">
        <v>118</v>
      </c>
      <c r="F606" s="141" t="n">
        <v>1</v>
      </c>
      <c r="G606" s="141"/>
      <c r="H606" s="55" t="n">
        <v>8595</v>
      </c>
      <c r="I606" s="36" t="s">
        <v>163</v>
      </c>
      <c r="J606" s="141"/>
      <c r="K606" s="120" t="s">
        <v>229</v>
      </c>
      <c r="L606" s="141" t="s">
        <v>356</v>
      </c>
      <c r="M606" s="141" t="n">
        <v>1980</v>
      </c>
      <c r="N606" s="141" t="s">
        <v>69</v>
      </c>
      <c r="O606" s="141" t="n">
        <v>14</v>
      </c>
      <c r="P606" s="141" t="n">
        <v>0</v>
      </c>
      <c r="Q606" s="141" t="n">
        <v>1</v>
      </c>
      <c r="R606" s="141" t="n">
        <v>240</v>
      </c>
      <c r="S606" s="143" t="n">
        <v>10830</v>
      </c>
      <c r="T606" s="143" t="n">
        <v>8988</v>
      </c>
      <c r="U606" s="143" t="n">
        <v>8180.9</v>
      </c>
      <c r="V606" s="143" t="n">
        <v>642.7</v>
      </c>
      <c r="W606" s="141" t="s">
        <v>52</v>
      </c>
      <c r="X606" s="141" t="s">
        <v>52</v>
      </c>
      <c r="Y606" s="141" t="s">
        <v>52</v>
      </c>
      <c r="Z606" s="141" t="s">
        <v>52</v>
      </c>
      <c r="AA606" s="141" t="s">
        <v>52</v>
      </c>
      <c r="AB606" s="141" t="s">
        <v>52</v>
      </c>
      <c r="AC606" s="141" t="s">
        <v>53</v>
      </c>
      <c r="AD606" s="141" t="s">
        <v>52</v>
      </c>
      <c r="AE606" s="141" t="s">
        <v>53</v>
      </c>
      <c r="AF606" s="141" t="n">
        <v>3</v>
      </c>
      <c r="AG606" s="141" t="n">
        <v>2</v>
      </c>
      <c r="AH606" s="141" t="n">
        <v>3</v>
      </c>
      <c r="AI606" s="141" t="n">
        <v>2</v>
      </c>
      <c r="AJ606" s="141" t="n">
        <v>2</v>
      </c>
      <c r="AK606" s="141" t="n">
        <v>0</v>
      </c>
      <c r="AL606" s="144"/>
    </row>
    <row collapsed="false" customFormat="false" customHeight="false" hidden="false" ht="15.9" outlineLevel="0" r="607">
      <c r="A607" s="141" t="n">
        <v>600</v>
      </c>
      <c r="B607" s="55" t="s">
        <v>316</v>
      </c>
      <c r="C607" s="34" t="s">
        <v>126</v>
      </c>
      <c r="D607" s="54" t="s">
        <v>362</v>
      </c>
      <c r="E607" s="36" t="n">
        <v>118</v>
      </c>
      <c r="F607" s="141" t="n">
        <v>2</v>
      </c>
      <c r="G607" s="141"/>
      <c r="H607" s="141" t="n">
        <v>8596</v>
      </c>
      <c r="I607" s="36" t="s">
        <v>163</v>
      </c>
      <c r="J607" s="141"/>
      <c r="K607" s="120" t="s">
        <v>229</v>
      </c>
      <c r="L607" s="141" t="s">
        <v>356</v>
      </c>
      <c r="M607" s="141" t="n">
        <v>1985</v>
      </c>
      <c r="N607" s="141" t="s">
        <v>69</v>
      </c>
      <c r="O607" s="141" t="n">
        <v>9</v>
      </c>
      <c r="P607" s="141" t="n">
        <v>0</v>
      </c>
      <c r="Q607" s="141" t="n">
        <v>4</v>
      </c>
      <c r="R607" s="141" t="n">
        <v>180</v>
      </c>
      <c r="S607" s="143" t="n">
        <v>10577.7</v>
      </c>
      <c r="T607" s="143" t="n">
        <v>8983.7</v>
      </c>
      <c r="U607" s="143" t="n">
        <v>8919.7</v>
      </c>
      <c r="V607" s="143" t="n">
        <v>64</v>
      </c>
      <c r="W607" s="141" t="s">
        <v>52</v>
      </c>
      <c r="X607" s="141" t="s">
        <v>52</v>
      </c>
      <c r="Y607" s="141" t="s">
        <v>52</v>
      </c>
      <c r="Z607" s="141" t="s">
        <v>52</v>
      </c>
      <c r="AA607" s="141" t="s">
        <v>52</v>
      </c>
      <c r="AB607" s="141" t="s">
        <v>52</v>
      </c>
      <c r="AC607" s="141" t="s">
        <v>53</v>
      </c>
      <c r="AD607" s="141" t="s">
        <v>52</v>
      </c>
      <c r="AE607" s="141" t="s">
        <v>53</v>
      </c>
      <c r="AF607" s="141" t="n">
        <v>4</v>
      </c>
      <c r="AG607" s="141" t="n">
        <v>2</v>
      </c>
      <c r="AH607" s="141" t="n">
        <v>1</v>
      </c>
      <c r="AI607" s="141" t="n">
        <v>2</v>
      </c>
      <c r="AJ607" s="141" t="n">
        <v>2</v>
      </c>
      <c r="AK607" s="141" t="n">
        <v>0</v>
      </c>
      <c r="AL607" s="144"/>
    </row>
    <row collapsed="false" customFormat="false" customHeight="false" hidden="false" ht="15.9" outlineLevel="0" r="608">
      <c r="A608" s="141" t="n">
        <v>601</v>
      </c>
      <c r="B608" s="55" t="s">
        <v>316</v>
      </c>
      <c r="C608" s="34" t="s">
        <v>126</v>
      </c>
      <c r="D608" s="54" t="s">
        <v>362</v>
      </c>
      <c r="E608" s="36" t="n">
        <v>120</v>
      </c>
      <c r="F608" s="141" t="n">
        <v>1</v>
      </c>
      <c r="G608" s="141"/>
      <c r="H608" s="55" t="n">
        <v>8597</v>
      </c>
      <c r="I608" s="36" t="s">
        <v>163</v>
      </c>
      <c r="J608" s="141"/>
      <c r="K608" s="120" t="s">
        <v>229</v>
      </c>
      <c r="L608" s="141" t="s">
        <v>356</v>
      </c>
      <c r="M608" s="141" t="n">
        <v>1997</v>
      </c>
      <c r="N608" s="141" t="s">
        <v>69</v>
      </c>
      <c r="O608" s="141" t="n">
        <v>16</v>
      </c>
      <c r="P608" s="141" t="n">
        <v>0</v>
      </c>
      <c r="Q608" s="141" t="n">
        <v>5</v>
      </c>
      <c r="R608" s="141" t="n">
        <v>276</v>
      </c>
      <c r="S608" s="143" t="n">
        <v>18436</v>
      </c>
      <c r="T608" s="143" t="n">
        <v>15361.4</v>
      </c>
      <c r="U608" s="143" t="n">
        <v>14503.8</v>
      </c>
      <c r="V608" s="143" t="n">
        <v>857.6</v>
      </c>
      <c r="W608" s="141" t="s">
        <v>52</v>
      </c>
      <c r="X608" s="141" t="s">
        <v>52</v>
      </c>
      <c r="Y608" s="141" t="s">
        <v>52</v>
      </c>
      <c r="Z608" s="141" t="s">
        <v>52</v>
      </c>
      <c r="AA608" s="141" t="s">
        <v>52</v>
      </c>
      <c r="AB608" s="141" t="s">
        <v>53</v>
      </c>
      <c r="AC608" s="141" t="s">
        <v>53</v>
      </c>
      <c r="AD608" s="141" t="s">
        <v>53</v>
      </c>
      <c r="AE608" s="141" t="s">
        <v>52</v>
      </c>
      <c r="AF608" s="141" t="n">
        <v>8</v>
      </c>
      <c r="AG608" s="141" t="n">
        <v>3</v>
      </c>
      <c r="AH608" s="141" t="n">
        <v>4</v>
      </c>
      <c r="AI608" s="141" t="n">
        <v>4</v>
      </c>
      <c r="AJ608" s="141" t="n">
        <v>4</v>
      </c>
      <c r="AK608" s="141" t="n">
        <v>0</v>
      </c>
      <c r="AL608" s="144"/>
    </row>
    <row collapsed="false" customFormat="false" customHeight="false" hidden="false" ht="15.9" outlineLevel="0" r="609">
      <c r="A609" s="141" t="n">
        <v>602</v>
      </c>
      <c r="B609" s="55" t="s">
        <v>316</v>
      </c>
      <c r="C609" s="34" t="s">
        <v>126</v>
      </c>
      <c r="D609" s="54" t="s">
        <v>362</v>
      </c>
      <c r="E609" s="36" t="n">
        <v>142</v>
      </c>
      <c r="F609" s="141" t="n">
        <v>1</v>
      </c>
      <c r="G609" s="141"/>
      <c r="H609" s="141" t="n">
        <v>8598</v>
      </c>
      <c r="I609" s="36" t="s">
        <v>163</v>
      </c>
      <c r="J609" s="141"/>
      <c r="K609" s="120" t="s">
        <v>229</v>
      </c>
      <c r="L609" s="141" t="s">
        <v>356</v>
      </c>
      <c r="M609" s="141" t="n">
        <v>1989</v>
      </c>
      <c r="N609" s="141" t="s">
        <v>69</v>
      </c>
      <c r="O609" s="141" t="n">
        <v>13</v>
      </c>
      <c r="P609" s="141" t="n">
        <v>0</v>
      </c>
      <c r="Q609" s="141" t="n">
        <v>5</v>
      </c>
      <c r="R609" s="141" t="n">
        <v>202</v>
      </c>
      <c r="S609" s="143" t="n">
        <v>13831.8</v>
      </c>
      <c r="T609" s="143" t="n">
        <v>12665.8</v>
      </c>
      <c r="U609" s="143" t="n">
        <v>10549.7</v>
      </c>
      <c r="V609" s="143" t="n">
        <v>2116.1</v>
      </c>
      <c r="W609" s="141" t="s">
        <v>52</v>
      </c>
      <c r="X609" s="141" t="s">
        <v>52</v>
      </c>
      <c r="Y609" s="141" t="s">
        <v>52</v>
      </c>
      <c r="Z609" s="141" t="s">
        <v>52</v>
      </c>
      <c r="AA609" s="141" t="s">
        <v>52</v>
      </c>
      <c r="AB609" s="141" t="s">
        <v>52</v>
      </c>
      <c r="AC609" s="141" t="s">
        <v>53</v>
      </c>
      <c r="AD609" s="141" t="s">
        <v>52</v>
      </c>
      <c r="AE609" s="141" t="s">
        <v>52</v>
      </c>
      <c r="AF609" s="141" t="n">
        <v>6</v>
      </c>
      <c r="AG609" s="141" t="n">
        <v>3</v>
      </c>
      <c r="AH609" s="141" t="n">
        <v>2</v>
      </c>
      <c r="AI609" s="141" t="n">
        <v>3</v>
      </c>
      <c r="AJ609" s="141" t="n">
        <v>3</v>
      </c>
      <c r="AK609" s="141" t="n">
        <v>0</v>
      </c>
      <c r="AL609" s="144"/>
    </row>
    <row collapsed="false" customFormat="false" customHeight="false" hidden="false" ht="15.9" outlineLevel="0" r="610">
      <c r="A610" s="141" t="n">
        <v>603</v>
      </c>
      <c r="B610" s="55" t="s">
        <v>316</v>
      </c>
      <c r="C610" s="34" t="s">
        <v>126</v>
      </c>
      <c r="D610" s="54" t="s">
        <v>363</v>
      </c>
      <c r="E610" s="36" t="n">
        <v>203</v>
      </c>
      <c r="F610" s="141" t="n">
        <v>1</v>
      </c>
      <c r="G610" s="141"/>
      <c r="H610" s="55" t="n">
        <v>8599</v>
      </c>
      <c r="I610" s="36" t="s">
        <v>163</v>
      </c>
      <c r="J610" s="141"/>
      <c r="K610" s="120" t="s">
        <v>229</v>
      </c>
      <c r="L610" s="141" t="s">
        <v>356</v>
      </c>
      <c r="M610" s="141" t="n">
        <v>1972</v>
      </c>
      <c r="N610" s="141" t="s">
        <v>69</v>
      </c>
      <c r="O610" s="141" t="n">
        <v>7</v>
      </c>
      <c r="P610" s="141" t="n">
        <v>0</v>
      </c>
      <c r="Q610" s="141" t="n">
        <v>1</v>
      </c>
      <c r="R610" s="141" t="n">
        <v>40</v>
      </c>
      <c r="S610" s="143" t="n">
        <v>2803.9</v>
      </c>
      <c r="T610" s="143" t="n">
        <v>2494.9</v>
      </c>
      <c r="U610" s="143" t="n">
        <v>2494.9</v>
      </c>
      <c r="V610" s="143" t="n">
        <v>0</v>
      </c>
      <c r="W610" s="141" t="s">
        <v>52</v>
      </c>
      <c r="X610" s="141" t="s">
        <v>52</v>
      </c>
      <c r="Y610" s="141" t="s">
        <v>52</v>
      </c>
      <c r="Z610" s="141" t="s">
        <v>52</v>
      </c>
      <c r="AA610" s="141" t="s">
        <v>52</v>
      </c>
      <c r="AB610" s="141" t="s">
        <v>52</v>
      </c>
      <c r="AC610" s="141" t="s">
        <v>53</v>
      </c>
      <c r="AD610" s="141" t="s">
        <v>52</v>
      </c>
      <c r="AE610" s="141" t="s">
        <v>53</v>
      </c>
      <c r="AF610" s="141" t="n">
        <v>1</v>
      </c>
      <c r="AG610" s="141" t="n">
        <v>2</v>
      </c>
      <c r="AH610" s="141" t="n">
        <v>1</v>
      </c>
      <c r="AI610" s="141" t="n">
        <v>1</v>
      </c>
      <c r="AJ610" s="141" t="n">
        <v>1</v>
      </c>
      <c r="AK610" s="141" t="n">
        <v>0</v>
      </c>
      <c r="AL610" s="144"/>
    </row>
    <row collapsed="false" customFormat="false" customHeight="false" hidden="false" ht="15.9" outlineLevel="0" r="611">
      <c r="A611" s="141" t="n">
        <v>604</v>
      </c>
      <c r="B611" s="55" t="s">
        <v>316</v>
      </c>
      <c r="C611" s="34" t="s">
        <v>126</v>
      </c>
      <c r="D611" s="54" t="s">
        <v>363</v>
      </c>
      <c r="E611" s="36" t="n">
        <v>205</v>
      </c>
      <c r="F611" s="141" t="n">
        <v>1</v>
      </c>
      <c r="G611" s="141"/>
      <c r="H611" s="141" t="n">
        <v>8600</v>
      </c>
      <c r="I611" s="36" t="s">
        <v>163</v>
      </c>
      <c r="J611" s="141"/>
      <c r="K611" s="120" t="s">
        <v>357</v>
      </c>
      <c r="L611" s="141" t="s">
        <v>358</v>
      </c>
      <c r="M611" s="141" t="n">
        <v>1970</v>
      </c>
      <c r="N611" s="141" t="s">
        <v>51</v>
      </c>
      <c r="O611" s="141" t="n">
        <v>5</v>
      </c>
      <c r="P611" s="141" t="n">
        <v>0</v>
      </c>
      <c r="Q611" s="141" t="n">
        <v>4</v>
      </c>
      <c r="R611" s="141" t="n">
        <v>75</v>
      </c>
      <c r="S611" s="143" t="n">
        <v>3819.1</v>
      </c>
      <c r="T611" s="143" t="n">
        <v>3519.1</v>
      </c>
      <c r="U611" s="143" t="n">
        <v>3519.1</v>
      </c>
      <c r="V611" s="143" t="n">
        <v>0</v>
      </c>
      <c r="W611" s="141" t="s">
        <v>52</v>
      </c>
      <c r="X611" s="141" t="s">
        <v>52</v>
      </c>
      <c r="Y611" s="141" t="s">
        <v>52</v>
      </c>
      <c r="Z611" s="141" t="s">
        <v>52</v>
      </c>
      <c r="AA611" s="141" t="s">
        <v>52</v>
      </c>
      <c r="AB611" s="141" t="s">
        <v>52</v>
      </c>
      <c r="AC611" s="141" t="s">
        <v>53</v>
      </c>
      <c r="AD611" s="141" t="s">
        <v>52</v>
      </c>
      <c r="AE611" s="141" t="s">
        <v>53</v>
      </c>
      <c r="AF611" s="141" t="n">
        <v>0</v>
      </c>
      <c r="AG611" s="141" t="n">
        <v>1</v>
      </c>
      <c r="AH611" s="141" t="n">
        <v>1</v>
      </c>
      <c r="AI611" s="141" t="n">
        <v>1</v>
      </c>
      <c r="AJ611" s="141" t="n">
        <v>1</v>
      </c>
      <c r="AK611" s="141" t="n">
        <v>0</v>
      </c>
      <c r="AL611" s="144"/>
    </row>
    <row collapsed="false" customFormat="false" customHeight="false" hidden="false" ht="15.9" outlineLevel="0" r="612">
      <c r="A612" s="141" t="n">
        <v>605</v>
      </c>
      <c r="B612" s="55" t="s">
        <v>316</v>
      </c>
      <c r="C612" s="34" t="s">
        <v>126</v>
      </c>
      <c r="D612" s="54" t="s">
        <v>363</v>
      </c>
      <c r="E612" s="36" t="n">
        <v>207</v>
      </c>
      <c r="F612" s="141" t="n">
        <v>1</v>
      </c>
      <c r="G612" s="141"/>
      <c r="H612" s="55" t="n">
        <v>8601</v>
      </c>
      <c r="I612" s="36" t="s">
        <v>163</v>
      </c>
      <c r="J612" s="141"/>
      <c r="K612" s="120" t="s">
        <v>357</v>
      </c>
      <c r="L612" s="141" t="s">
        <v>358</v>
      </c>
      <c r="M612" s="141" t="n">
        <v>1970</v>
      </c>
      <c r="N612" s="141" t="s">
        <v>51</v>
      </c>
      <c r="O612" s="141" t="n">
        <v>5</v>
      </c>
      <c r="P612" s="141" t="n">
        <v>0</v>
      </c>
      <c r="Q612" s="141" t="n">
        <v>7</v>
      </c>
      <c r="R612" s="141" t="n">
        <v>139</v>
      </c>
      <c r="S612" s="143" t="n">
        <v>7428.9</v>
      </c>
      <c r="T612" s="143" t="n">
        <v>6894.9</v>
      </c>
      <c r="U612" s="143" t="n">
        <v>6848.77</v>
      </c>
      <c r="V612" s="143" t="n">
        <v>46.13</v>
      </c>
      <c r="W612" s="141" t="s">
        <v>52</v>
      </c>
      <c r="X612" s="141" t="s">
        <v>52</v>
      </c>
      <c r="Y612" s="141" t="s">
        <v>52</v>
      </c>
      <c r="Z612" s="141" t="s">
        <v>52</v>
      </c>
      <c r="AA612" s="141" t="s">
        <v>52</v>
      </c>
      <c r="AB612" s="141" t="s">
        <v>52</v>
      </c>
      <c r="AC612" s="141" t="s">
        <v>53</v>
      </c>
      <c r="AD612" s="141" t="s">
        <v>52</v>
      </c>
      <c r="AE612" s="141" t="s">
        <v>53</v>
      </c>
      <c r="AF612" s="141" t="n">
        <v>0</v>
      </c>
      <c r="AG612" s="141" t="n">
        <v>1</v>
      </c>
      <c r="AH612" s="141" t="n">
        <v>1</v>
      </c>
      <c r="AI612" s="141" t="n">
        <v>1</v>
      </c>
      <c r="AJ612" s="141" t="n">
        <v>1</v>
      </c>
      <c r="AK612" s="141" t="n">
        <v>0</v>
      </c>
      <c r="AL612" s="144"/>
    </row>
    <row collapsed="false" customFormat="false" customHeight="false" hidden="false" ht="15.9" outlineLevel="0" r="613">
      <c r="A613" s="141" t="n">
        <v>606</v>
      </c>
      <c r="B613" s="55" t="s">
        <v>316</v>
      </c>
      <c r="C613" s="34" t="s">
        <v>126</v>
      </c>
      <c r="D613" s="54" t="s">
        <v>363</v>
      </c>
      <c r="E613" s="36" t="n">
        <v>209</v>
      </c>
      <c r="F613" s="141" t="n">
        <v>1</v>
      </c>
      <c r="G613" s="141"/>
      <c r="H613" s="141" t="n">
        <v>8602</v>
      </c>
      <c r="I613" s="36" t="s">
        <v>163</v>
      </c>
      <c r="J613" s="141"/>
      <c r="K613" s="120" t="s">
        <v>229</v>
      </c>
      <c r="L613" s="141" t="s">
        <v>356</v>
      </c>
      <c r="M613" s="141" t="n">
        <v>1954</v>
      </c>
      <c r="N613" s="141" t="s">
        <v>69</v>
      </c>
      <c r="O613" s="141" t="n">
        <v>3</v>
      </c>
      <c r="P613" s="141" t="n">
        <v>0</v>
      </c>
      <c r="Q613" s="141" t="n">
        <v>4</v>
      </c>
      <c r="R613" s="141" t="n">
        <v>24</v>
      </c>
      <c r="S613" s="143" t="n">
        <v>2314.8</v>
      </c>
      <c r="T613" s="143" t="n">
        <v>2060.8</v>
      </c>
      <c r="U613" s="143" t="n">
        <v>1831.1</v>
      </c>
      <c r="V613" s="143" t="n">
        <v>229.7</v>
      </c>
      <c r="W613" s="141" t="s">
        <v>52</v>
      </c>
      <c r="X613" s="141" t="s">
        <v>52</v>
      </c>
      <c r="Y613" s="141" t="s">
        <v>52</v>
      </c>
      <c r="Z613" s="141" t="s">
        <v>52</v>
      </c>
      <c r="AA613" s="141" t="s">
        <v>52</v>
      </c>
      <c r="AB613" s="141" t="s">
        <v>52</v>
      </c>
      <c r="AC613" s="141" t="s">
        <v>53</v>
      </c>
      <c r="AD613" s="141" t="s">
        <v>52</v>
      </c>
      <c r="AE613" s="141" t="s">
        <v>53</v>
      </c>
      <c r="AF613" s="141" t="n">
        <v>0</v>
      </c>
      <c r="AG613" s="141" t="n">
        <v>1</v>
      </c>
      <c r="AH613" s="141" t="n">
        <v>1</v>
      </c>
      <c r="AI613" s="141" t="n">
        <v>1</v>
      </c>
      <c r="AJ613" s="141" t="n">
        <v>1</v>
      </c>
      <c r="AK613" s="141" t="n">
        <v>0</v>
      </c>
      <c r="AL613" s="144"/>
    </row>
    <row collapsed="false" customFormat="false" customHeight="false" hidden="false" ht="15.9" outlineLevel="0" r="614">
      <c r="A614" s="141" t="n">
        <v>607</v>
      </c>
      <c r="B614" s="55" t="s">
        <v>316</v>
      </c>
      <c r="C614" s="34" t="s">
        <v>126</v>
      </c>
      <c r="D614" s="54" t="s">
        <v>363</v>
      </c>
      <c r="E614" s="36" t="n">
        <v>209</v>
      </c>
      <c r="F614" s="141" t="n">
        <v>2</v>
      </c>
      <c r="G614" s="141"/>
      <c r="H614" s="55" t="n">
        <v>8603</v>
      </c>
      <c r="I614" s="36" t="s">
        <v>163</v>
      </c>
      <c r="J614" s="141"/>
      <c r="K614" s="120" t="s">
        <v>229</v>
      </c>
      <c r="L614" s="141" t="s">
        <v>96</v>
      </c>
      <c r="M614" s="141" t="n">
        <v>1953</v>
      </c>
      <c r="N614" s="141" t="s">
        <v>69</v>
      </c>
      <c r="O614" s="141" t="n">
        <v>3</v>
      </c>
      <c r="P614" s="141" t="n">
        <v>0</v>
      </c>
      <c r="Q614" s="141" t="n">
        <v>2</v>
      </c>
      <c r="R614" s="141" t="n">
        <v>3</v>
      </c>
      <c r="S614" s="143" t="n">
        <v>1142.98</v>
      </c>
      <c r="T614" s="143" t="n">
        <v>1050.98</v>
      </c>
      <c r="U614" s="143" t="n">
        <v>993.58</v>
      </c>
      <c r="V614" s="143" t="n">
        <v>57.4</v>
      </c>
      <c r="W614" s="141" t="s">
        <v>52</v>
      </c>
      <c r="X614" s="141" t="s">
        <v>52</v>
      </c>
      <c r="Y614" s="141" t="s">
        <v>52</v>
      </c>
      <c r="Z614" s="141" t="s">
        <v>52</v>
      </c>
      <c r="AA614" s="141" t="s">
        <v>52</v>
      </c>
      <c r="AB614" s="141" t="s">
        <v>53</v>
      </c>
      <c r="AC614" s="141" t="s">
        <v>53</v>
      </c>
      <c r="AD614" s="141" t="s">
        <v>53</v>
      </c>
      <c r="AE614" s="141" t="s">
        <v>53</v>
      </c>
      <c r="AF614" s="141" t="n">
        <v>0</v>
      </c>
      <c r="AG614" s="141" t="n">
        <v>1</v>
      </c>
      <c r="AH614" s="141" t="n">
        <v>1</v>
      </c>
      <c r="AI614" s="141" t="n">
        <v>0</v>
      </c>
      <c r="AJ614" s="141" t="n">
        <v>0</v>
      </c>
      <c r="AK614" s="141" t="n">
        <v>0</v>
      </c>
      <c r="AL614" s="144"/>
    </row>
    <row collapsed="false" customFormat="false" customHeight="false" hidden="false" ht="15.9" outlineLevel="0" r="615">
      <c r="A615" s="141" t="n">
        <v>608</v>
      </c>
      <c r="B615" s="55" t="s">
        <v>316</v>
      </c>
      <c r="C615" s="34" t="s">
        <v>126</v>
      </c>
      <c r="D615" s="54" t="s">
        <v>363</v>
      </c>
      <c r="E615" s="36" t="n">
        <v>211</v>
      </c>
      <c r="F615" s="141" t="n">
        <v>1</v>
      </c>
      <c r="G615" s="141"/>
      <c r="H615" s="141" t="n">
        <v>8604</v>
      </c>
      <c r="I615" s="36" t="s">
        <v>163</v>
      </c>
      <c r="J615" s="141"/>
      <c r="K615" s="120" t="s">
        <v>229</v>
      </c>
      <c r="L615" s="141" t="s">
        <v>356</v>
      </c>
      <c r="M615" s="141" t="n">
        <v>1954</v>
      </c>
      <c r="N615" s="141" t="s">
        <v>69</v>
      </c>
      <c r="O615" s="141" t="n">
        <v>3</v>
      </c>
      <c r="P615" s="141" t="n">
        <v>0</v>
      </c>
      <c r="Q615" s="141" t="n">
        <v>4</v>
      </c>
      <c r="R615" s="141" t="n">
        <v>25</v>
      </c>
      <c r="S615" s="143" t="n">
        <v>2305.41</v>
      </c>
      <c r="T615" s="143" t="n">
        <v>2116.41</v>
      </c>
      <c r="U615" s="143" t="n">
        <v>1794.41</v>
      </c>
      <c r="V615" s="143" t="n">
        <v>322</v>
      </c>
      <c r="W615" s="141" t="s">
        <v>52</v>
      </c>
      <c r="X615" s="141" t="s">
        <v>52</v>
      </c>
      <c r="Y615" s="141" t="s">
        <v>52</v>
      </c>
      <c r="Z615" s="141" t="s">
        <v>52</v>
      </c>
      <c r="AA615" s="141" t="s">
        <v>52</v>
      </c>
      <c r="AB615" s="141" t="s">
        <v>52</v>
      </c>
      <c r="AC615" s="141" t="s">
        <v>53</v>
      </c>
      <c r="AD615" s="141" t="s">
        <v>52</v>
      </c>
      <c r="AE615" s="141" t="s">
        <v>53</v>
      </c>
      <c r="AF615" s="141" t="n">
        <v>0</v>
      </c>
      <c r="AG615" s="141" t="n">
        <v>1</v>
      </c>
      <c r="AH615" s="141" t="n">
        <v>1</v>
      </c>
      <c r="AI615" s="141" t="n">
        <v>0</v>
      </c>
      <c r="AJ615" s="141" t="n">
        <v>0</v>
      </c>
      <c r="AK615" s="141" t="n">
        <v>0</v>
      </c>
      <c r="AL615" s="144"/>
    </row>
    <row collapsed="false" customFormat="false" customHeight="false" hidden="false" ht="15.9" outlineLevel="0" r="616">
      <c r="A616" s="141" t="n">
        <v>609</v>
      </c>
      <c r="B616" s="55" t="s">
        <v>316</v>
      </c>
      <c r="C616" s="34" t="s">
        <v>126</v>
      </c>
      <c r="D616" s="54" t="s">
        <v>363</v>
      </c>
      <c r="E616" s="36" t="n">
        <v>211</v>
      </c>
      <c r="F616" s="141" t="n">
        <v>2</v>
      </c>
      <c r="G616" s="141"/>
      <c r="H616" s="55" t="n">
        <v>8605</v>
      </c>
      <c r="I616" s="36" t="s">
        <v>163</v>
      </c>
      <c r="J616" s="141"/>
      <c r="K616" s="120" t="s">
        <v>229</v>
      </c>
      <c r="L616" s="141" t="s">
        <v>96</v>
      </c>
      <c r="M616" s="141" t="n">
        <v>1953</v>
      </c>
      <c r="N616" s="141" t="s">
        <v>69</v>
      </c>
      <c r="O616" s="141" t="n">
        <v>3</v>
      </c>
      <c r="P616" s="141" t="n">
        <v>0</v>
      </c>
      <c r="Q616" s="141" t="n">
        <v>2</v>
      </c>
      <c r="R616" s="141" t="n">
        <v>3</v>
      </c>
      <c r="S616" s="143" t="n">
        <v>1089.22</v>
      </c>
      <c r="T616" s="143" t="n">
        <v>995.22</v>
      </c>
      <c r="U616" s="143" t="n">
        <v>995.22</v>
      </c>
      <c r="V616" s="143" t="n">
        <v>0</v>
      </c>
      <c r="W616" s="141" t="s">
        <v>52</v>
      </c>
      <c r="X616" s="141" t="s">
        <v>52</v>
      </c>
      <c r="Y616" s="141" t="s">
        <v>52</v>
      </c>
      <c r="Z616" s="141" t="s">
        <v>52</v>
      </c>
      <c r="AA616" s="141" t="s">
        <v>52</v>
      </c>
      <c r="AB616" s="141" t="s">
        <v>53</v>
      </c>
      <c r="AC616" s="141" t="s">
        <v>53</v>
      </c>
      <c r="AD616" s="141" t="s">
        <v>53</v>
      </c>
      <c r="AE616" s="141" t="s">
        <v>53</v>
      </c>
      <c r="AF616" s="141" t="n">
        <v>0</v>
      </c>
      <c r="AG616" s="141" t="n">
        <v>1</v>
      </c>
      <c r="AH616" s="141" t="n">
        <v>1</v>
      </c>
      <c r="AI616" s="141" t="n">
        <v>0</v>
      </c>
      <c r="AJ616" s="141" t="n">
        <v>0</v>
      </c>
      <c r="AK616" s="141" t="n">
        <v>0</v>
      </c>
      <c r="AL616" s="144"/>
    </row>
    <row collapsed="false" customFormat="false" customHeight="false" hidden="false" ht="15.9" outlineLevel="0" r="617">
      <c r="A617" s="141" t="n">
        <v>610</v>
      </c>
      <c r="B617" s="55" t="s">
        <v>316</v>
      </c>
      <c r="C617" s="34" t="s">
        <v>126</v>
      </c>
      <c r="D617" s="54" t="s">
        <v>363</v>
      </c>
      <c r="E617" s="36" t="n">
        <v>213</v>
      </c>
      <c r="F617" s="141" t="n">
        <v>1</v>
      </c>
      <c r="G617" s="141"/>
      <c r="H617" s="141" t="n">
        <v>8606</v>
      </c>
      <c r="I617" s="36" t="s">
        <v>163</v>
      </c>
      <c r="J617" s="141"/>
      <c r="K617" s="120" t="s">
        <v>229</v>
      </c>
      <c r="L617" s="141" t="s">
        <v>356</v>
      </c>
      <c r="M617" s="141" t="n">
        <v>1953</v>
      </c>
      <c r="N617" s="141" t="s">
        <v>69</v>
      </c>
      <c r="O617" s="141" t="n">
        <v>3</v>
      </c>
      <c r="P617" s="141" t="n">
        <v>0</v>
      </c>
      <c r="Q617" s="141" t="n">
        <v>4</v>
      </c>
      <c r="R617" s="141" t="n">
        <v>27</v>
      </c>
      <c r="S617" s="143" t="n">
        <v>2442.52</v>
      </c>
      <c r="T617" s="143" t="n">
        <v>2197.52</v>
      </c>
      <c r="U617" s="143" t="n">
        <v>2039.92</v>
      </c>
      <c r="V617" s="143" t="n">
        <v>157.6</v>
      </c>
      <c r="W617" s="141" t="s">
        <v>52</v>
      </c>
      <c r="X617" s="141" t="s">
        <v>52</v>
      </c>
      <c r="Y617" s="141" t="s">
        <v>52</v>
      </c>
      <c r="Z617" s="141" t="s">
        <v>52</v>
      </c>
      <c r="AA617" s="141" t="s">
        <v>52</v>
      </c>
      <c r="AB617" s="141" t="s">
        <v>52</v>
      </c>
      <c r="AC617" s="141" t="s">
        <v>53</v>
      </c>
      <c r="AD617" s="141" t="s">
        <v>52</v>
      </c>
      <c r="AE617" s="141" t="s">
        <v>53</v>
      </c>
      <c r="AF617" s="141" t="n">
        <v>0</v>
      </c>
      <c r="AG617" s="141" t="n">
        <v>1</v>
      </c>
      <c r="AH617" s="141" t="n">
        <v>1</v>
      </c>
      <c r="AI617" s="141" t="n">
        <v>1</v>
      </c>
      <c r="AJ617" s="141" t="n">
        <v>1</v>
      </c>
      <c r="AK617" s="141" t="n">
        <v>0</v>
      </c>
      <c r="AL617" s="144"/>
    </row>
    <row collapsed="false" customFormat="false" customHeight="false" hidden="false" ht="15.9" outlineLevel="0" r="618">
      <c r="A618" s="141" t="n">
        <v>611</v>
      </c>
      <c r="B618" s="55" t="s">
        <v>316</v>
      </c>
      <c r="C618" s="34" t="s">
        <v>126</v>
      </c>
      <c r="D618" s="54" t="s">
        <v>363</v>
      </c>
      <c r="E618" s="36" t="n">
        <v>219</v>
      </c>
      <c r="F618" s="141" t="n">
        <v>1</v>
      </c>
      <c r="G618" s="141"/>
      <c r="H618" s="55" t="n">
        <v>8607</v>
      </c>
      <c r="I618" s="36" t="s">
        <v>163</v>
      </c>
      <c r="J618" s="141"/>
      <c r="K618" s="120" t="s">
        <v>357</v>
      </c>
      <c r="L618" s="141" t="s">
        <v>364</v>
      </c>
      <c r="M618" s="141" t="n">
        <v>1972</v>
      </c>
      <c r="N618" s="141" t="s">
        <v>51</v>
      </c>
      <c r="O618" s="141" t="n">
        <v>9</v>
      </c>
      <c r="P618" s="141" t="n">
        <v>0</v>
      </c>
      <c r="Q618" s="141" t="n">
        <v>5</v>
      </c>
      <c r="R618" s="141" t="n">
        <v>179</v>
      </c>
      <c r="S618" s="143" t="n">
        <v>10278.98</v>
      </c>
      <c r="T618" s="143" t="n">
        <v>9347.98</v>
      </c>
      <c r="U618" s="143" t="n">
        <v>9347.98</v>
      </c>
      <c r="V618" s="143" t="n">
        <v>0</v>
      </c>
      <c r="W618" s="141" t="s">
        <v>52</v>
      </c>
      <c r="X618" s="141" t="s">
        <v>52</v>
      </c>
      <c r="Y618" s="141" t="s">
        <v>52</v>
      </c>
      <c r="Z618" s="141" t="s">
        <v>52</v>
      </c>
      <c r="AA618" s="141" t="s">
        <v>52</v>
      </c>
      <c r="AB618" s="141" t="s">
        <v>52</v>
      </c>
      <c r="AC618" s="141" t="s">
        <v>53</v>
      </c>
      <c r="AD618" s="141" t="s">
        <v>52</v>
      </c>
      <c r="AE618" s="141" t="s">
        <v>53</v>
      </c>
      <c r="AF618" s="141" t="n">
        <v>5</v>
      </c>
      <c r="AG618" s="141" t="n">
        <v>2</v>
      </c>
      <c r="AH618" s="141" t="n">
        <v>1</v>
      </c>
      <c r="AI618" s="141" t="n">
        <v>1</v>
      </c>
      <c r="AJ618" s="141" t="n">
        <v>1</v>
      </c>
      <c r="AK618" s="141" t="n">
        <v>0</v>
      </c>
      <c r="AL618" s="144"/>
    </row>
    <row collapsed="false" customFormat="false" customHeight="false" hidden="false" ht="15.9" outlineLevel="0" r="619">
      <c r="A619" s="141" t="n">
        <v>612</v>
      </c>
      <c r="B619" s="55" t="s">
        <v>316</v>
      </c>
      <c r="C619" s="34" t="s">
        <v>126</v>
      </c>
      <c r="D619" s="54" t="s">
        <v>363</v>
      </c>
      <c r="E619" s="36" t="n">
        <v>221</v>
      </c>
      <c r="F619" s="141" t="n">
        <v>1</v>
      </c>
      <c r="G619" s="141"/>
      <c r="H619" s="141" t="n">
        <v>8608</v>
      </c>
      <c r="I619" s="36" t="s">
        <v>163</v>
      </c>
      <c r="J619" s="141"/>
      <c r="K619" s="120" t="s">
        <v>357</v>
      </c>
      <c r="L619" s="141" t="s">
        <v>359</v>
      </c>
      <c r="M619" s="141" t="n">
        <v>1971</v>
      </c>
      <c r="N619" s="141" t="s">
        <v>51</v>
      </c>
      <c r="O619" s="141" t="n">
        <v>9</v>
      </c>
      <c r="P619" s="141" t="n">
        <v>0</v>
      </c>
      <c r="Q619" s="141" t="n">
        <v>7</v>
      </c>
      <c r="R619" s="141" t="n">
        <v>250</v>
      </c>
      <c r="S619" s="143" t="n">
        <v>14171.38</v>
      </c>
      <c r="T619" s="143" t="n">
        <v>12943.38</v>
      </c>
      <c r="U619" s="143" t="n">
        <v>12881.16</v>
      </c>
      <c r="V619" s="143" t="n">
        <v>62.22</v>
      </c>
      <c r="W619" s="141" t="s">
        <v>52</v>
      </c>
      <c r="X619" s="141" t="s">
        <v>52</v>
      </c>
      <c r="Y619" s="141" t="s">
        <v>52</v>
      </c>
      <c r="Z619" s="141" t="s">
        <v>52</v>
      </c>
      <c r="AA619" s="141" t="s">
        <v>52</v>
      </c>
      <c r="AB619" s="141" t="s">
        <v>52</v>
      </c>
      <c r="AC619" s="141" t="s">
        <v>53</v>
      </c>
      <c r="AD619" s="141" t="s">
        <v>52</v>
      </c>
      <c r="AE619" s="141" t="s">
        <v>53</v>
      </c>
      <c r="AF619" s="141" t="n">
        <v>7</v>
      </c>
      <c r="AG619" s="141" t="n">
        <v>2</v>
      </c>
      <c r="AH619" s="141" t="n">
        <v>2</v>
      </c>
      <c r="AI619" s="141" t="n">
        <v>2</v>
      </c>
      <c r="AJ619" s="141" t="n">
        <v>2</v>
      </c>
      <c r="AK619" s="141" t="n">
        <v>0</v>
      </c>
      <c r="AL619" s="144"/>
    </row>
    <row collapsed="false" customFormat="false" customHeight="false" hidden="false" ht="15.9" outlineLevel="0" r="620">
      <c r="A620" s="141" t="n">
        <v>613</v>
      </c>
      <c r="B620" s="55" t="s">
        <v>316</v>
      </c>
      <c r="C620" s="34" t="s">
        <v>126</v>
      </c>
      <c r="D620" s="54" t="s">
        <v>365</v>
      </c>
      <c r="E620" s="36" t="n">
        <v>6</v>
      </c>
      <c r="F620" s="141" t="n">
        <v>1</v>
      </c>
      <c r="G620" s="141"/>
      <c r="H620" s="55" t="n">
        <v>8609</v>
      </c>
      <c r="I620" s="36" t="s">
        <v>163</v>
      </c>
      <c r="J620" s="141"/>
      <c r="K620" s="120" t="s">
        <v>357</v>
      </c>
      <c r="L620" s="141" t="s">
        <v>358</v>
      </c>
      <c r="M620" s="141" t="n">
        <v>1969</v>
      </c>
      <c r="N620" s="141" t="s">
        <v>51</v>
      </c>
      <c r="O620" s="141" t="n">
        <v>5</v>
      </c>
      <c r="P620" s="141" t="n">
        <v>0</v>
      </c>
      <c r="Q620" s="141" t="n">
        <v>6</v>
      </c>
      <c r="R620" s="141" t="n">
        <v>110</v>
      </c>
      <c r="S620" s="143" t="n">
        <v>5860.61</v>
      </c>
      <c r="T620" s="143" t="n">
        <v>5392.61</v>
      </c>
      <c r="U620" s="143" t="n">
        <v>5062.51</v>
      </c>
      <c r="V620" s="143" t="n">
        <v>330.1</v>
      </c>
      <c r="W620" s="141" t="s">
        <v>52</v>
      </c>
      <c r="X620" s="141" t="s">
        <v>52</v>
      </c>
      <c r="Y620" s="141" t="s">
        <v>52</v>
      </c>
      <c r="Z620" s="141" t="s">
        <v>52</v>
      </c>
      <c r="AA620" s="141" t="s">
        <v>52</v>
      </c>
      <c r="AB620" s="141" t="s">
        <v>52</v>
      </c>
      <c r="AC620" s="141" t="s">
        <v>53</v>
      </c>
      <c r="AD620" s="141" t="s">
        <v>52</v>
      </c>
      <c r="AE620" s="141" t="s">
        <v>53</v>
      </c>
      <c r="AF620" s="141" t="n">
        <v>0</v>
      </c>
      <c r="AG620" s="141" t="n">
        <v>1</v>
      </c>
      <c r="AH620" s="141" t="n">
        <v>1</v>
      </c>
      <c r="AI620" s="141" t="n">
        <v>1</v>
      </c>
      <c r="AJ620" s="141" t="n">
        <v>1</v>
      </c>
      <c r="AK620" s="141" t="n">
        <v>0</v>
      </c>
      <c r="AL620" s="144"/>
    </row>
    <row collapsed="false" customFormat="false" customHeight="false" hidden="false" ht="15.9" outlineLevel="0" r="621">
      <c r="A621" s="141" t="n">
        <v>614</v>
      </c>
      <c r="B621" s="55" t="s">
        <v>316</v>
      </c>
      <c r="C621" s="34" t="s">
        <v>126</v>
      </c>
      <c r="D621" s="54" t="s">
        <v>365</v>
      </c>
      <c r="E621" s="36" t="n">
        <v>6</v>
      </c>
      <c r="F621" s="141" t="n">
        <v>2</v>
      </c>
      <c r="G621" s="141"/>
      <c r="H621" s="141" t="n">
        <v>8610</v>
      </c>
      <c r="I621" s="36" t="s">
        <v>163</v>
      </c>
      <c r="J621" s="141"/>
      <c r="K621" s="120" t="s">
        <v>357</v>
      </c>
      <c r="L621" s="141" t="s">
        <v>358</v>
      </c>
      <c r="M621" s="141" t="n">
        <v>1969</v>
      </c>
      <c r="N621" s="141" t="s">
        <v>51</v>
      </c>
      <c r="O621" s="141" t="n">
        <v>5</v>
      </c>
      <c r="P621" s="141" t="n">
        <v>0</v>
      </c>
      <c r="Q621" s="141" t="n">
        <v>7</v>
      </c>
      <c r="R621" s="141" t="n">
        <v>139</v>
      </c>
      <c r="S621" s="143" t="n">
        <v>7416.33</v>
      </c>
      <c r="T621" s="143" t="n">
        <v>6887.33</v>
      </c>
      <c r="U621" s="143" t="n">
        <v>6887.33</v>
      </c>
      <c r="V621" s="143" t="n">
        <v>0</v>
      </c>
      <c r="W621" s="141" t="s">
        <v>52</v>
      </c>
      <c r="X621" s="141" t="s">
        <v>52</v>
      </c>
      <c r="Y621" s="141" t="s">
        <v>52</v>
      </c>
      <c r="Z621" s="141" t="s">
        <v>52</v>
      </c>
      <c r="AA621" s="141" t="s">
        <v>52</v>
      </c>
      <c r="AB621" s="141" t="s">
        <v>52</v>
      </c>
      <c r="AC621" s="141" t="s">
        <v>53</v>
      </c>
      <c r="AD621" s="141" t="s">
        <v>52</v>
      </c>
      <c r="AE621" s="141" t="s">
        <v>53</v>
      </c>
      <c r="AF621" s="141" t="n">
        <v>0</v>
      </c>
      <c r="AG621" s="141" t="n">
        <v>1</v>
      </c>
      <c r="AH621" s="141" t="n">
        <v>1</v>
      </c>
      <c r="AI621" s="141" t="n">
        <v>1</v>
      </c>
      <c r="AJ621" s="141" t="n">
        <v>1</v>
      </c>
      <c r="AK621" s="141" t="n">
        <v>0</v>
      </c>
      <c r="AL621" s="144"/>
    </row>
    <row collapsed="false" customFormat="false" customHeight="false" hidden="false" ht="15.9" outlineLevel="0" r="622">
      <c r="A622" s="141" t="n">
        <v>615</v>
      </c>
      <c r="B622" s="55" t="s">
        <v>316</v>
      </c>
      <c r="C622" s="34" t="s">
        <v>126</v>
      </c>
      <c r="D622" s="54" t="s">
        <v>365</v>
      </c>
      <c r="E622" s="36" t="n">
        <v>10</v>
      </c>
      <c r="F622" s="141" t="n">
        <v>1</v>
      </c>
      <c r="G622" s="141"/>
      <c r="H622" s="55" t="n">
        <v>8611</v>
      </c>
      <c r="I622" s="36" t="s">
        <v>163</v>
      </c>
      <c r="J622" s="141"/>
      <c r="K622" s="120" t="s">
        <v>357</v>
      </c>
      <c r="L622" s="141" t="s">
        <v>358</v>
      </c>
      <c r="M622" s="141" t="n">
        <v>1969</v>
      </c>
      <c r="N622" s="141" t="s">
        <v>51</v>
      </c>
      <c r="O622" s="141" t="n">
        <v>5</v>
      </c>
      <c r="P622" s="141" t="n">
        <v>0</v>
      </c>
      <c r="Q622" s="141" t="n">
        <v>7</v>
      </c>
      <c r="R622" s="141" t="n">
        <v>139</v>
      </c>
      <c r="S622" s="143" t="n">
        <v>7458.3</v>
      </c>
      <c r="T622" s="143" t="n">
        <v>6924.3</v>
      </c>
      <c r="U622" s="143" t="n">
        <v>6893.95</v>
      </c>
      <c r="V622" s="143" t="n">
        <v>30.35</v>
      </c>
      <c r="W622" s="141" t="s">
        <v>52</v>
      </c>
      <c r="X622" s="141" t="s">
        <v>52</v>
      </c>
      <c r="Y622" s="141" t="s">
        <v>52</v>
      </c>
      <c r="Z622" s="141" t="s">
        <v>52</v>
      </c>
      <c r="AA622" s="141" t="s">
        <v>52</v>
      </c>
      <c r="AB622" s="141" t="s">
        <v>52</v>
      </c>
      <c r="AC622" s="141" t="s">
        <v>53</v>
      </c>
      <c r="AD622" s="141" t="s">
        <v>52</v>
      </c>
      <c r="AE622" s="141" t="s">
        <v>53</v>
      </c>
      <c r="AF622" s="141" t="n">
        <v>0</v>
      </c>
      <c r="AG622" s="141" t="n">
        <v>1</v>
      </c>
      <c r="AH622" s="141" t="n">
        <v>1</v>
      </c>
      <c r="AI622" s="141" t="n">
        <v>1</v>
      </c>
      <c r="AJ622" s="141" t="n">
        <v>1</v>
      </c>
      <c r="AK622" s="141" t="n">
        <v>0</v>
      </c>
      <c r="AL622" s="144"/>
    </row>
    <row collapsed="false" customFormat="false" customHeight="false" hidden="false" ht="15.9" outlineLevel="0" r="623">
      <c r="A623" s="141" t="n">
        <v>616</v>
      </c>
      <c r="B623" s="55" t="s">
        <v>316</v>
      </c>
      <c r="C623" s="34" t="s">
        <v>126</v>
      </c>
      <c r="D623" s="54" t="s">
        <v>365</v>
      </c>
      <c r="E623" s="36" t="n">
        <v>10</v>
      </c>
      <c r="F623" s="141" t="n">
        <v>2</v>
      </c>
      <c r="G623" s="141"/>
      <c r="H623" s="141" t="n">
        <v>8612</v>
      </c>
      <c r="I623" s="36" t="s">
        <v>163</v>
      </c>
      <c r="J623" s="141"/>
      <c r="K623" s="120" t="s">
        <v>357</v>
      </c>
      <c r="L623" s="141" t="s">
        <v>359</v>
      </c>
      <c r="M623" s="141" t="n">
        <v>1973</v>
      </c>
      <c r="N623" s="141" t="s">
        <v>51</v>
      </c>
      <c r="O623" s="141" t="n">
        <v>9</v>
      </c>
      <c r="P623" s="141" t="n">
        <v>0</v>
      </c>
      <c r="Q623" s="141" t="n">
        <v>5</v>
      </c>
      <c r="R623" s="141" t="n">
        <v>179</v>
      </c>
      <c r="S623" s="143" t="n">
        <v>10624.43</v>
      </c>
      <c r="T623" s="143" t="n">
        <v>9304.43</v>
      </c>
      <c r="U623" s="143" t="n">
        <v>9242.66</v>
      </c>
      <c r="V623" s="143" t="n">
        <v>61.77</v>
      </c>
      <c r="W623" s="141" t="s">
        <v>52</v>
      </c>
      <c r="X623" s="141" t="s">
        <v>52</v>
      </c>
      <c r="Y623" s="141" t="s">
        <v>52</v>
      </c>
      <c r="Z623" s="141" t="s">
        <v>52</v>
      </c>
      <c r="AA623" s="141" t="s">
        <v>52</v>
      </c>
      <c r="AB623" s="141" t="s">
        <v>52</v>
      </c>
      <c r="AC623" s="141" t="s">
        <v>53</v>
      </c>
      <c r="AD623" s="141" t="s">
        <v>52</v>
      </c>
      <c r="AE623" s="141" t="s">
        <v>53</v>
      </c>
      <c r="AF623" s="141" t="n">
        <v>5</v>
      </c>
      <c r="AG623" s="141" t="n">
        <v>2</v>
      </c>
      <c r="AH623" s="141" t="n">
        <v>1</v>
      </c>
      <c r="AI623" s="141" t="n">
        <v>1</v>
      </c>
      <c r="AJ623" s="141" t="n">
        <v>1</v>
      </c>
      <c r="AK623" s="141" t="n">
        <v>0</v>
      </c>
      <c r="AL623" s="144"/>
    </row>
    <row collapsed="false" customFormat="false" customHeight="false" hidden="false" ht="15.9" outlineLevel="0" r="624">
      <c r="A624" s="141" t="n">
        <v>617</v>
      </c>
      <c r="B624" s="55" t="s">
        <v>316</v>
      </c>
      <c r="C624" s="34" t="s">
        <v>126</v>
      </c>
      <c r="D624" s="54" t="s">
        <v>365</v>
      </c>
      <c r="E624" s="36" t="n">
        <v>12</v>
      </c>
      <c r="F624" s="141" t="n">
        <v>1</v>
      </c>
      <c r="G624" s="141"/>
      <c r="H624" s="55" t="n">
        <v>8613</v>
      </c>
      <c r="I624" s="36" t="s">
        <v>163</v>
      </c>
      <c r="J624" s="141"/>
      <c r="K624" s="120" t="s">
        <v>357</v>
      </c>
      <c r="L624" s="141" t="s">
        <v>358</v>
      </c>
      <c r="M624" s="141" t="n">
        <v>1969</v>
      </c>
      <c r="N624" s="141" t="s">
        <v>51</v>
      </c>
      <c r="O624" s="141" t="n">
        <v>5</v>
      </c>
      <c r="P624" s="141" t="n">
        <v>0</v>
      </c>
      <c r="Q624" s="141" t="n">
        <v>7</v>
      </c>
      <c r="R624" s="141" t="n">
        <v>139</v>
      </c>
      <c r="S624" s="143" t="n">
        <v>7469.5</v>
      </c>
      <c r="T624" s="143" t="n">
        <v>6934.5</v>
      </c>
      <c r="U624" s="143" t="n">
        <v>6934.5</v>
      </c>
      <c r="V624" s="143" t="n">
        <v>0</v>
      </c>
      <c r="W624" s="141" t="s">
        <v>52</v>
      </c>
      <c r="X624" s="141" t="s">
        <v>52</v>
      </c>
      <c r="Y624" s="141" t="s">
        <v>52</v>
      </c>
      <c r="Z624" s="141" t="s">
        <v>52</v>
      </c>
      <c r="AA624" s="141" t="s">
        <v>52</v>
      </c>
      <c r="AB624" s="141" t="s">
        <v>52</v>
      </c>
      <c r="AC624" s="141" t="s">
        <v>53</v>
      </c>
      <c r="AD624" s="141" t="s">
        <v>52</v>
      </c>
      <c r="AE624" s="141" t="s">
        <v>53</v>
      </c>
      <c r="AF624" s="141" t="n">
        <v>0</v>
      </c>
      <c r="AG624" s="141" t="n">
        <v>1</v>
      </c>
      <c r="AH624" s="141" t="n">
        <v>1</v>
      </c>
      <c r="AI624" s="141" t="n">
        <v>1</v>
      </c>
      <c r="AJ624" s="141" t="n">
        <v>1</v>
      </c>
      <c r="AK624" s="141" t="n">
        <v>0</v>
      </c>
      <c r="AL624" s="144"/>
    </row>
    <row collapsed="false" customFormat="false" customHeight="false" hidden="false" ht="15.9" outlineLevel="0" r="625">
      <c r="A625" s="141" t="n">
        <v>618</v>
      </c>
      <c r="B625" s="55" t="s">
        <v>316</v>
      </c>
      <c r="C625" s="34" t="s">
        <v>126</v>
      </c>
      <c r="D625" s="54" t="s">
        <v>365</v>
      </c>
      <c r="E625" s="36" t="n">
        <v>18</v>
      </c>
      <c r="F625" s="141" t="n">
        <v>1</v>
      </c>
      <c r="G625" s="141"/>
      <c r="H625" s="141" t="n">
        <v>8614</v>
      </c>
      <c r="I625" s="36" t="s">
        <v>163</v>
      </c>
      <c r="J625" s="141"/>
      <c r="K625" s="120" t="s">
        <v>357</v>
      </c>
      <c r="L625" s="141" t="s">
        <v>359</v>
      </c>
      <c r="M625" s="141" t="n">
        <v>1970</v>
      </c>
      <c r="N625" s="141" t="s">
        <v>51</v>
      </c>
      <c r="O625" s="141" t="n">
        <v>9</v>
      </c>
      <c r="P625" s="141" t="n">
        <v>0</v>
      </c>
      <c r="Q625" s="141" t="n">
        <v>9</v>
      </c>
      <c r="R625" s="141" t="n">
        <v>322</v>
      </c>
      <c r="S625" s="143" t="n">
        <v>18004.37</v>
      </c>
      <c r="T625" s="143" t="n">
        <v>16188.37</v>
      </c>
      <c r="U625" s="143" t="n">
        <v>16188.37</v>
      </c>
      <c r="V625" s="143" t="n">
        <v>0</v>
      </c>
      <c r="W625" s="141" t="s">
        <v>52</v>
      </c>
      <c r="X625" s="141" t="s">
        <v>52</v>
      </c>
      <c r="Y625" s="141" t="s">
        <v>52</v>
      </c>
      <c r="Z625" s="141" t="s">
        <v>52</v>
      </c>
      <c r="AA625" s="141" t="s">
        <v>52</v>
      </c>
      <c r="AB625" s="141" t="s">
        <v>52</v>
      </c>
      <c r="AC625" s="141" t="s">
        <v>53</v>
      </c>
      <c r="AD625" s="141" t="s">
        <v>52</v>
      </c>
      <c r="AE625" s="141" t="s">
        <v>53</v>
      </c>
      <c r="AF625" s="141" t="n">
        <v>9</v>
      </c>
      <c r="AG625" s="141" t="n">
        <v>2</v>
      </c>
      <c r="AH625" s="141" t="n">
        <v>2</v>
      </c>
      <c r="AI625" s="141" t="n">
        <v>2</v>
      </c>
      <c r="AJ625" s="141" t="n">
        <v>2</v>
      </c>
      <c r="AK625" s="141" t="n">
        <v>0</v>
      </c>
      <c r="AL625" s="144"/>
    </row>
    <row collapsed="false" customFormat="false" customHeight="false" hidden="false" ht="15.9" outlineLevel="0" r="626">
      <c r="A626" s="141" t="n">
        <v>619</v>
      </c>
      <c r="B626" s="55" t="s">
        <v>316</v>
      </c>
      <c r="C626" s="34" t="s">
        <v>126</v>
      </c>
      <c r="D626" s="54" t="s">
        <v>365</v>
      </c>
      <c r="E626" s="36" t="n">
        <v>22</v>
      </c>
      <c r="F626" s="141" t="n">
        <v>1</v>
      </c>
      <c r="G626" s="141"/>
      <c r="H626" s="55" t="n">
        <v>8615</v>
      </c>
      <c r="I626" s="36" t="s">
        <v>163</v>
      </c>
      <c r="J626" s="141"/>
      <c r="K626" s="120" t="s">
        <v>357</v>
      </c>
      <c r="L626" s="141" t="s">
        <v>359</v>
      </c>
      <c r="M626" s="141" t="n">
        <v>1973</v>
      </c>
      <c r="N626" s="141" t="s">
        <v>51</v>
      </c>
      <c r="O626" s="141" t="n">
        <v>9</v>
      </c>
      <c r="P626" s="141" t="n">
        <v>0</v>
      </c>
      <c r="Q626" s="141" t="n">
        <v>5</v>
      </c>
      <c r="R626" s="141" t="n">
        <v>179</v>
      </c>
      <c r="S626" s="143" t="n">
        <v>10626</v>
      </c>
      <c r="T626" s="143" t="n">
        <v>9309</v>
      </c>
      <c r="U626" s="143" t="n">
        <v>9309</v>
      </c>
      <c r="V626" s="143" t="n">
        <v>0</v>
      </c>
      <c r="W626" s="141" t="s">
        <v>52</v>
      </c>
      <c r="X626" s="141" t="s">
        <v>52</v>
      </c>
      <c r="Y626" s="141" t="s">
        <v>52</v>
      </c>
      <c r="Z626" s="141" t="s">
        <v>52</v>
      </c>
      <c r="AA626" s="141" t="s">
        <v>52</v>
      </c>
      <c r="AB626" s="141" t="s">
        <v>52</v>
      </c>
      <c r="AC626" s="141" t="s">
        <v>53</v>
      </c>
      <c r="AD626" s="141" t="s">
        <v>52</v>
      </c>
      <c r="AE626" s="141" t="s">
        <v>53</v>
      </c>
      <c r="AF626" s="141" t="n">
        <v>5</v>
      </c>
      <c r="AG626" s="141" t="n">
        <v>2</v>
      </c>
      <c r="AH626" s="141" t="n">
        <v>1</v>
      </c>
      <c r="AI626" s="141" t="n">
        <v>1</v>
      </c>
      <c r="AJ626" s="141" t="n">
        <v>1</v>
      </c>
      <c r="AK626" s="141" t="n">
        <v>0</v>
      </c>
      <c r="AL626" s="144"/>
    </row>
    <row collapsed="false" customFormat="false" customHeight="false" hidden="false" ht="15.9" outlineLevel="0" r="627">
      <c r="A627" s="141" t="n">
        <v>620</v>
      </c>
      <c r="B627" s="55" t="s">
        <v>316</v>
      </c>
      <c r="C627" s="34" t="s">
        <v>126</v>
      </c>
      <c r="D627" s="54" t="s">
        <v>365</v>
      </c>
      <c r="E627" s="36" t="n">
        <v>26</v>
      </c>
      <c r="F627" s="141" t="n">
        <v>1</v>
      </c>
      <c r="G627" s="141"/>
      <c r="H627" s="141" t="n">
        <v>8616</v>
      </c>
      <c r="I627" s="36" t="s">
        <v>163</v>
      </c>
      <c r="J627" s="141"/>
      <c r="K627" s="120" t="s">
        <v>357</v>
      </c>
      <c r="L627" s="141" t="s">
        <v>361</v>
      </c>
      <c r="M627" s="141" t="n">
        <v>1970</v>
      </c>
      <c r="N627" s="141" t="s">
        <v>51</v>
      </c>
      <c r="O627" s="141" t="n">
        <v>5</v>
      </c>
      <c r="P627" s="141" t="n">
        <v>0</v>
      </c>
      <c r="Q627" s="141" t="n">
        <v>7</v>
      </c>
      <c r="R627" s="141" t="n">
        <v>139</v>
      </c>
      <c r="S627" s="143" t="n">
        <v>7386.48</v>
      </c>
      <c r="T627" s="143" t="n">
        <v>6854.48</v>
      </c>
      <c r="U627" s="143" t="n">
        <v>6854.48</v>
      </c>
      <c r="V627" s="143" t="n">
        <v>0</v>
      </c>
      <c r="W627" s="141" t="s">
        <v>52</v>
      </c>
      <c r="X627" s="141" t="s">
        <v>52</v>
      </c>
      <c r="Y627" s="141" t="s">
        <v>52</v>
      </c>
      <c r="Z627" s="141" t="s">
        <v>52</v>
      </c>
      <c r="AA627" s="141" t="s">
        <v>52</v>
      </c>
      <c r="AB627" s="141" t="s">
        <v>52</v>
      </c>
      <c r="AC627" s="141" t="s">
        <v>53</v>
      </c>
      <c r="AD627" s="141" t="s">
        <v>52</v>
      </c>
      <c r="AE627" s="141" t="s">
        <v>53</v>
      </c>
      <c r="AF627" s="141" t="n">
        <v>0</v>
      </c>
      <c r="AG627" s="141" t="n">
        <v>1</v>
      </c>
      <c r="AH627" s="141" t="n">
        <v>1</v>
      </c>
      <c r="AI627" s="141" t="n">
        <v>1</v>
      </c>
      <c r="AJ627" s="141" t="n">
        <v>1</v>
      </c>
      <c r="AK627" s="141" t="n">
        <v>0</v>
      </c>
      <c r="AL627" s="144"/>
    </row>
    <row collapsed="false" customFormat="false" customHeight="false" hidden="false" ht="15.9" outlineLevel="0" r="628">
      <c r="A628" s="141" t="n">
        <v>621</v>
      </c>
      <c r="B628" s="55" t="s">
        <v>316</v>
      </c>
      <c r="C628" s="34" t="s">
        <v>126</v>
      </c>
      <c r="D628" s="54" t="s">
        <v>365</v>
      </c>
      <c r="E628" s="36" t="n">
        <v>38</v>
      </c>
      <c r="F628" s="141" t="n">
        <v>1</v>
      </c>
      <c r="G628" s="141"/>
      <c r="H628" s="55" t="n">
        <v>8617</v>
      </c>
      <c r="I628" s="36" t="s">
        <v>163</v>
      </c>
      <c r="J628" s="141"/>
      <c r="K628" s="120" t="s">
        <v>357</v>
      </c>
      <c r="L628" s="141" t="s">
        <v>359</v>
      </c>
      <c r="M628" s="141" t="n">
        <v>1970</v>
      </c>
      <c r="N628" s="141" t="s">
        <v>51</v>
      </c>
      <c r="O628" s="141" t="n">
        <v>9</v>
      </c>
      <c r="P628" s="141" t="n">
        <v>0</v>
      </c>
      <c r="Q628" s="141" t="n">
        <v>5</v>
      </c>
      <c r="R628" s="141" t="n">
        <v>178</v>
      </c>
      <c r="S628" s="143" t="n">
        <v>10146.68</v>
      </c>
      <c r="T628" s="143" t="n">
        <v>9275.68</v>
      </c>
      <c r="U628" s="143" t="n">
        <v>9261.88</v>
      </c>
      <c r="V628" s="143" t="n">
        <v>13.8</v>
      </c>
      <c r="W628" s="141" t="s">
        <v>52</v>
      </c>
      <c r="X628" s="141" t="s">
        <v>52</v>
      </c>
      <c r="Y628" s="141" t="s">
        <v>52</v>
      </c>
      <c r="Z628" s="141" t="s">
        <v>52</v>
      </c>
      <c r="AA628" s="141" t="s">
        <v>52</v>
      </c>
      <c r="AB628" s="141" t="s">
        <v>52</v>
      </c>
      <c r="AC628" s="141" t="s">
        <v>53</v>
      </c>
      <c r="AD628" s="141" t="s">
        <v>52</v>
      </c>
      <c r="AE628" s="141" t="s">
        <v>53</v>
      </c>
      <c r="AF628" s="141" t="n">
        <v>5</v>
      </c>
      <c r="AG628" s="141" t="n">
        <v>2</v>
      </c>
      <c r="AH628" s="141" t="n">
        <v>1</v>
      </c>
      <c r="AI628" s="141" t="n">
        <v>1</v>
      </c>
      <c r="AJ628" s="141" t="n">
        <v>1</v>
      </c>
      <c r="AK628" s="141" t="n">
        <v>0</v>
      </c>
      <c r="AL628" s="144"/>
    </row>
    <row collapsed="false" customFormat="false" customHeight="false" hidden="false" ht="15.9" outlineLevel="0" r="629">
      <c r="A629" s="141" t="n">
        <v>622</v>
      </c>
      <c r="B629" s="55" t="s">
        <v>316</v>
      </c>
      <c r="C629" s="34" t="s">
        <v>126</v>
      </c>
      <c r="D629" s="54" t="s">
        <v>365</v>
      </c>
      <c r="E629" s="36" t="n">
        <v>40</v>
      </c>
      <c r="F629" s="141" t="n">
        <v>1</v>
      </c>
      <c r="G629" s="141"/>
      <c r="H629" s="141" t="n">
        <v>8618</v>
      </c>
      <c r="I629" s="36" t="s">
        <v>163</v>
      </c>
      <c r="J629" s="141"/>
      <c r="K629" s="120" t="s">
        <v>357</v>
      </c>
      <c r="L629" s="141" t="s">
        <v>358</v>
      </c>
      <c r="M629" s="141" t="n">
        <v>1970</v>
      </c>
      <c r="N629" s="141" t="s">
        <v>51</v>
      </c>
      <c r="O629" s="141" t="n">
        <v>5</v>
      </c>
      <c r="P629" s="141" t="n">
        <v>0</v>
      </c>
      <c r="Q629" s="141" t="n">
        <v>4</v>
      </c>
      <c r="R629" s="141" t="n">
        <v>80</v>
      </c>
      <c r="S629" s="143" t="n">
        <v>3839.49</v>
      </c>
      <c r="T629" s="143" t="n">
        <v>3539.49</v>
      </c>
      <c r="U629" s="143" t="n">
        <v>3539.49</v>
      </c>
      <c r="V629" s="143" t="n">
        <v>0</v>
      </c>
      <c r="W629" s="141" t="s">
        <v>52</v>
      </c>
      <c r="X629" s="141" t="s">
        <v>52</v>
      </c>
      <c r="Y629" s="141" t="s">
        <v>52</v>
      </c>
      <c r="Z629" s="141" t="s">
        <v>52</v>
      </c>
      <c r="AA629" s="141" t="s">
        <v>52</v>
      </c>
      <c r="AB629" s="141" t="s">
        <v>52</v>
      </c>
      <c r="AC629" s="141" t="s">
        <v>53</v>
      </c>
      <c r="AD629" s="141" t="s">
        <v>52</v>
      </c>
      <c r="AE629" s="141" t="s">
        <v>53</v>
      </c>
      <c r="AF629" s="141" t="n">
        <v>0</v>
      </c>
      <c r="AG629" s="141" t="n">
        <v>1</v>
      </c>
      <c r="AH629" s="141" t="n">
        <v>1</v>
      </c>
      <c r="AI629" s="141" t="n">
        <v>1</v>
      </c>
      <c r="AJ629" s="141" t="n">
        <v>1</v>
      </c>
      <c r="AK629" s="141" t="n">
        <v>0</v>
      </c>
      <c r="AL629" s="144"/>
    </row>
    <row collapsed="false" customFormat="false" customHeight="false" hidden="false" ht="15.9" outlineLevel="0" r="630">
      <c r="A630" s="141" t="n">
        <v>623</v>
      </c>
      <c r="B630" s="55" t="s">
        <v>316</v>
      </c>
      <c r="C630" s="34" t="s">
        <v>126</v>
      </c>
      <c r="D630" s="54" t="s">
        <v>365</v>
      </c>
      <c r="E630" s="36" t="n">
        <v>40</v>
      </c>
      <c r="F630" s="141" t="n">
        <v>2</v>
      </c>
      <c r="G630" s="141"/>
      <c r="H630" s="55" t="n">
        <v>8619</v>
      </c>
      <c r="I630" s="36" t="s">
        <v>163</v>
      </c>
      <c r="J630" s="141"/>
      <c r="K630" s="120" t="s">
        <v>357</v>
      </c>
      <c r="L630" s="141" t="s">
        <v>361</v>
      </c>
      <c r="M630" s="141" t="n">
        <v>1970</v>
      </c>
      <c r="N630" s="141" t="s">
        <v>51</v>
      </c>
      <c r="O630" s="141" t="n">
        <v>5</v>
      </c>
      <c r="P630" s="141" t="n">
        <v>0</v>
      </c>
      <c r="Q630" s="141" t="n">
        <v>7</v>
      </c>
      <c r="R630" s="141" t="n">
        <v>139</v>
      </c>
      <c r="S630" s="143" t="n">
        <v>7432.11</v>
      </c>
      <c r="T630" s="143" t="n">
        <v>6901.11</v>
      </c>
      <c r="U630" s="143" t="n">
        <v>6901.11</v>
      </c>
      <c r="V630" s="143" t="n">
        <v>0</v>
      </c>
      <c r="W630" s="141" t="s">
        <v>52</v>
      </c>
      <c r="X630" s="141" t="s">
        <v>52</v>
      </c>
      <c r="Y630" s="141" t="s">
        <v>52</v>
      </c>
      <c r="Z630" s="141" t="s">
        <v>52</v>
      </c>
      <c r="AA630" s="141" t="s">
        <v>52</v>
      </c>
      <c r="AB630" s="141" t="s">
        <v>52</v>
      </c>
      <c r="AC630" s="141" t="s">
        <v>53</v>
      </c>
      <c r="AD630" s="141" t="s">
        <v>52</v>
      </c>
      <c r="AE630" s="141" t="s">
        <v>53</v>
      </c>
      <c r="AF630" s="141" t="n">
        <v>0</v>
      </c>
      <c r="AG630" s="141" t="n">
        <v>1</v>
      </c>
      <c r="AH630" s="141" t="n">
        <v>1</v>
      </c>
      <c r="AI630" s="141" t="n">
        <v>1</v>
      </c>
      <c r="AJ630" s="141" t="n">
        <v>1</v>
      </c>
      <c r="AK630" s="141" t="n">
        <v>0</v>
      </c>
      <c r="AL630" s="144"/>
    </row>
    <row collapsed="false" customFormat="false" customHeight="false" hidden="false" ht="15.9" outlineLevel="0" r="631">
      <c r="A631" s="141" t="n">
        <v>624</v>
      </c>
      <c r="B631" s="55" t="s">
        <v>316</v>
      </c>
      <c r="C631" s="34" t="s">
        <v>126</v>
      </c>
      <c r="D631" s="54" t="s">
        <v>365</v>
      </c>
      <c r="E631" s="36" t="n">
        <v>42</v>
      </c>
      <c r="F631" s="141" t="n">
        <v>1</v>
      </c>
      <c r="G631" s="141"/>
      <c r="H631" s="141" t="n">
        <v>8620</v>
      </c>
      <c r="I631" s="36" t="s">
        <v>163</v>
      </c>
      <c r="J631" s="141"/>
      <c r="K631" s="120" t="s">
        <v>357</v>
      </c>
      <c r="L631" s="141" t="s">
        <v>359</v>
      </c>
      <c r="M631" s="141" t="n">
        <v>1978</v>
      </c>
      <c r="N631" s="141" t="s">
        <v>51</v>
      </c>
      <c r="O631" s="141" t="n">
        <v>12</v>
      </c>
      <c r="P631" s="141" t="n">
        <v>0</v>
      </c>
      <c r="Q631" s="141" t="n">
        <v>2</v>
      </c>
      <c r="R631" s="141" t="n">
        <v>95</v>
      </c>
      <c r="S631" s="143" t="n">
        <v>5235.91</v>
      </c>
      <c r="T631" s="143" t="n">
        <v>4612.91</v>
      </c>
      <c r="U631" s="143" t="n">
        <v>4612.91</v>
      </c>
      <c r="V631" s="143" t="n">
        <v>0</v>
      </c>
      <c r="W631" s="141" t="s">
        <v>52</v>
      </c>
      <c r="X631" s="141" t="s">
        <v>52</v>
      </c>
      <c r="Y631" s="141" t="s">
        <v>52</v>
      </c>
      <c r="Z631" s="141" t="s">
        <v>52</v>
      </c>
      <c r="AA631" s="141" t="s">
        <v>52</v>
      </c>
      <c r="AB631" s="141" t="s">
        <v>52</v>
      </c>
      <c r="AC631" s="141" t="s">
        <v>53</v>
      </c>
      <c r="AD631" s="141" t="s">
        <v>52</v>
      </c>
      <c r="AE631" s="141" t="s">
        <v>53</v>
      </c>
      <c r="AF631" s="141" t="n">
        <v>4</v>
      </c>
      <c r="AG631" s="141" t="n">
        <v>2</v>
      </c>
      <c r="AH631" s="141" t="n">
        <v>2</v>
      </c>
      <c r="AI631" s="141" t="n">
        <v>1</v>
      </c>
      <c r="AJ631" s="141" t="n">
        <v>1</v>
      </c>
      <c r="AK631" s="141" t="n">
        <v>0</v>
      </c>
      <c r="AL631" s="144"/>
    </row>
    <row collapsed="false" customFormat="false" customHeight="false" hidden="false" ht="15.9" outlineLevel="0" r="632">
      <c r="A632" s="141" t="n">
        <v>625</v>
      </c>
      <c r="B632" s="55" t="s">
        <v>316</v>
      </c>
      <c r="C632" s="34" t="s">
        <v>126</v>
      </c>
      <c r="D632" s="54" t="s">
        <v>365</v>
      </c>
      <c r="E632" s="36" t="n">
        <v>44</v>
      </c>
      <c r="F632" s="141" t="n">
        <v>1</v>
      </c>
      <c r="G632" s="141"/>
      <c r="H632" s="55" t="n">
        <v>8621</v>
      </c>
      <c r="I632" s="36" t="s">
        <v>163</v>
      </c>
      <c r="J632" s="141"/>
      <c r="K632" s="120" t="s">
        <v>357</v>
      </c>
      <c r="L632" s="141" t="s">
        <v>358</v>
      </c>
      <c r="M632" s="141" t="n">
        <v>1970</v>
      </c>
      <c r="N632" s="141" t="s">
        <v>51</v>
      </c>
      <c r="O632" s="141" t="n">
        <v>5</v>
      </c>
      <c r="P632" s="141" t="n">
        <v>0</v>
      </c>
      <c r="Q632" s="141" t="n">
        <v>6</v>
      </c>
      <c r="R632" s="141" t="n">
        <v>110</v>
      </c>
      <c r="S632" s="143" t="n">
        <v>5828.11</v>
      </c>
      <c r="T632" s="143" t="n">
        <v>5362.11</v>
      </c>
      <c r="U632" s="143" t="n">
        <v>5026.11</v>
      </c>
      <c r="V632" s="143" t="n">
        <v>336</v>
      </c>
      <c r="W632" s="141" t="s">
        <v>52</v>
      </c>
      <c r="X632" s="141" t="s">
        <v>52</v>
      </c>
      <c r="Y632" s="141" t="s">
        <v>52</v>
      </c>
      <c r="Z632" s="141" t="s">
        <v>52</v>
      </c>
      <c r="AA632" s="141" t="s">
        <v>52</v>
      </c>
      <c r="AB632" s="141" t="s">
        <v>52</v>
      </c>
      <c r="AC632" s="141" t="s">
        <v>53</v>
      </c>
      <c r="AD632" s="141" t="s">
        <v>52</v>
      </c>
      <c r="AE632" s="141" t="s">
        <v>53</v>
      </c>
      <c r="AF632" s="141" t="n">
        <v>0</v>
      </c>
      <c r="AG632" s="141" t="n">
        <v>2</v>
      </c>
      <c r="AH632" s="141" t="n">
        <v>1</v>
      </c>
      <c r="AI632" s="141" t="n">
        <v>1</v>
      </c>
      <c r="AJ632" s="141" t="n">
        <v>1</v>
      </c>
      <c r="AK632" s="141" t="n">
        <v>0</v>
      </c>
      <c r="AL632" s="144"/>
    </row>
    <row collapsed="false" customFormat="false" customHeight="false" hidden="false" ht="15.9" outlineLevel="0" r="633">
      <c r="A633" s="141" t="n">
        <v>626</v>
      </c>
      <c r="B633" s="55" t="s">
        <v>316</v>
      </c>
      <c r="C633" s="34" t="s">
        <v>126</v>
      </c>
      <c r="D633" s="54" t="s">
        <v>365</v>
      </c>
      <c r="E633" s="36" t="n">
        <v>48</v>
      </c>
      <c r="F633" s="141" t="n">
        <v>2</v>
      </c>
      <c r="G633" s="141"/>
      <c r="H633" s="141" t="n">
        <v>8622</v>
      </c>
      <c r="I633" s="36" t="s">
        <v>163</v>
      </c>
      <c r="J633" s="141"/>
      <c r="K633" s="120" t="s">
        <v>357</v>
      </c>
      <c r="L633" s="141" t="s">
        <v>361</v>
      </c>
      <c r="M633" s="141" t="n">
        <v>1970</v>
      </c>
      <c r="N633" s="141" t="s">
        <v>51</v>
      </c>
      <c r="O633" s="141" t="n">
        <v>5</v>
      </c>
      <c r="P633" s="141" t="n">
        <v>0</v>
      </c>
      <c r="Q633" s="141" t="n">
        <v>7</v>
      </c>
      <c r="R633" s="141" t="n">
        <v>139</v>
      </c>
      <c r="S633" s="143" t="n">
        <v>7441.42</v>
      </c>
      <c r="T633" s="143" t="n">
        <v>6907.42</v>
      </c>
      <c r="U633" s="143" t="n">
        <v>6907.42</v>
      </c>
      <c r="V633" s="143" t="n">
        <v>0</v>
      </c>
      <c r="W633" s="141" t="s">
        <v>52</v>
      </c>
      <c r="X633" s="141" t="s">
        <v>52</v>
      </c>
      <c r="Y633" s="141" t="s">
        <v>52</v>
      </c>
      <c r="Z633" s="141" t="s">
        <v>52</v>
      </c>
      <c r="AA633" s="141" t="s">
        <v>52</v>
      </c>
      <c r="AB633" s="141" t="s">
        <v>52</v>
      </c>
      <c r="AC633" s="141" t="s">
        <v>53</v>
      </c>
      <c r="AD633" s="141" t="s">
        <v>52</v>
      </c>
      <c r="AE633" s="141" t="s">
        <v>53</v>
      </c>
      <c r="AF633" s="141" t="n">
        <v>0</v>
      </c>
      <c r="AG633" s="141" t="n">
        <v>1</v>
      </c>
      <c r="AH633" s="141" t="n">
        <v>1</v>
      </c>
      <c r="AI633" s="141" t="n">
        <v>1</v>
      </c>
      <c r="AJ633" s="141" t="n">
        <v>1</v>
      </c>
      <c r="AK633" s="141" t="n">
        <v>0</v>
      </c>
      <c r="AL633" s="144"/>
    </row>
    <row collapsed="false" customFormat="false" customHeight="false" hidden="false" ht="15.9" outlineLevel="0" r="634">
      <c r="A634" s="141" t="n">
        <v>627</v>
      </c>
      <c r="B634" s="55" t="s">
        <v>316</v>
      </c>
      <c r="C634" s="34" t="s">
        <v>126</v>
      </c>
      <c r="D634" s="54" t="s">
        <v>365</v>
      </c>
      <c r="E634" s="36" t="n">
        <v>52</v>
      </c>
      <c r="F634" s="141" t="n">
        <v>1</v>
      </c>
      <c r="G634" s="141"/>
      <c r="H634" s="55" t="n">
        <v>8623</v>
      </c>
      <c r="I634" s="36" t="s">
        <v>163</v>
      </c>
      <c r="J634" s="141"/>
      <c r="K634" s="120" t="s">
        <v>357</v>
      </c>
      <c r="L634" s="141" t="s">
        <v>358</v>
      </c>
      <c r="M634" s="141" t="n">
        <v>1971</v>
      </c>
      <c r="N634" s="141" t="s">
        <v>51</v>
      </c>
      <c r="O634" s="141" t="n">
        <v>5</v>
      </c>
      <c r="P634" s="141" t="n">
        <v>0</v>
      </c>
      <c r="Q634" s="141" t="n">
        <v>6</v>
      </c>
      <c r="R634" s="141" t="n">
        <v>110</v>
      </c>
      <c r="S634" s="143" t="n">
        <v>5858.75</v>
      </c>
      <c r="T634" s="143" t="n">
        <v>5392.75</v>
      </c>
      <c r="U634" s="143" t="n">
        <v>5066.55</v>
      </c>
      <c r="V634" s="143" t="n">
        <v>326.2</v>
      </c>
      <c r="W634" s="141" t="s">
        <v>52</v>
      </c>
      <c r="X634" s="141" t="s">
        <v>52</v>
      </c>
      <c r="Y634" s="141" t="s">
        <v>52</v>
      </c>
      <c r="Z634" s="141" t="s">
        <v>52</v>
      </c>
      <c r="AA634" s="141" t="s">
        <v>52</v>
      </c>
      <c r="AB634" s="141" t="s">
        <v>52</v>
      </c>
      <c r="AC634" s="141" t="s">
        <v>53</v>
      </c>
      <c r="AD634" s="141" t="s">
        <v>52</v>
      </c>
      <c r="AE634" s="141" t="s">
        <v>53</v>
      </c>
      <c r="AF634" s="141" t="n">
        <v>0</v>
      </c>
      <c r="AG634" s="141" t="n">
        <v>1</v>
      </c>
      <c r="AH634" s="141" t="n">
        <v>1</v>
      </c>
      <c r="AI634" s="141" t="n">
        <v>1</v>
      </c>
      <c r="AJ634" s="141" t="n">
        <v>1</v>
      </c>
      <c r="AK634" s="141" t="n">
        <v>0</v>
      </c>
      <c r="AL634" s="144"/>
    </row>
    <row collapsed="false" customFormat="false" customHeight="false" hidden="false" ht="15.9" outlineLevel="0" r="635">
      <c r="A635" s="141" t="n">
        <v>628</v>
      </c>
      <c r="B635" s="55" t="s">
        <v>316</v>
      </c>
      <c r="C635" s="34" t="s">
        <v>126</v>
      </c>
      <c r="D635" s="54" t="s">
        <v>365</v>
      </c>
      <c r="E635" s="36" t="n">
        <v>54</v>
      </c>
      <c r="F635" s="141" t="n">
        <v>1</v>
      </c>
      <c r="G635" s="141"/>
      <c r="H635" s="141" t="n">
        <v>8624</v>
      </c>
      <c r="I635" s="36" t="s">
        <v>163</v>
      </c>
      <c r="J635" s="141"/>
      <c r="K635" s="120" t="s">
        <v>357</v>
      </c>
      <c r="L635" s="141" t="s">
        <v>359</v>
      </c>
      <c r="M635" s="141" t="n">
        <v>1970</v>
      </c>
      <c r="N635" s="141" t="s">
        <v>51</v>
      </c>
      <c r="O635" s="141" t="n">
        <v>9</v>
      </c>
      <c r="P635" s="141" t="n">
        <v>0</v>
      </c>
      <c r="Q635" s="141" t="n">
        <v>5</v>
      </c>
      <c r="R635" s="141" t="n">
        <v>178</v>
      </c>
      <c r="S635" s="143" t="n">
        <v>10185.89</v>
      </c>
      <c r="T635" s="143" t="n">
        <v>9302.89</v>
      </c>
      <c r="U635" s="143" t="n">
        <v>9286.64</v>
      </c>
      <c r="V635" s="143" t="n">
        <v>16.25</v>
      </c>
      <c r="W635" s="141" t="s">
        <v>52</v>
      </c>
      <c r="X635" s="141" t="s">
        <v>52</v>
      </c>
      <c r="Y635" s="141" t="s">
        <v>52</v>
      </c>
      <c r="Z635" s="141" t="s">
        <v>52</v>
      </c>
      <c r="AA635" s="141" t="s">
        <v>52</v>
      </c>
      <c r="AB635" s="141" t="s">
        <v>52</v>
      </c>
      <c r="AC635" s="141" t="s">
        <v>53</v>
      </c>
      <c r="AD635" s="141" t="s">
        <v>52</v>
      </c>
      <c r="AE635" s="141" t="s">
        <v>53</v>
      </c>
      <c r="AF635" s="141" t="n">
        <v>5</v>
      </c>
      <c r="AG635" s="141" t="n">
        <v>2</v>
      </c>
      <c r="AH635" s="141" t="n">
        <v>1</v>
      </c>
      <c r="AI635" s="141" t="n">
        <v>1</v>
      </c>
      <c r="AJ635" s="141" t="n">
        <v>1</v>
      </c>
      <c r="AK635" s="141" t="n">
        <v>0</v>
      </c>
      <c r="AL635" s="144"/>
    </row>
    <row collapsed="false" customFormat="false" customHeight="false" hidden="false" ht="15.9" outlineLevel="0" r="636">
      <c r="A636" s="141" t="n">
        <v>629</v>
      </c>
      <c r="B636" s="55" t="s">
        <v>316</v>
      </c>
      <c r="C636" s="34" t="s">
        <v>126</v>
      </c>
      <c r="D636" s="54" t="s">
        <v>365</v>
      </c>
      <c r="E636" s="36" t="n">
        <v>58</v>
      </c>
      <c r="F636" s="141" t="n">
        <v>1</v>
      </c>
      <c r="G636" s="141"/>
      <c r="H636" s="55" t="n">
        <v>8625</v>
      </c>
      <c r="I636" s="36" t="s">
        <v>163</v>
      </c>
      <c r="J636" s="141"/>
      <c r="K636" s="120" t="s">
        <v>357</v>
      </c>
      <c r="L636" s="141" t="s">
        <v>359</v>
      </c>
      <c r="M636" s="141" t="n">
        <v>1979</v>
      </c>
      <c r="N636" s="141" t="s">
        <v>51</v>
      </c>
      <c r="O636" s="141" t="n">
        <v>12</v>
      </c>
      <c r="P636" s="141" t="n">
        <v>0</v>
      </c>
      <c r="Q636" s="141" t="n">
        <v>2</v>
      </c>
      <c r="R636" s="141" t="n">
        <v>95</v>
      </c>
      <c r="S636" s="143" t="n">
        <v>5225.09</v>
      </c>
      <c r="T636" s="143" t="n">
        <v>4638.09</v>
      </c>
      <c r="U636" s="143" t="n">
        <v>4621.84</v>
      </c>
      <c r="V636" s="143" t="n">
        <v>16.25</v>
      </c>
      <c r="W636" s="141" t="s">
        <v>52</v>
      </c>
      <c r="X636" s="141" t="s">
        <v>52</v>
      </c>
      <c r="Y636" s="141" t="s">
        <v>52</v>
      </c>
      <c r="Z636" s="141" t="s">
        <v>52</v>
      </c>
      <c r="AA636" s="141" t="s">
        <v>52</v>
      </c>
      <c r="AB636" s="141" t="s">
        <v>52</v>
      </c>
      <c r="AC636" s="141" t="s">
        <v>53</v>
      </c>
      <c r="AD636" s="141" t="s">
        <v>52</v>
      </c>
      <c r="AE636" s="141" t="s">
        <v>53</v>
      </c>
      <c r="AF636" s="141" t="n">
        <v>4</v>
      </c>
      <c r="AG636" s="141" t="n">
        <v>2</v>
      </c>
      <c r="AH636" s="141" t="n">
        <v>2</v>
      </c>
      <c r="AI636" s="141" t="n">
        <v>1</v>
      </c>
      <c r="AJ636" s="141" t="n">
        <v>1</v>
      </c>
      <c r="AK636" s="141" t="n">
        <v>0</v>
      </c>
      <c r="AL636" s="144"/>
    </row>
    <row collapsed="false" customFormat="false" customHeight="false" hidden="false" ht="15.9" outlineLevel="0" r="637">
      <c r="A637" s="141" t="n">
        <v>630</v>
      </c>
      <c r="B637" s="55" t="s">
        <v>316</v>
      </c>
      <c r="C637" s="34" t="s">
        <v>126</v>
      </c>
      <c r="D637" s="54" t="s">
        <v>365</v>
      </c>
      <c r="E637" s="36" t="n">
        <v>62</v>
      </c>
      <c r="F637" s="141" t="n">
        <v>1</v>
      </c>
      <c r="G637" s="141"/>
      <c r="H637" s="141" t="n">
        <v>8626</v>
      </c>
      <c r="I637" s="36" t="s">
        <v>163</v>
      </c>
      <c r="J637" s="141"/>
      <c r="K637" s="120" t="s">
        <v>357</v>
      </c>
      <c r="L637" s="141" t="s">
        <v>359</v>
      </c>
      <c r="M637" s="141" t="n">
        <v>1970</v>
      </c>
      <c r="N637" s="141" t="s">
        <v>51</v>
      </c>
      <c r="O637" s="141" t="n">
        <v>9</v>
      </c>
      <c r="P637" s="141" t="n">
        <v>0</v>
      </c>
      <c r="Q637" s="141" t="n">
        <v>7</v>
      </c>
      <c r="R637" s="141" t="n">
        <v>251</v>
      </c>
      <c r="S637" s="143" t="n">
        <v>14033.47</v>
      </c>
      <c r="T637" s="143" t="n">
        <v>12829.47</v>
      </c>
      <c r="U637" s="143" t="n">
        <v>12829.47</v>
      </c>
      <c r="V637" s="143" t="n">
        <v>0</v>
      </c>
      <c r="W637" s="141" t="s">
        <v>52</v>
      </c>
      <c r="X637" s="141" t="s">
        <v>52</v>
      </c>
      <c r="Y637" s="141" t="s">
        <v>52</v>
      </c>
      <c r="Z637" s="141" t="s">
        <v>52</v>
      </c>
      <c r="AA637" s="141" t="s">
        <v>52</v>
      </c>
      <c r="AB637" s="141" t="s">
        <v>52</v>
      </c>
      <c r="AC637" s="141" t="s">
        <v>53</v>
      </c>
      <c r="AD637" s="141" t="s">
        <v>52</v>
      </c>
      <c r="AE637" s="141" t="s">
        <v>53</v>
      </c>
      <c r="AF637" s="141" t="n">
        <v>7</v>
      </c>
      <c r="AG637" s="141" t="n">
        <v>2</v>
      </c>
      <c r="AH637" s="141" t="n">
        <v>2</v>
      </c>
      <c r="AI637" s="141" t="n">
        <v>2</v>
      </c>
      <c r="AJ637" s="141" t="n">
        <v>2</v>
      </c>
      <c r="AK637" s="141" t="n">
        <v>0</v>
      </c>
      <c r="AL637" s="144"/>
    </row>
    <row collapsed="false" customFormat="false" customHeight="false" hidden="false" ht="15.9" outlineLevel="0" r="638">
      <c r="A638" s="141" t="n">
        <v>631</v>
      </c>
      <c r="B638" s="55" t="s">
        <v>316</v>
      </c>
      <c r="C638" s="34" t="s">
        <v>126</v>
      </c>
      <c r="D638" s="54" t="s">
        <v>366</v>
      </c>
      <c r="E638" s="36" t="n">
        <v>9</v>
      </c>
      <c r="F638" s="141" t="n">
        <v>2</v>
      </c>
      <c r="G638" s="141"/>
      <c r="H638" s="55" t="n">
        <v>8627</v>
      </c>
      <c r="I638" s="36" t="s">
        <v>163</v>
      </c>
      <c r="J638" s="141"/>
      <c r="K638" s="120" t="s">
        <v>357</v>
      </c>
      <c r="L638" s="141" t="s">
        <v>358</v>
      </c>
      <c r="M638" s="141" t="n">
        <v>1969</v>
      </c>
      <c r="N638" s="141" t="s">
        <v>51</v>
      </c>
      <c r="O638" s="141" t="n">
        <v>5</v>
      </c>
      <c r="P638" s="141" t="n">
        <v>0</v>
      </c>
      <c r="Q638" s="141" t="n">
        <v>7</v>
      </c>
      <c r="R638" s="141" t="n">
        <v>139</v>
      </c>
      <c r="S638" s="143" t="n">
        <v>7481.7</v>
      </c>
      <c r="T638" s="143" t="n">
        <v>6947.7</v>
      </c>
      <c r="U638" s="143" t="n">
        <v>6947.7</v>
      </c>
      <c r="V638" s="143" t="n">
        <v>0</v>
      </c>
      <c r="W638" s="141" t="s">
        <v>52</v>
      </c>
      <c r="X638" s="141" t="s">
        <v>52</v>
      </c>
      <c r="Y638" s="141" t="s">
        <v>52</v>
      </c>
      <c r="Z638" s="141" t="s">
        <v>52</v>
      </c>
      <c r="AA638" s="141" t="s">
        <v>52</v>
      </c>
      <c r="AB638" s="141" t="s">
        <v>52</v>
      </c>
      <c r="AC638" s="141" t="s">
        <v>53</v>
      </c>
      <c r="AD638" s="141" t="s">
        <v>52</v>
      </c>
      <c r="AE638" s="141" t="s">
        <v>53</v>
      </c>
      <c r="AF638" s="141" t="n">
        <v>0</v>
      </c>
      <c r="AG638" s="141" t="n">
        <v>1</v>
      </c>
      <c r="AH638" s="141" t="n">
        <v>1</v>
      </c>
      <c r="AI638" s="141" t="n">
        <v>1</v>
      </c>
      <c r="AJ638" s="141" t="n">
        <v>1</v>
      </c>
      <c r="AK638" s="141" t="n">
        <v>0</v>
      </c>
      <c r="AL638" s="144"/>
    </row>
    <row collapsed="false" customFormat="false" customHeight="false" hidden="false" ht="15.9" outlineLevel="0" r="639">
      <c r="A639" s="141" t="n">
        <v>632</v>
      </c>
      <c r="B639" s="55" t="s">
        <v>316</v>
      </c>
      <c r="C639" s="34" t="s">
        <v>126</v>
      </c>
      <c r="D639" s="54" t="s">
        <v>366</v>
      </c>
      <c r="E639" s="36" t="n">
        <v>9</v>
      </c>
      <c r="F639" s="141" t="n">
        <v>3</v>
      </c>
      <c r="G639" s="141"/>
      <c r="H639" s="141" t="n">
        <v>8628</v>
      </c>
      <c r="I639" s="36" t="s">
        <v>163</v>
      </c>
      <c r="J639" s="141"/>
      <c r="K639" s="120" t="s">
        <v>357</v>
      </c>
      <c r="L639" s="141" t="s">
        <v>358</v>
      </c>
      <c r="M639" s="141" t="n">
        <v>1969</v>
      </c>
      <c r="N639" s="141" t="s">
        <v>51</v>
      </c>
      <c r="O639" s="141" t="n">
        <v>5</v>
      </c>
      <c r="P639" s="141" t="n">
        <v>0</v>
      </c>
      <c r="Q639" s="141" t="n">
        <v>7</v>
      </c>
      <c r="R639" s="141" t="n">
        <v>139</v>
      </c>
      <c r="S639" s="143" t="n">
        <v>7456.03</v>
      </c>
      <c r="T639" s="143" t="n">
        <v>6922.03</v>
      </c>
      <c r="U639" s="143" t="n">
        <v>6922.03</v>
      </c>
      <c r="V639" s="143" t="n">
        <v>0</v>
      </c>
      <c r="W639" s="141" t="s">
        <v>52</v>
      </c>
      <c r="X639" s="141" t="s">
        <v>52</v>
      </c>
      <c r="Y639" s="141" t="s">
        <v>52</v>
      </c>
      <c r="Z639" s="141" t="s">
        <v>52</v>
      </c>
      <c r="AA639" s="141" t="s">
        <v>52</v>
      </c>
      <c r="AB639" s="141" t="s">
        <v>52</v>
      </c>
      <c r="AC639" s="141" t="s">
        <v>53</v>
      </c>
      <c r="AD639" s="141" t="s">
        <v>52</v>
      </c>
      <c r="AE639" s="141" t="s">
        <v>53</v>
      </c>
      <c r="AF639" s="141" t="n">
        <v>0</v>
      </c>
      <c r="AG639" s="141" t="n">
        <v>1</v>
      </c>
      <c r="AH639" s="141" t="n">
        <v>1</v>
      </c>
      <c r="AI639" s="141" t="n">
        <v>1</v>
      </c>
      <c r="AJ639" s="141" t="n">
        <v>1</v>
      </c>
      <c r="AK639" s="141" t="n">
        <v>0</v>
      </c>
      <c r="AL639" s="144"/>
    </row>
    <row collapsed="false" customFormat="false" customHeight="false" hidden="false" ht="15.9" outlineLevel="0" r="640">
      <c r="A640" s="141" t="n">
        <v>633</v>
      </c>
      <c r="B640" s="55" t="s">
        <v>316</v>
      </c>
      <c r="C640" s="34" t="s">
        <v>126</v>
      </c>
      <c r="D640" s="54" t="s">
        <v>366</v>
      </c>
      <c r="E640" s="36" t="n">
        <v>10</v>
      </c>
      <c r="F640" s="141" t="n">
        <v>2</v>
      </c>
      <c r="G640" s="141"/>
      <c r="H640" s="55" t="n">
        <v>8629</v>
      </c>
      <c r="I640" s="36" t="s">
        <v>163</v>
      </c>
      <c r="J640" s="141"/>
      <c r="K640" s="120" t="s">
        <v>357</v>
      </c>
      <c r="L640" s="141" t="s">
        <v>358</v>
      </c>
      <c r="M640" s="141" t="n">
        <v>1969</v>
      </c>
      <c r="N640" s="141" t="s">
        <v>51</v>
      </c>
      <c r="O640" s="141" t="n">
        <v>5</v>
      </c>
      <c r="P640" s="141" t="n">
        <v>0</v>
      </c>
      <c r="Q640" s="141" t="n">
        <v>6</v>
      </c>
      <c r="R640" s="141" t="n">
        <v>118</v>
      </c>
      <c r="S640" s="143" t="n">
        <v>5890.97</v>
      </c>
      <c r="T640" s="143" t="n">
        <v>5418.97</v>
      </c>
      <c r="U640" s="143" t="n">
        <v>5418.97</v>
      </c>
      <c r="V640" s="143" t="n">
        <v>0</v>
      </c>
      <c r="W640" s="141" t="s">
        <v>52</v>
      </c>
      <c r="X640" s="141" t="s">
        <v>52</v>
      </c>
      <c r="Y640" s="141" t="s">
        <v>52</v>
      </c>
      <c r="Z640" s="141" t="s">
        <v>52</v>
      </c>
      <c r="AA640" s="141" t="s">
        <v>52</v>
      </c>
      <c r="AB640" s="141" t="s">
        <v>52</v>
      </c>
      <c r="AC640" s="141" t="s">
        <v>53</v>
      </c>
      <c r="AD640" s="141" t="s">
        <v>52</v>
      </c>
      <c r="AE640" s="141" t="s">
        <v>53</v>
      </c>
      <c r="AF640" s="141" t="n">
        <v>0</v>
      </c>
      <c r="AG640" s="141" t="n">
        <v>1</v>
      </c>
      <c r="AH640" s="141" t="n">
        <v>1</v>
      </c>
      <c r="AI640" s="141" t="n">
        <v>1</v>
      </c>
      <c r="AJ640" s="141" t="n">
        <v>1</v>
      </c>
      <c r="AK640" s="141" t="n">
        <v>0</v>
      </c>
      <c r="AL640" s="144"/>
    </row>
    <row collapsed="false" customFormat="false" customHeight="false" hidden="false" ht="15.9" outlineLevel="0" r="641">
      <c r="A641" s="141" t="n">
        <v>634</v>
      </c>
      <c r="B641" s="55" t="s">
        <v>316</v>
      </c>
      <c r="C641" s="34" t="s">
        <v>126</v>
      </c>
      <c r="D641" s="54" t="s">
        <v>366</v>
      </c>
      <c r="E641" s="36" t="n">
        <v>10</v>
      </c>
      <c r="F641" s="141" t="n">
        <v>3</v>
      </c>
      <c r="G641" s="141"/>
      <c r="H641" s="141" t="n">
        <v>8630</v>
      </c>
      <c r="I641" s="36" t="s">
        <v>163</v>
      </c>
      <c r="J641" s="141"/>
      <c r="K641" s="120" t="s">
        <v>357</v>
      </c>
      <c r="L641" s="141" t="s">
        <v>358</v>
      </c>
      <c r="M641" s="141" t="n">
        <v>1969</v>
      </c>
      <c r="N641" s="141" t="s">
        <v>51</v>
      </c>
      <c r="O641" s="141" t="n">
        <v>5</v>
      </c>
      <c r="P641" s="141" t="n">
        <v>0</v>
      </c>
      <c r="Q641" s="141" t="n">
        <v>6</v>
      </c>
      <c r="R641" s="141" t="n">
        <v>118</v>
      </c>
      <c r="S641" s="143" t="n">
        <v>5898.51</v>
      </c>
      <c r="T641" s="143" t="n">
        <v>5426.51</v>
      </c>
      <c r="U641" s="143" t="n">
        <v>5426.51</v>
      </c>
      <c r="V641" s="143" t="n">
        <v>0</v>
      </c>
      <c r="W641" s="141" t="s">
        <v>52</v>
      </c>
      <c r="X641" s="141" t="s">
        <v>52</v>
      </c>
      <c r="Y641" s="141" t="s">
        <v>52</v>
      </c>
      <c r="Z641" s="141" t="s">
        <v>52</v>
      </c>
      <c r="AA641" s="141" t="s">
        <v>52</v>
      </c>
      <c r="AB641" s="141" t="s">
        <v>52</v>
      </c>
      <c r="AC641" s="141" t="s">
        <v>53</v>
      </c>
      <c r="AD641" s="141" t="s">
        <v>52</v>
      </c>
      <c r="AE641" s="141" t="s">
        <v>53</v>
      </c>
      <c r="AF641" s="141" t="n">
        <v>0</v>
      </c>
      <c r="AG641" s="141" t="n">
        <v>1</v>
      </c>
      <c r="AH641" s="141" t="n">
        <v>1</v>
      </c>
      <c r="AI641" s="141" t="n">
        <v>1</v>
      </c>
      <c r="AJ641" s="141" t="n">
        <v>1</v>
      </c>
      <c r="AK641" s="141" t="n">
        <v>0</v>
      </c>
      <c r="AL641" s="144"/>
    </row>
    <row collapsed="false" customFormat="false" customHeight="false" hidden="false" ht="15.9" outlineLevel="0" r="642">
      <c r="A642" s="141" t="n">
        <v>635</v>
      </c>
      <c r="B642" s="55" t="s">
        <v>316</v>
      </c>
      <c r="C642" s="34" t="s">
        <v>126</v>
      </c>
      <c r="D642" s="54" t="s">
        <v>366</v>
      </c>
      <c r="E642" s="36" t="n">
        <v>10</v>
      </c>
      <c r="F642" s="141" t="n">
        <v>4</v>
      </c>
      <c r="G642" s="141"/>
      <c r="H642" s="55" t="n">
        <v>8631</v>
      </c>
      <c r="I642" s="36" t="s">
        <v>163</v>
      </c>
      <c r="J642" s="141"/>
      <c r="K642" s="120" t="s">
        <v>357</v>
      </c>
      <c r="L642" s="141" t="s">
        <v>358</v>
      </c>
      <c r="M642" s="141" t="n">
        <v>1969</v>
      </c>
      <c r="N642" s="141" t="s">
        <v>51</v>
      </c>
      <c r="O642" s="141" t="n">
        <v>5</v>
      </c>
      <c r="P642" s="141" t="n">
        <v>0</v>
      </c>
      <c r="Q642" s="141" t="n">
        <v>6</v>
      </c>
      <c r="R642" s="141" t="n">
        <v>118</v>
      </c>
      <c r="S642" s="143" t="n">
        <v>5896.02</v>
      </c>
      <c r="T642" s="143" t="n">
        <v>5417.02</v>
      </c>
      <c r="U642" s="143" t="n">
        <v>5417.02</v>
      </c>
      <c r="V642" s="143" t="n">
        <v>0</v>
      </c>
      <c r="W642" s="141" t="s">
        <v>52</v>
      </c>
      <c r="X642" s="141" t="s">
        <v>52</v>
      </c>
      <c r="Y642" s="141" t="s">
        <v>52</v>
      </c>
      <c r="Z642" s="141" t="s">
        <v>52</v>
      </c>
      <c r="AA642" s="141" t="s">
        <v>52</v>
      </c>
      <c r="AB642" s="141" t="s">
        <v>52</v>
      </c>
      <c r="AC642" s="141" t="s">
        <v>53</v>
      </c>
      <c r="AD642" s="141" t="s">
        <v>52</v>
      </c>
      <c r="AE642" s="141" t="s">
        <v>53</v>
      </c>
      <c r="AF642" s="141" t="n">
        <v>0</v>
      </c>
      <c r="AG642" s="141" t="n">
        <v>1</v>
      </c>
      <c r="AH642" s="141" t="n">
        <v>1</v>
      </c>
      <c r="AI642" s="141" t="n">
        <v>1</v>
      </c>
      <c r="AJ642" s="141" t="n">
        <v>1</v>
      </c>
      <c r="AK642" s="141" t="n">
        <v>0</v>
      </c>
      <c r="AL642" s="144"/>
    </row>
    <row collapsed="false" customFormat="false" customHeight="false" hidden="false" ht="15.9" outlineLevel="0" r="643">
      <c r="A643" s="141" t="n">
        <v>636</v>
      </c>
      <c r="B643" s="55" t="s">
        <v>316</v>
      </c>
      <c r="C643" s="34" t="s">
        <v>126</v>
      </c>
      <c r="D643" s="54" t="s">
        <v>366</v>
      </c>
      <c r="E643" s="36" t="n">
        <v>11</v>
      </c>
      <c r="F643" s="141" t="n">
        <v>1</v>
      </c>
      <c r="G643" s="141"/>
      <c r="H643" s="141" t="n">
        <v>8632</v>
      </c>
      <c r="I643" s="36" t="s">
        <v>163</v>
      </c>
      <c r="J643" s="141"/>
      <c r="K643" s="120" t="s">
        <v>357</v>
      </c>
      <c r="L643" s="141" t="s">
        <v>359</v>
      </c>
      <c r="M643" s="141" t="n">
        <v>1972</v>
      </c>
      <c r="N643" s="141" t="s">
        <v>51</v>
      </c>
      <c r="O643" s="141" t="n">
        <v>9</v>
      </c>
      <c r="P643" s="141" t="n">
        <v>0</v>
      </c>
      <c r="Q643" s="141" t="n">
        <v>7</v>
      </c>
      <c r="R643" s="141" t="n">
        <v>251</v>
      </c>
      <c r="S643" s="143" t="n">
        <v>14639.9</v>
      </c>
      <c r="T643" s="143" t="n">
        <v>12810.9</v>
      </c>
      <c r="U643" s="143" t="n">
        <v>12810.9</v>
      </c>
      <c r="V643" s="143" t="n">
        <v>0</v>
      </c>
      <c r="W643" s="141" t="s">
        <v>52</v>
      </c>
      <c r="X643" s="141" t="s">
        <v>52</v>
      </c>
      <c r="Y643" s="141" t="s">
        <v>52</v>
      </c>
      <c r="Z643" s="141" t="s">
        <v>52</v>
      </c>
      <c r="AA643" s="141" t="s">
        <v>52</v>
      </c>
      <c r="AB643" s="141" t="s">
        <v>52</v>
      </c>
      <c r="AC643" s="141" t="s">
        <v>53</v>
      </c>
      <c r="AD643" s="141" t="s">
        <v>52</v>
      </c>
      <c r="AE643" s="141" t="s">
        <v>53</v>
      </c>
      <c r="AF643" s="141" t="n">
        <v>7</v>
      </c>
      <c r="AG643" s="141" t="n">
        <v>2</v>
      </c>
      <c r="AH643" s="141" t="n">
        <v>2</v>
      </c>
      <c r="AI643" s="141" t="n">
        <v>2</v>
      </c>
      <c r="AJ643" s="141" t="n">
        <v>2</v>
      </c>
      <c r="AK643" s="141" t="n">
        <v>0</v>
      </c>
      <c r="AL643" s="144"/>
    </row>
    <row collapsed="false" customFormat="false" customHeight="false" hidden="false" ht="15.9" outlineLevel="0" r="644">
      <c r="A644" s="141" t="n">
        <v>637</v>
      </c>
      <c r="B644" s="55" t="s">
        <v>316</v>
      </c>
      <c r="C644" s="34" t="s">
        <v>126</v>
      </c>
      <c r="D644" s="54" t="s">
        <v>366</v>
      </c>
      <c r="E644" s="36" t="n">
        <v>12</v>
      </c>
      <c r="F644" s="141" t="n">
        <v>1</v>
      </c>
      <c r="G644" s="141"/>
      <c r="H644" s="55" t="n">
        <v>8633</v>
      </c>
      <c r="I644" s="36" t="s">
        <v>163</v>
      </c>
      <c r="J644" s="141"/>
      <c r="K644" s="120" t="s">
        <v>354</v>
      </c>
      <c r="L644" s="141" t="s">
        <v>355</v>
      </c>
      <c r="M644" s="141" t="n">
        <v>1969</v>
      </c>
      <c r="N644" s="141" t="s">
        <v>69</v>
      </c>
      <c r="O644" s="141" t="n">
        <v>9</v>
      </c>
      <c r="P644" s="141" t="n">
        <v>0</v>
      </c>
      <c r="Q644" s="141" t="n">
        <v>7</v>
      </c>
      <c r="R644" s="141" t="n">
        <v>364</v>
      </c>
      <c r="S644" s="143" t="n">
        <v>20726.47</v>
      </c>
      <c r="T644" s="143" t="n">
        <v>18308.47</v>
      </c>
      <c r="U644" s="143" t="n">
        <v>18289.84</v>
      </c>
      <c r="V644" s="143" t="n">
        <v>18.63</v>
      </c>
      <c r="W644" s="141" t="s">
        <v>52</v>
      </c>
      <c r="X644" s="141" t="s">
        <v>52</v>
      </c>
      <c r="Y644" s="141" t="s">
        <v>52</v>
      </c>
      <c r="Z644" s="141" t="s">
        <v>52</v>
      </c>
      <c r="AA644" s="141" t="s">
        <v>52</v>
      </c>
      <c r="AB644" s="141" t="s">
        <v>52</v>
      </c>
      <c r="AC644" s="141" t="s">
        <v>53</v>
      </c>
      <c r="AD644" s="141" t="s">
        <v>52</v>
      </c>
      <c r="AE644" s="141" t="s">
        <v>53</v>
      </c>
      <c r="AF644" s="141" t="n">
        <v>7</v>
      </c>
      <c r="AG644" s="141" t="n">
        <v>4</v>
      </c>
      <c r="AH644" s="141" t="n">
        <v>2</v>
      </c>
      <c r="AI644" s="141" t="n">
        <v>3</v>
      </c>
      <c r="AJ644" s="141" t="n">
        <v>3</v>
      </c>
      <c r="AK644" s="141" t="n">
        <v>0</v>
      </c>
      <c r="AL644" s="144"/>
    </row>
    <row collapsed="false" customFormat="false" customHeight="false" hidden="false" ht="15.9" outlineLevel="0" r="645">
      <c r="A645" s="141" t="n">
        <v>638</v>
      </c>
      <c r="B645" s="55" t="s">
        <v>316</v>
      </c>
      <c r="C645" s="34" t="s">
        <v>126</v>
      </c>
      <c r="D645" s="54" t="s">
        <v>366</v>
      </c>
      <c r="E645" s="36" t="n">
        <v>14</v>
      </c>
      <c r="F645" s="141" t="n">
        <v>2</v>
      </c>
      <c r="G645" s="141"/>
      <c r="H645" s="141" t="n">
        <v>8634</v>
      </c>
      <c r="I645" s="36" t="s">
        <v>163</v>
      </c>
      <c r="J645" s="141"/>
      <c r="K645" s="120" t="s">
        <v>357</v>
      </c>
      <c r="L645" s="141" t="s">
        <v>359</v>
      </c>
      <c r="M645" s="141" t="n">
        <v>1970</v>
      </c>
      <c r="N645" s="141" t="s">
        <v>51</v>
      </c>
      <c r="O645" s="141" t="n">
        <v>9</v>
      </c>
      <c r="P645" s="141" t="n">
        <v>0</v>
      </c>
      <c r="Q645" s="141" t="n">
        <v>5</v>
      </c>
      <c r="R645" s="141" t="n">
        <v>179</v>
      </c>
      <c r="S645" s="143" t="n">
        <v>10257.84</v>
      </c>
      <c r="T645" s="143" t="n">
        <v>9251.84</v>
      </c>
      <c r="U645" s="143" t="n">
        <v>9251.84</v>
      </c>
      <c r="V645" s="143" t="n">
        <v>0</v>
      </c>
      <c r="W645" s="141" t="s">
        <v>52</v>
      </c>
      <c r="X645" s="141" t="s">
        <v>52</v>
      </c>
      <c r="Y645" s="141" t="s">
        <v>52</v>
      </c>
      <c r="Z645" s="141" t="s">
        <v>52</v>
      </c>
      <c r="AA645" s="141" t="s">
        <v>52</v>
      </c>
      <c r="AB645" s="141" t="s">
        <v>52</v>
      </c>
      <c r="AC645" s="141" t="s">
        <v>53</v>
      </c>
      <c r="AD645" s="141" t="s">
        <v>52</v>
      </c>
      <c r="AE645" s="141" t="s">
        <v>53</v>
      </c>
      <c r="AF645" s="141" t="n">
        <v>5</v>
      </c>
      <c r="AG645" s="141" t="n">
        <v>2</v>
      </c>
      <c r="AH645" s="141" t="n">
        <v>1</v>
      </c>
      <c r="AI645" s="141" t="n">
        <v>1</v>
      </c>
      <c r="AJ645" s="141" t="n">
        <v>1</v>
      </c>
      <c r="AK645" s="141" t="n">
        <v>0</v>
      </c>
      <c r="AL645" s="144"/>
    </row>
    <row collapsed="false" customFormat="false" customHeight="false" hidden="false" ht="15.9" outlineLevel="0" r="646">
      <c r="A646" s="141" t="n">
        <v>639</v>
      </c>
      <c r="B646" s="55" t="s">
        <v>316</v>
      </c>
      <c r="C646" s="34" t="s">
        <v>126</v>
      </c>
      <c r="D646" s="54" t="s">
        <v>366</v>
      </c>
      <c r="E646" s="36" t="s">
        <v>367</v>
      </c>
      <c r="F646" s="141" t="n">
        <v>1</v>
      </c>
      <c r="G646" s="141"/>
      <c r="H646" s="55" t="n">
        <v>8635</v>
      </c>
      <c r="I646" s="36" t="s">
        <v>163</v>
      </c>
      <c r="J646" s="141"/>
      <c r="K646" s="120" t="s">
        <v>229</v>
      </c>
      <c r="L646" s="141" t="s">
        <v>356</v>
      </c>
      <c r="M646" s="141" t="n">
        <v>1985</v>
      </c>
      <c r="N646" s="141" t="s">
        <v>69</v>
      </c>
      <c r="O646" s="141" t="n">
        <v>13</v>
      </c>
      <c r="P646" s="141" t="n">
        <v>0</v>
      </c>
      <c r="Q646" s="141" t="n">
        <v>10</v>
      </c>
      <c r="R646" s="141" t="n">
        <v>513</v>
      </c>
      <c r="S646" s="143" t="n">
        <v>34871.79</v>
      </c>
      <c r="T646" s="143" t="n">
        <v>30030.79</v>
      </c>
      <c r="U646" s="143" t="n">
        <v>24798.09</v>
      </c>
      <c r="V646" s="143" t="n">
        <v>5775.8</v>
      </c>
      <c r="W646" s="141" t="s">
        <v>52</v>
      </c>
      <c r="X646" s="141" t="s">
        <v>52</v>
      </c>
      <c r="Y646" s="141" t="s">
        <v>52</v>
      </c>
      <c r="Z646" s="141" t="s">
        <v>52</v>
      </c>
      <c r="AA646" s="141" t="s">
        <v>52</v>
      </c>
      <c r="AB646" s="141" t="s">
        <v>53</v>
      </c>
      <c r="AC646" s="141" t="s">
        <v>53</v>
      </c>
      <c r="AD646" s="141" t="s">
        <v>53</v>
      </c>
      <c r="AE646" s="141" t="s">
        <v>52</v>
      </c>
      <c r="AF646" s="141" t="n">
        <v>17</v>
      </c>
      <c r="AG646" s="141" t="n">
        <v>4</v>
      </c>
      <c r="AH646" s="141" t="n">
        <v>4</v>
      </c>
      <c r="AI646" s="141" t="n">
        <v>8</v>
      </c>
      <c r="AJ646" s="141" t="n">
        <v>8</v>
      </c>
      <c r="AK646" s="141" t="n">
        <v>0</v>
      </c>
      <c r="AL646" s="144"/>
    </row>
    <row collapsed="false" customFormat="false" customHeight="false" hidden="false" ht="15.9" outlineLevel="0" r="647">
      <c r="A647" s="141" t="n">
        <v>640</v>
      </c>
      <c r="B647" s="55" t="s">
        <v>316</v>
      </c>
      <c r="C647" s="34" t="s">
        <v>126</v>
      </c>
      <c r="D647" s="54" t="s">
        <v>366</v>
      </c>
      <c r="E647" s="36" t="n">
        <v>15</v>
      </c>
      <c r="F647" s="141" t="n">
        <v>1</v>
      </c>
      <c r="G647" s="141"/>
      <c r="H647" s="141" t="n">
        <v>8636</v>
      </c>
      <c r="I647" s="36" t="s">
        <v>163</v>
      </c>
      <c r="J647" s="141"/>
      <c r="K647" s="120" t="s">
        <v>357</v>
      </c>
      <c r="L647" s="141" t="s">
        <v>361</v>
      </c>
      <c r="M647" s="141" t="n">
        <v>1969</v>
      </c>
      <c r="N647" s="141" t="s">
        <v>51</v>
      </c>
      <c r="O647" s="141" t="n">
        <v>5</v>
      </c>
      <c r="P647" s="141" t="n">
        <v>0</v>
      </c>
      <c r="Q647" s="141" t="n">
        <v>7</v>
      </c>
      <c r="R647" s="141" t="n">
        <v>139</v>
      </c>
      <c r="S647" s="143" t="n">
        <v>7442.81</v>
      </c>
      <c r="T647" s="143" t="n">
        <v>6895.81</v>
      </c>
      <c r="U647" s="143" t="n">
        <v>6895.81</v>
      </c>
      <c r="V647" s="143" t="n">
        <v>0</v>
      </c>
      <c r="W647" s="141" t="s">
        <v>52</v>
      </c>
      <c r="X647" s="141" t="s">
        <v>52</v>
      </c>
      <c r="Y647" s="141" t="s">
        <v>52</v>
      </c>
      <c r="Z647" s="141" t="s">
        <v>52</v>
      </c>
      <c r="AA647" s="141" t="s">
        <v>52</v>
      </c>
      <c r="AB647" s="141" t="s">
        <v>52</v>
      </c>
      <c r="AC647" s="141" t="s">
        <v>53</v>
      </c>
      <c r="AD647" s="141" t="s">
        <v>52</v>
      </c>
      <c r="AE647" s="141" t="s">
        <v>53</v>
      </c>
      <c r="AF647" s="141" t="n">
        <v>0</v>
      </c>
      <c r="AG647" s="141" t="n">
        <v>1</v>
      </c>
      <c r="AH647" s="141" t="n">
        <v>1</v>
      </c>
      <c r="AI647" s="141" t="n">
        <v>1</v>
      </c>
      <c r="AJ647" s="141" t="n">
        <v>1</v>
      </c>
      <c r="AK647" s="141" t="n">
        <v>0</v>
      </c>
      <c r="AL647" s="144"/>
    </row>
    <row collapsed="false" customFormat="false" customHeight="false" hidden="false" ht="15.9" outlineLevel="0" r="648">
      <c r="A648" s="141" t="n">
        <v>641</v>
      </c>
      <c r="B648" s="55" t="s">
        <v>316</v>
      </c>
      <c r="C648" s="34" t="s">
        <v>126</v>
      </c>
      <c r="D648" s="54" t="s">
        <v>366</v>
      </c>
      <c r="E648" s="36" t="n">
        <v>15</v>
      </c>
      <c r="F648" s="141" t="n">
        <v>2</v>
      </c>
      <c r="G648" s="141"/>
      <c r="H648" s="55" t="n">
        <v>8637</v>
      </c>
      <c r="I648" s="36" t="s">
        <v>163</v>
      </c>
      <c r="J648" s="141"/>
      <c r="K648" s="120" t="s">
        <v>357</v>
      </c>
      <c r="L648" s="141" t="s">
        <v>361</v>
      </c>
      <c r="M648" s="141" t="n">
        <v>1969</v>
      </c>
      <c r="N648" s="141" t="s">
        <v>51</v>
      </c>
      <c r="O648" s="141" t="n">
        <v>5</v>
      </c>
      <c r="P648" s="141" t="n">
        <v>0</v>
      </c>
      <c r="Q648" s="141" t="n">
        <v>7</v>
      </c>
      <c r="R648" s="141" t="n">
        <v>139</v>
      </c>
      <c r="S648" s="143" t="n">
        <v>7458.91</v>
      </c>
      <c r="T648" s="143" t="n">
        <v>6911.91</v>
      </c>
      <c r="U648" s="143" t="n">
        <v>6911.91</v>
      </c>
      <c r="V648" s="143" t="n">
        <v>0</v>
      </c>
      <c r="W648" s="141" t="s">
        <v>52</v>
      </c>
      <c r="X648" s="141" t="s">
        <v>52</v>
      </c>
      <c r="Y648" s="141" t="s">
        <v>52</v>
      </c>
      <c r="Z648" s="141" t="s">
        <v>52</v>
      </c>
      <c r="AA648" s="141" t="s">
        <v>52</v>
      </c>
      <c r="AB648" s="141" t="s">
        <v>52</v>
      </c>
      <c r="AC648" s="141" t="s">
        <v>53</v>
      </c>
      <c r="AD648" s="141" t="s">
        <v>52</v>
      </c>
      <c r="AE648" s="141" t="s">
        <v>53</v>
      </c>
      <c r="AF648" s="141" t="n">
        <v>0</v>
      </c>
      <c r="AG648" s="141" t="n">
        <v>1</v>
      </c>
      <c r="AH648" s="141" t="n">
        <v>1</v>
      </c>
      <c r="AI648" s="141" t="n">
        <v>1</v>
      </c>
      <c r="AJ648" s="141" t="n">
        <v>1</v>
      </c>
      <c r="AK648" s="141" t="n">
        <v>0</v>
      </c>
      <c r="AL648" s="144"/>
    </row>
    <row collapsed="false" customFormat="false" customHeight="false" hidden="false" ht="15.9" outlineLevel="0" r="649">
      <c r="A649" s="141" t="n">
        <v>642</v>
      </c>
      <c r="B649" s="55" t="s">
        <v>316</v>
      </c>
      <c r="C649" s="34" t="s">
        <v>126</v>
      </c>
      <c r="D649" s="54" t="s">
        <v>366</v>
      </c>
      <c r="E649" s="36" t="n">
        <v>15</v>
      </c>
      <c r="F649" s="141" t="n">
        <v>3</v>
      </c>
      <c r="G649" s="141"/>
      <c r="H649" s="141" t="n">
        <v>8638</v>
      </c>
      <c r="I649" s="36" t="s">
        <v>163</v>
      </c>
      <c r="J649" s="141"/>
      <c r="K649" s="120" t="s">
        <v>357</v>
      </c>
      <c r="L649" s="141" t="s">
        <v>361</v>
      </c>
      <c r="M649" s="141" t="n">
        <v>1969</v>
      </c>
      <c r="N649" s="141" t="s">
        <v>51</v>
      </c>
      <c r="O649" s="141" t="n">
        <v>5</v>
      </c>
      <c r="P649" s="141" t="n">
        <v>0</v>
      </c>
      <c r="Q649" s="141" t="n">
        <v>7</v>
      </c>
      <c r="R649" s="141" t="n">
        <v>139</v>
      </c>
      <c r="S649" s="143" t="n">
        <v>7417.41</v>
      </c>
      <c r="T649" s="143" t="n">
        <v>6870.41</v>
      </c>
      <c r="U649" s="143" t="n">
        <v>6870.41</v>
      </c>
      <c r="V649" s="143" t="n">
        <v>0</v>
      </c>
      <c r="W649" s="141" t="s">
        <v>52</v>
      </c>
      <c r="X649" s="141" t="s">
        <v>52</v>
      </c>
      <c r="Y649" s="141" t="s">
        <v>52</v>
      </c>
      <c r="Z649" s="141" t="s">
        <v>52</v>
      </c>
      <c r="AA649" s="141" t="s">
        <v>52</v>
      </c>
      <c r="AB649" s="141" t="s">
        <v>52</v>
      </c>
      <c r="AC649" s="141" t="s">
        <v>53</v>
      </c>
      <c r="AD649" s="141" t="s">
        <v>52</v>
      </c>
      <c r="AE649" s="141" t="s">
        <v>53</v>
      </c>
      <c r="AF649" s="141" t="n">
        <v>0</v>
      </c>
      <c r="AG649" s="141" t="n">
        <v>1</v>
      </c>
      <c r="AH649" s="141" t="n">
        <v>1</v>
      </c>
      <c r="AI649" s="141" t="n">
        <v>1</v>
      </c>
      <c r="AJ649" s="141" t="n">
        <v>1</v>
      </c>
      <c r="AK649" s="141" t="n">
        <v>0</v>
      </c>
      <c r="AL649" s="144"/>
    </row>
    <row collapsed="false" customFormat="false" customHeight="false" hidden="false" ht="15.9" outlineLevel="0" r="650">
      <c r="A650" s="141" t="n">
        <v>643</v>
      </c>
      <c r="B650" s="55" t="s">
        <v>316</v>
      </c>
      <c r="C650" s="34" t="s">
        <v>126</v>
      </c>
      <c r="D650" s="54" t="s">
        <v>366</v>
      </c>
      <c r="E650" s="36" t="n">
        <v>18</v>
      </c>
      <c r="F650" s="141" t="n">
        <v>1</v>
      </c>
      <c r="G650" s="141"/>
      <c r="H650" s="55" t="n">
        <v>8639</v>
      </c>
      <c r="I650" s="36" t="s">
        <v>163</v>
      </c>
      <c r="J650" s="141"/>
      <c r="K650" s="120" t="s">
        <v>357</v>
      </c>
      <c r="L650" s="141" t="s">
        <v>359</v>
      </c>
      <c r="M650" s="141" t="n">
        <v>1970</v>
      </c>
      <c r="N650" s="141" t="s">
        <v>51</v>
      </c>
      <c r="O650" s="141" t="n">
        <v>9</v>
      </c>
      <c r="P650" s="141" t="n">
        <v>0</v>
      </c>
      <c r="Q650" s="141" t="n">
        <v>9</v>
      </c>
      <c r="R650" s="141" t="n">
        <v>322</v>
      </c>
      <c r="S650" s="143" t="n">
        <v>18542.99</v>
      </c>
      <c r="T650" s="143" t="n">
        <v>16158.99</v>
      </c>
      <c r="U650" s="143" t="n">
        <v>16158.99</v>
      </c>
      <c r="V650" s="143" t="n">
        <v>0</v>
      </c>
      <c r="W650" s="141" t="s">
        <v>52</v>
      </c>
      <c r="X650" s="141" t="s">
        <v>52</v>
      </c>
      <c r="Y650" s="141" t="s">
        <v>52</v>
      </c>
      <c r="Z650" s="141" t="s">
        <v>52</v>
      </c>
      <c r="AA650" s="141" t="s">
        <v>52</v>
      </c>
      <c r="AB650" s="141" t="s">
        <v>52</v>
      </c>
      <c r="AC650" s="141" t="s">
        <v>53</v>
      </c>
      <c r="AD650" s="141" t="s">
        <v>52</v>
      </c>
      <c r="AE650" s="141" t="s">
        <v>53</v>
      </c>
      <c r="AF650" s="141" t="n">
        <v>9</v>
      </c>
      <c r="AG650" s="141" t="n">
        <v>2</v>
      </c>
      <c r="AH650" s="141" t="n">
        <v>2</v>
      </c>
      <c r="AI650" s="141" t="n">
        <v>2</v>
      </c>
      <c r="AJ650" s="141" t="n">
        <v>2</v>
      </c>
      <c r="AK650" s="141" t="n">
        <v>0</v>
      </c>
      <c r="AL650" s="144"/>
    </row>
    <row collapsed="false" customFormat="false" customHeight="false" hidden="false" ht="15.9" outlineLevel="0" r="651">
      <c r="A651" s="141" t="n">
        <v>644</v>
      </c>
      <c r="B651" s="55" t="s">
        <v>316</v>
      </c>
      <c r="C651" s="34" t="s">
        <v>126</v>
      </c>
      <c r="D651" s="54" t="s">
        <v>366</v>
      </c>
      <c r="E651" s="36" t="n">
        <v>18</v>
      </c>
      <c r="F651" s="141" t="n">
        <v>2</v>
      </c>
      <c r="G651" s="141"/>
      <c r="H651" s="141" t="n">
        <v>8640</v>
      </c>
      <c r="I651" s="36" t="s">
        <v>163</v>
      </c>
      <c r="J651" s="141"/>
      <c r="K651" s="120" t="s">
        <v>357</v>
      </c>
      <c r="L651" s="141" t="s">
        <v>358</v>
      </c>
      <c r="M651" s="141" t="n">
        <v>1970</v>
      </c>
      <c r="N651" s="141" t="s">
        <v>51</v>
      </c>
      <c r="O651" s="141" t="n">
        <v>5</v>
      </c>
      <c r="P651" s="141" t="n">
        <v>0</v>
      </c>
      <c r="Q651" s="141" t="n">
        <v>4</v>
      </c>
      <c r="R651" s="141" t="n">
        <v>80</v>
      </c>
      <c r="S651" s="143" t="n">
        <v>3826.6</v>
      </c>
      <c r="T651" s="143" t="n">
        <v>3524.6</v>
      </c>
      <c r="U651" s="143" t="n">
        <v>3482.5</v>
      </c>
      <c r="V651" s="143" t="n">
        <v>42.1</v>
      </c>
      <c r="W651" s="141" t="s">
        <v>52</v>
      </c>
      <c r="X651" s="141" t="s">
        <v>52</v>
      </c>
      <c r="Y651" s="141" t="s">
        <v>52</v>
      </c>
      <c r="Z651" s="141" t="s">
        <v>52</v>
      </c>
      <c r="AA651" s="141" t="s">
        <v>52</v>
      </c>
      <c r="AB651" s="141" t="s">
        <v>52</v>
      </c>
      <c r="AC651" s="141" t="s">
        <v>53</v>
      </c>
      <c r="AD651" s="141" t="s">
        <v>52</v>
      </c>
      <c r="AE651" s="141" t="s">
        <v>53</v>
      </c>
      <c r="AF651" s="141" t="n">
        <v>0</v>
      </c>
      <c r="AG651" s="141" t="n">
        <v>1</v>
      </c>
      <c r="AH651" s="141" t="n">
        <v>1</v>
      </c>
      <c r="AI651" s="141" t="n">
        <v>1</v>
      </c>
      <c r="AJ651" s="141" t="n">
        <v>1</v>
      </c>
      <c r="AK651" s="141" t="n">
        <v>0</v>
      </c>
      <c r="AL651" s="144"/>
    </row>
    <row collapsed="false" customFormat="false" customHeight="false" hidden="false" ht="15.9" outlineLevel="0" r="652">
      <c r="A652" s="141" t="n">
        <v>645</v>
      </c>
      <c r="B652" s="55" t="s">
        <v>316</v>
      </c>
      <c r="C652" s="34" t="s">
        <v>126</v>
      </c>
      <c r="D652" s="54" t="s">
        <v>366</v>
      </c>
      <c r="E652" s="36" t="n">
        <v>18</v>
      </c>
      <c r="F652" s="141" t="n">
        <v>3</v>
      </c>
      <c r="G652" s="141"/>
      <c r="H652" s="55" t="n">
        <v>8641</v>
      </c>
      <c r="I652" s="36" t="s">
        <v>163</v>
      </c>
      <c r="J652" s="141"/>
      <c r="K652" s="120" t="s">
        <v>357</v>
      </c>
      <c r="L652" s="141" t="s">
        <v>358</v>
      </c>
      <c r="M652" s="141" t="n">
        <v>1970</v>
      </c>
      <c r="N652" s="141" t="s">
        <v>51</v>
      </c>
      <c r="O652" s="141" t="n">
        <v>5</v>
      </c>
      <c r="P652" s="141" t="n">
        <v>0</v>
      </c>
      <c r="Q652" s="141" t="n">
        <v>6</v>
      </c>
      <c r="R652" s="141" t="n">
        <v>118</v>
      </c>
      <c r="S652" s="143" t="n">
        <v>5865.21</v>
      </c>
      <c r="T652" s="143" t="n">
        <v>5394.21</v>
      </c>
      <c r="U652" s="143" t="n">
        <v>5394.21</v>
      </c>
      <c r="V652" s="143" t="n">
        <v>0</v>
      </c>
      <c r="W652" s="141" t="s">
        <v>52</v>
      </c>
      <c r="X652" s="141" t="s">
        <v>52</v>
      </c>
      <c r="Y652" s="141" t="s">
        <v>52</v>
      </c>
      <c r="Z652" s="141" t="s">
        <v>52</v>
      </c>
      <c r="AA652" s="141" t="s">
        <v>52</v>
      </c>
      <c r="AB652" s="141" t="s">
        <v>52</v>
      </c>
      <c r="AC652" s="141" t="s">
        <v>53</v>
      </c>
      <c r="AD652" s="141" t="s">
        <v>52</v>
      </c>
      <c r="AE652" s="141" t="s">
        <v>53</v>
      </c>
      <c r="AF652" s="141" t="n">
        <v>0</v>
      </c>
      <c r="AG652" s="141" t="n">
        <v>1</v>
      </c>
      <c r="AH652" s="141" t="n">
        <v>1</v>
      </c>
      <c r="AI652" s="141" t="n">
        <v>1</v>
      </c>
      <c r="AJ652" s="141" t="n">
        <v>1</v>
      </c>
      <c r="AK652" s="141" t="n">
        <v>0</v>
      </c>
      <c r="AL652" s="144"/>
    </row>
    <row collapsed="false" customFormat="false" customHeight="false" hidden="false" ht="15.9" outlineLevel="0" r="653">
      <c r="A653" s="141" t="n">
        <v>646</v>
      </c>
      <c r="B653" s="55" t="s">
        <v>316</v>
      </c>
      <c r="C653" s="34" t="s">
        <v>126</v>
      </c>
      <c r="D653" s="54" t="s">
        <v>366</v>
      </c>
      <c r="E653" s="36" t="n">
        <v>18</v>
      </c>
      <c r="F653" s="141" t="n">
        <v>4</v>
      </c>
      <c r="G653" s="141"/>
      <c r="H653" s="141" t="n">
        <v>8642</v>
      </c>
      <c r="I653" s="36" t="s">
        <v>163</v>
      </c>
      <c r="J653" s="141"/>
      <c r="K653" s="120" t="s">
        <v>357</v>
      </c>
      <c r="L653" s="141" t="s">
        <v>358</v>
      </c>
      <c r="M653" s="141" t="n">
        <v>1971</v>
      </c>
      <c r="N653" s="141" t="s">
        <v>51</v>
      </c>
      <c r="O653" s="141" t="n">
        <v>5</v>
      </c>
      <c r="P653" s="141" t="n">
        <v>0</v>
      </c>
      <c r="Q653" s="141" t="n">
        <v>4</v>
      </c>
      <c r="R653" s="141" t="n">
        <v>80</v>
      </c>
      <c r="S653" s="143" t="n">
        <v>3827.3</v>
      </c>
      <c r="T653" s="143" t="n">
        <v>3537.3</v>
      </c>
      <c r="U653" s="143" t="n">
        <v>3537.3</v>
      </c>
      <c r="V653" s="143" t="n">
        <v>0</v>
      </c>
      <c r="W653" s="141" t="s">
        <v>52</v>
      </c>
      <c r="X653" s="141" t="s">
        <v>52</v>
      </c>
      <c r="Y653" s="141" t="s">
        <v>52</v>
      </c>
      <c r="Z653" s="141" t="s">
        <v>52</v>
      </c>
      <c r="AA653" s="141" t="s">
        <v>52</v>
      </c>
      <c r="AB653" s="141" t="s">
        <v>52</v>
      </c>
      <c r="AC653" s="141" t="s">
        <v>53</v>
      </c>
      <c r="AD653" s="141" t="s">
        <v>52</v>
      </c>
      <c r="AE653" s="141" t="s">
        <v>53</v>
      </c>
      <c r="AF653" s="141" t="n">
        <v>0</v>
      </c>
      <c r="AG653" s="141" t="n">
        <v>1</v>
      </c>
      <c r="AH653" s="141" t="n">
        <v>1</v>
      </c>
      <c r="AI653" s="141" t="n">
        <v>1</v>
      </c>
      <c r="AJ653" s="141" t="n">
        <v>1</v>
      </c>
      <c r="AK653" s="141" t="n">
        <v>0</v>
      </c>
      <c r="AL653" s="144"/>
    </row>
    <row collapsed="false" customFormat="false" customHeight="false" hidden="false" ht="15.9" outlineLevel="0" r="654">
      <c r="A654" s="141" t="n">
        <v>647</v>
      </c>
      <c r="B654" s="55" t="s">
        <v>316</v>
      </c>
      <c r="C654" s="34" t="s">
        <v>126</v>
      </c>
      <c r="D654" s="54" t="s">
        <v>366</v>
      </c>
      <c r="E654" s="36" t="n">
        <v>21</v>
      </c>
      <c r="F654" s="141" t="n">
        <v>1</v>
      </c>
      <c r="G654" s="141"/>
      <c r="H654" s="55" t="n">
        <v>8643</v>
      </c>
      <c r="I654" s="36" t="s">
        <v>163</v>
      </c>
      <c r="J654" s="141"/>
      <c r="K654" s="120" t="s">
        <v>357</v>
      </c>
      <c r="L654" s="141" t="s">
        <v>359</v>
      </c>
      <c r="M654" s="141" t="n">
        <v>1970</v>
      </c>
      <c r="N654" s="141" t="s">
        <v>51</v>
      </c>
      <c r="O654" s="141" t="n">
        <v>9</v>
      </c>
      <c r="P654" s="141" t="n">
        <v>0</v>
      </c>
      <c r="Q654" s="141" t="n">
        <v>7</v>
      </c>
      <c r="R654" s="141" t="n">
        <v>251</v>
      </c>
      <c r="S654" s="143" t="n">
        <v>13959.51</v>
      </c>
      <c r="T654" s="143" t="n">
        <v>12755.51</v>
      </c>
      <c r="U654" s="143" t="n">
        <v>12721.7</v>
      </c>
      <c r="V654" s="143" t="n">
        <v>33.81</v>
      </c>
      <c r="W654" s="141" t="s">
        <v>52</v>
      </c>
      <c r="X654" s="141" t="s">
        <v>52</v>
      </c>
      <c r="Y654" s="141" t="s">
        <v>52</v>
      </c>
      <c r="Z654" s="141" t="s">
        <v>52</v>
      </c>
      <c r="AA654" s="141" t="s">
        <v>52</v>
      </c>
      <c r="AB654" s="141" t="s">
        <v>52</v>
      </c>
      <c r="AC654" s="141" t="s">
        <v>53</v>
      </c>
      <c r="AD654" s="141" t="s">
        <v>52</v>
      </c>
      <c r="AE654" s="141" t="s">
        <v>53</v>
      </c>
      <c r="AF654" s="141" t="n">
        <v>7</v>
      </c>
      <c r="AG654" s="141" t="n">
        <v>2</v>
      </c>
      <c r="AH654" s="141" t="n">
        <v>2</v>
      </c>
      <c r="AI654" s="141" t="n">
        <v>2</v>
      </c>
      <c r="AJ654" s="141" t="n">
        <v>2</v>
      </c>
      <c r="AK654" s="141" t="n">
        <v>0</v>
      </c>
      <c r="AL654" s="144"/>
    </row>
    <row collapsed="false" customFormat="false" customHeight="false" hidden="false" ht="15.9" outlineLevel="0" r="655">
      <c r="A655" s="141" t="n">
        <v>648</v>
      </c>
      <c r="B655" s="55" t="s">
        <v>316</v>
      </c>
      <c r="C655" s="34" t="s">
        <v>126</v>
      </c>
      <c r="D655" s="54" t="s">
        <v>366</v>
      </c>
      <c r="E655" s="36" t="n">
        <v>23</v>
      </c>
      <c r="F655" s="141" t="n">
        <v>1</v>
      </c>
      <c r="G655" s="141"/>
      <c r="H655" s="141" t="n">
        <v>8644</v>
      </c>
      <c r="I655" s="36" t="s">
        <v>163</v>
      </c>
      <c r="J655" s="141"/>
      <c r="K655" s="120" t="s">
        <v>357</v>
      </c>
      <c r="L655" s="141" t="s">
        <v>359</v>
      </c>
      <c r="M655" s="141" t="n">
        <v>1972</v>
      </c>
      <c r="N655" s="141" t="s">
        <v>51</v>
      </c>
      <c r="O655" s="141" t="n">
        <v>9</v>
      </c>
      <c r="P655" s="141" t="n">
        <v>0</v>
      </c>
      <c r="Q655" s="141" t="n">
        <v>7</v>
      </c>
      <c r="R655" s="141" t="n">
        <v>251</v>
      </c>
      <c r="S655" s="143" t="n">
        <v>14652.71</v>
      </c>
      <c r="T655" s="143" t="n">
        <v>12823.71</v>
      </c>
      <c r="U655" s="143" t="n">
        <v>12823.71</v>
      </c>
      <c r="V655" s="143" t="n">
        <v>0</v>
      </c>
      <c r="W655" s="141" t="s">
        <v>52</v>
      </c>
      <c r="X655" s="141" t="s">
        <v>52</v>
      </c>
      <c r="Y655" s="141" t="s">
        <v>52</v>
      </c>
      <c r="Z655" s="141" t="s">
        <v>52</v>
      </c>
      <c r="AA655" s="141" t="s">
        <v>52</v>
      </c>
      <c r="AB655" s="141" t="s">
        <v>52</v>
      </c>
      <c r="AC655" s="141" t="s">
        <v>53</v>
      </c>
      <c r="AD655" s="141" t="s">
        <v>52</v>
      </c>
      <c r="AE655" s="141" t="s">
        <v>53</v>
      </c>
      <c r="AF655" s="141" t="n">
        <v>7</v>
      </c>
      <c r="AG655" s="141" t="n">
        <v>2</v>
      </c>
      <c r="AH655" s="141" t="n">
        <v>2</v>
      </c>
      <c r="AI655" s="141" t="n">
        <v>2</v>
      </c>
      <c r="AJ655" s="141" t="n">
        <v>2</v>
      </c>
      <c r="AK655" s="141" t="n">
        <v>0</v>
      </c>
      <c r="AL655" s="144"/>
    </row>
    <row collapsed="false" customFormat="false" customHeight="false" hidden="false" ht="15.9" outlineLevel="0" r="656">
      <c r="A656" s="141" t="n">
        <v>649</v>
      </c>
      <c r="B656" s="55" t="s">
        <v>316</v>
      </c>
      <c r="C656" s="34" t="s">
        <v>126</v>
      </c>
      <c r="D656" s="54" t="s">
        <v>366</v>
      </c>
      <c r="E656" s="36" t="n">
        <v>24</v>
      </c>
      <c r="F656" s="141" t="n">
        <v>1</v>
      </c>
      <c r="G656" s="141"/>
      <c r="H656" s="55" t="n">
        <v>8645</v>
      </c>
      <c r="I656" s="36" t="s">
        <v>163</v>
      </c>
      <c r="J656" s="141"/>
      <c r="K656" s="120" t="s">
        <v>357</v>
      </c>
      <c r="L656" s="141" t="s">
        <v>359</v>
      </c>
      <c r="M656" s="141" t="n">
        <v>1970</v>
      </c>
      <c r="N656" s="141" t="s">
        <v>51</v>
      </c>
      <c r="O656" s="141" t="n">
        <v>9</v>
      </c>
      <c r="P656" s="141" t="n">
        <v>0</v>
      </c>
      <c r="Q656" s="141" t="n">
        <v>5</v>
      </c>
      <c r="R656" s="141" t="n">
        <v>179</v>
      </c>
      <c r="S656" s="143" t="n">
        <v>10120.61</v>
      </c>
      <c r="T656" s="143" t="n">
        <v>9249.61</v>
      </c>
      <c r="U656" s="143" t="n">
        <v>9249.61</v>
      </c>
      <c r="V656" s="143" t="n">
        <v>0</v>
      </c>
      <c r="W656" s="141" t="s">
        <v>52</v>
      </c>
      <c r="X656" s="141" t="s">
        <v>52</v>
      </c>
      <c r="Y656" s="141" t="s">
        <v>52</v>
      </c>
      <c r="Z656" s="141" t="s">
        <v>52</v>
      </c>
      <c r="AA656" s="141" t="s">
        <v>52</v>
      </c>
      <c r="AB656" s="141" t="s">
        <v>52</v>
      </c>
      <c r="AC656" s="141" t="s">
        <v>53</v>
      </c>
      <c r="AD656" s="141" t="s">
        <v>52</v>
      </c>
      <c r="AE656" s="141" t="s">
        <v>53</v>
      </c>
      <c r="AF656" s="141" t="n">
        <v>5</v>
      </c>
      <c r="AG656" s="141" t="n">
        <v>2</v>
      </c>
      <c r="AH656" s="141" t="n">
        <v>1</v>
      </c>
      <c r="AI656" s="141" t="n">
        <v>1</v>
      </c>
      <c r="AJ656" s="141" t="n">
        <v>1</v>
      </c>
      <c r="AK656" s="141" t="n">
        <v>0</v>
      </c>
      <c r="AL656" s="144"/>
    </row>
    <row collapsed="false" customFormat="false" customHeight="false" hidden="false" ht="15.9" outlineLevel="0" r="657">
      <c r="A657" s="141" t="n">
        <v>650</v>
      </c>
      <c r="B657" s="55" t="s">
        <v>316</v>
      </c>
      <c r="C657" s="34" t="s">
        <v>126</v>
      </c>
      <c r="D657" s="54" t="s">
        <v>366</v>
      </c>
      <c r="E657" s="36" t="n">
        <v>26</v>
      </c>
      <c r="F657" s="141" t="n">
        <v>1</v>
      </c>
      <c r="G657" s="141"/>
      <c r="H657" s="141" t="n">
        <v>8646</v>
      </c>
      <c r="I657" s="36" t="s">
        <v>163</v>
      </c>
      <c r="J657" s="141"/>
      <c r="K657" s="120" t="s">
        <v>357</v>
      </c>
      <c r="L657" s="141" t="s">
        <v>359</v>
      </c>
      <c r="M657" s="141" t="n">
        <v>1970</v>
      </c>
      <c r="N657" s="141" t="s">
        <v>51</v>
      </c>
      <c r="O657" s="141" t="n">
        <v>9</v>
      </c>
      <c r="P657" s="141" t="n">
        <v>0</v>
      </c>
      <c r="Q657" s="141" t="n">
        <v>5</v>
      </c>
      <c r="R657" s="141" t="n">
        <v>179</v>
      </c>
      <c r="S657" s="143" t="n">
        <v>10128.2</v>
      </c>
      <c r="T657" s="143" t="n">
        <v>9256.2</v>
      </c>
      <c r="U657" s="143" t="n">
        <v>9256.2</v>
      </c>
      <c r="V657" s="143" t="n">
        <v>0</v>
      </c>
      <c r="W657" s="141" t="s">
        <v>52</v>
      </c>
      <c r="X657" s="141" t="s">
        <v>52</v>
      </c>
      <c r="Y657" s="141" t="s">
        <v>52</v>
      </c>
      <c r="Z657" s="141" t="s">
        <v>52</v>
      </c>
      <c r="AA657" s="141" t="s">
        <v>52</v>
      </c>
      <c r="AB657" s="141" t="s">
        <v>52</v>
      </c>
      <c r="AC657" s="141" t="s">
        <v>53</v>
      </c>
      <c r="AD657" s="141" t="s">
        <v>52</v>
      </c>
      <c r="AE657" s="141" t="s">
        <v>53</v>
      </c>
      <c r="AF657" s="141" t="n">
        <v>5</v>
      </c>
      <c r="AG657" s="141" t="n">
        <v>2</v>
      </c>
      <c r="AH657" s="141" t="n">
        <v>1</v>
      </c>
      <c r="AI657" s="141" t="n">
        <v>1</v>
      </c>
      <c r="AJ657" s="141" t="n">
        <v>1</v>
      </c>
      <c r="AK657" s="141" t="n">
        <v>0</v>
      </c>
      <c r="AL657" s="144"/>
    </row>
    <row collapsed="false" customFormat="false" customHeight="false" hidden="false" ht="15.9" outlineLevel="0" r="658">
      <c r="A658" s="141" t="n">
        <v>651</v>
      </c>
      <c r="B658" s="55" t="s">
        <v>316</v>
      </c>
      <c r="C658" s="34" t="s">
        <v>126</v>
      </c>
      <c r="D658" s="54" t="s">
        <v>366</v>
      </c>
      <c r="E658" s="36" t="n">
        <v>26</v>
      </c>
      <c r="F658" s="141" t="n">
        <v>2</v>
      </c>
      <c r="G658" s="141"/>
      <c r="H658" s="55" t="n">
        <v>8647</v>
      </c>
      <c r="I658" s="36" t="s">
        <v>163</v>
      </c>
      <c r="J658" s="141"/>
      <c r="K658" s="120" t="s">
        <v>357</v>
      </c>
      <c r="L658" s="141" t="s">
        <v>358</v>
      </c>
      <c r="M658" s="141" t="n">
        <v>1970</v>
      </c>
      <c r="N658" s="141" t="s">
        <v>51</v>
      </c>
      <c r="O658" s="141" t="n">
        <v>5</v>
      </c>
      <c r="P658" s="141" t="n">
        <v>0</v>
      </c>
      <c r="Q658" s="141" t="n">
        <v>4</v>
      </c>
      <c r="R658" s="141" t="n">
        <v>80</v>
      </c>
      <c r="S658" s="143" t="n">
        <v>3807.9</v>
      </c>
      <c r="T658" s="143" t="n">
        <v>3508.9</v>
      </c>
      <c r="U658" s="143" t="n">
        <v>3508.9</v>
      </c>
      <c r="V658" s="143" t="n">
        <v>0</v>
      </c>
      <c r="W658" s="141" t="s">
        <v>52</v>
      </c>
      <c r="X658" s="141" t="s">
        <v>52</v>
      </c>
      <c r="Y658" s="141" t="s">
        <v>52</v>
      </c>
      <c r="Z658" s="141" t="s">
        <v>52</v>
      </c>
      <c r="AA658" s="141" t="s">
        <v>52</v>
      </c>
      <c r="AB658" s="141" t="s">
        <v>52</v>
      </c>
      <c r="AC658" s="141" t="s">
        <v>53</v>
      </c>
      <c r="AD658" s="141" t="s">
        <v>52</v>
      </c>
      <c r="AE658" s="141" t="s">
        <v>53</v>
      </c>
      <c r="AF658" s="141" t="n">
        <v>0</v>
      </c>
      <c r="AG658" s="141" t="n">
        <v>1</v>
      </c>
      <c r="AH658" s="141" t="n">
        <v>1</v>
      </c>
      <c r="AI658" s="141" t="n">
        <v>1</v>
      </c>
      <c r="AJ658" s="141" t="n">
        <v>1</v>
      </c>
      <c r="AK658" s="141" t="n">
        <v>0</v>
      </c>
      <c r="AL658" s="144"/>
    </row>
    <row collapsed="false" customFormat="false" customHeight="false" hidden="false" ht="15.9" outlineLevel="0" r="659">
      <c r="A659" s="141" t="n">
        <v>652</v>
      </c>
      <c r="B659" s="55" t="s">
        <v>316</v>
      </c>
      <c r="C659" s="34" t="s">
        <v>126</v>
      </c>
      <c r="D659" s="54" t="s">
        <v>366</v>
      </c>
      <c r="E659" s="36" t="n">
        <v>28</v>
      </c>
      <c r="F659" s="141" t="n">
        <v>1</v>
      </c>
      <c r="G659" s="141"/>
      <c r="H659" s="141" t="n">
        <v>8648</v>
      </c>
      <c r="I659" s="36" t="s">
        <v>163</v>
      </c>
      <c r="J659" s="141"/>
      <c r="K659" s="120" t="s">
        <v>357</v>
      </c>
      <c r="L659" s="141" t="s">
        <v>368</v>
      </c>
      <c r="M659" s="141" t="n">
        <v>1970</v>
      </c>
      <c r="N659" s="141" t="s">
        <v>51</v>
      </c>
      <c r="O659" s="141" t="n">
        <v>5</v>
      </c>
      <c r="P659" s="141" t="n">
        <v>0</v>
      </c>
      <c r="Q659" s="141" t="n">
        <v>4</v>
      </c>
      <c r="R659" s="141" t="n">
        <v>80</v>
      </c>
      <c r="S659" s="143" t="n">
        <v>3809.2</v>
      </c>
      <c r="T659" s="143" t="n">
        <v>3511.2</v>
      </c>
      <c r="U659" s="143" t="n">
        <v>3511.2</v>
      </c>
      <c r="V659" s="143" t="n">
        <v>0</v>
      </c>
      <c r="W659" s="141" t="s">
        <v>52</v>
      </c>
      <c r="X659" s="141" t="s">
        <v>52</v>
      </c>
      <c r="Y659" s="141" t="s">
        <v>52</v>
      </c>
      <c r="Z659" s="141" t="s">
        <v>52</v>
      </c>
      <c r="AA659" s="141" t="s">
        <v>52</v>
      </c>
      <c r="AB659" s="141" t="s">
        <v>52</v>
      </c>
      <c r="AC659" s="141" t="s">
        <v>53</v>
      </c>
      <c r="AD659" s="141" t="s">
        <v>52</v>
      </c>
      <c r="AE659" s="141" t="s">
        <v>53</v>
      </c>
      <c r="AF659" s="141" t="n">
        <v>0</v>
      </c>
      <c r="AG659" s="141" t="n">
        <v>1</v>
      </c>
      <c r="AH659" s="141" t="n">
        <v>1</v>
      </c>
      <c r="AI659" s="141" t="n">
        <v>1</v>
      </c>
      <c r="AJ659" s="141" t="n">
        <v>1</v>
      </c>
      <c r="AK659" s="141" t="n">
        <v>0</v>
      </c>
      <c r="AL659" s="144"/>
    </row>
    <row collapsed="false" customFormat="false" customHeight="false" hidden="false" ht="15.9" outlineLevel="0" r="660">
      <c r="A660" s="141" t="n">
        <v>653</v>
      </c>
      <c r="B660" s="55" t="s">
        <v>316</v>
      </c>
      <c r="C660" s="34" t="s">
        <v>126</v>
      </c>
      <c r="D660" s="54" t="s">
        <v>366</v>
      </c>
      <c r="E660" s="36" t="n">
        <v>28</v>
      </c>
      <c r="F660" s="141" t="n">
        <v>2</v>
      </c>
      <c r="G660" s="141"/>
      <c r="H660" s="55" t="n">
        <v>8649</v>
      </c>
      <c r="I660" s="36" t="s">
        <v>163</v>
      </c>
      <c r="J660" s="141"/>
      <c r="K660" s="120" t="s">
        <v>357</v>
      </c>
      <c r="L660" s="141" t="s">
        <v>361</v>
      </c>
      <c r="M660" s="141" t="n">
        <v>1970</v>
      </c>
      <c r="N660" s="141" t="s">
        <v>51</v>
      </c>
      <c r="O660" s="141" t="n">
        <v>9</v>
      </c>
      <c r="P660" s="141" t="n">
        <v>0</v>
      </c>
      <c r="Q660" s="141" t="n">
        <v>7</v>
      </c>
      <c r="R660" s="141" t="n">
        <v>251</v>
      </c>
      <c r="S660" s="143" t="n">
        <v>15045.65</v>
      </c>
      <c r="T660" s="143" t="n">
        <v>13402.65</v>
      </c>
      <c r="U660" s="143" t="n">
        <v>13402.65</v>
      </c>
      <c r="V660" s="143" t="n">
        <v>0</v>
      </c>
      <c r="W660" s="141" t="s">
        <v>52</v>
      </c>
      <c r="X660" s="141" t="s">
        <v>52</v>
      </c>
      <c r="Y660" s="141" t="s">
        <v>52</v>
      </c>
      <c r="Z660" s="141" t="s">
        <v>52</v>
      </c>
      <c r="AA660" s="141" t="s">
        <v>52</v>
      </c>
      <c r="AB660" s="141" t="s">
        <v>52</v>
      </c>
      <c r="AC660" s="141" t="s">
        <v>53</v>
      </c>
      <c r="AD660" s="141" t="s">
        <v>52</v>
      </c>
      <c r="AE660" s="141" t="s">
        <v>53</v>
      </c>
      <c r="AF660" s="141" t="n">
        <v>7</v>
      </c>
      <c r="AG660" s="141" t="n">
        <v>2</v>
      </c>
      <c r="AH660" s="141" t="n">
        <v>2</v>
      </c>
      <c r="AI660" s="141" t="n">
        <v>2</v>
      </c>
      <c r="AJ660" s="141" t="n">
        <v>2</v>
      </c>
      <c r="AK660" s="141" t="n">
        <v>0</v>
      </c>
      <c r="AL660" s="144"/>
    </row>
    <row collapsed="false" customFormat="false" customHeight="false" hidden="false" ht="15.9" outlineLevel="0" r="661">
      <c r="A661" s="141" t="n">
        <v>654</v>
      </c>
      <c r="B661" s="55" t="s">
        <v>316</v>
      </c>
      <c r="C661" s="34" t="s">
        <v>126</v>
      </c>
      <c r="D661" s="54" t="s">
        <v>366</v>
      </c>
      <c r="E661" s="36" t="n">
        <v>30</v>
      </c>
      <c r="F661" s="141" t="n">
        <v>1</v>
      </c>
      <c r="G661" s="141"/>
      <c r="H661" s="141" t="n">
        <v>8650</v>
      </c>
      <c r="I661" s="36" t="s">
        <v>163</v>
      </c>
      <c r="J661" s="141"/>
      <c r="K661" s="120" t="s">
        <v>229</v>
      </c>
      <c r="L661" s="141" t="s">
        <v>356</v>
      </c>
      <c r="M661" s="141" t="n">
        <v>1955</v>
      </c>
      <c r="N661" s="141" t="s">
        <v>69</v>
      </c>
      <c r="O661" s="141" t="n">
        <v>3</v>
      </c>
      <c r="P661" s="141" t="n">
        <v>0</v>
      </c>
      <c r="Q661" s="141" t="n">
        <v>4</v>
      </c>
      <c r="R661" s="141" t="n">
        <v>26</v>
      </c>
      <c r="S661" s="143" t="n">
        <v>2205.49</v>
      </c>
      <c r="T661" s="143" t="n">
        <v>2014.49</v>
      </c>
      <c r="U661" s="143" t="n">
        <v>1923.29</v>
      </c>
      <c r="V661" s="143" t="n">
        <v>91.2</v>
      </c>
      <c r="W661" s="141" t="s">
        <v>52</v>
      </c>
      <c r="X661" s="141" t="s">
        <v>52</v>
      </c>
      <c r="Y661" s="141" t="s">
        <v>52</v>
      </c>
      <c r="Z661" s="141" t="s">
        <v>52</v>
      </c>
      <c r="AA661" s="141" t="s">
        <v>52</v>
      </c>
      <c r="AB661" s="141" t="s">
        <v>52</v>
      </c>
      <c r="AC661" s="141" t="s">
        <v>53</v>
      </c>
      <c r="AD661" s="141" t="s">
        <v>52</v>
      </c>
      <c r="AE661" s="141" t="s">
        <v>53</v>
      </c>
      <c r="AF661" s="141" t="n">
        <v>0</v>
      </c>
      <c r="AG661" s="141" t="n">
        <v>1</v>
      </c>
      <c r="AH661" s="141" t="n">
        <v>1</v>
      </c>
      <c r="AI661" s="141" t="n">
        <v>1</v>
      </c>
      <c r="AJ661" s="141" t="n">
        <v>1</v>
      </c>
      <c r="AK661" s="141" t="n">
        <v>0</v>
      </c>
      <c r="AL661" s="144"/>
    </row>
    <row collapsed="false" customFormat="false" customHeight="false" hidden="false" ht="15.9" outlineLevel="0" r="662">
      <c r="A662" s="141" t="n">
        <v>655</v>
      </c>
      <c r="B662" s="55" t="s">
        <v>316</v>
      </c>
      <c r="C662" s="34" t="s">
        <v>126</v>
      </c>
      <c r="D662" s="54" t="s">
        <v>366</v>
      </c>
      <c r="E662" s="36" t="n">
        <v>30</v>
      </c>
      <c r="F662" s="141" t="n">
        <v>2</v>
      </c>
      <c r="G662" s="141"/>
      <c r="H662" s="55" t="n">
        <v>8651</v>
      </c>
      <c r="I662" s="36" t="s">
        <v>163</v>
      </c>
      <c r="J662" s="141"/>
      <c r="K662" s="120" t="s">
        <v>229</v>
      </c>
      <c r="L662" s="141" t="s">
        <v>356</v>
      </c>
      <c r="M662" s="141" t="n">
        <v>1955</v>
      </c>
      <c r="N662" s="141" t="s">
        <v>69</v>
      </c>
      <c r="O662" s="141" t="n">
        <v>3</v>
      </c>
      <c r="P662" s="141" t="n">
        <v>0</v>
      </c>
      <c r="Q662" s="141" t="n">
        <v>4</v>
      </c>
      <c r="R662" s="141" t="n">
        <v>22</v>
      </c>
      <c r="S662" s="143" t="n">
        <v>2207.43</v>
      </c>
      <c r="T662" s="143" t="n">
        <v>2013.43</v>
      </c>
      <c r="U662" s="143" t="n">
        <v>1684.53</v>
      </c>
      <c r="V662" s="143" t="n">
        <v>328.9</v>
      </c>
      <c r="W662" s="141" t="s">
        <v>52</v>
      </c>
      <c r="X662" s="141" t="s">
        <v>52</v>
      </c>
      <c r="Y662" s="141" t="s">
        <v>52</v>
      </c>
      <c r="Z662" s="141" t="s">
        <v>52</v>
      </c>
      <c r="AA662" s="141" t="s">
        <v>52</v>
      </c>
      <c r="AB662" s="141" t="s">
        <v>52</v>
      </c>
      <c r="AC662" s="141" t="s">
        <v>53</v>
      </c>
      <c r="AD662" s="141" t="s">
        <v>52</v>
      </c>
      <c r="AE662" s="141" t="s">
        <v>53</v>
      </c>
      <c r="AF662" s="141" t="n">
        <v>0</v>
      </c>
      <c r="AG662" s="141" t="n">
        <v>2</v>
      </c>
      <c r="AH662" s="141" t="n">
        <v>0</v>
      </c>
      <c r="AI662" s="141" t="n">
        <v>1</v>
      </c>
      <c r="AJ662" s="141" t="n">
        <v>1</v>
      </c>
      <c r="AK662" s="141" t="n">
        <v>0</v>
      </c>
      <c r="AL662" s="144"/>
    </row>
    <row collapsed="false" customFormat="false" customHeight="false" hidden="false" ht="15.9" outlineLevel="0" r="663">
      <c r="A663" s="141" t="n">
        <v>656</v>
      </c>
      <c r="B663" s="55" t="s">
        <v>316</v>
      </c>
      <c r="C663" s="34" t="s">
        <v>126</v>
      </c>
      <c r="D663" s="54" t="s">
        <v>366</v>
      </c>
      <c r="E663" s="36" t="n">
        <v>32</v>
      </c>
      <c r="F663" s="141" t="n">
        <v>1</v>
      </c>
      <c r="G663" s="141"/>
      <c r="H663" s="141" t="n">
        <v>8652</v>
      </c>
      <c r="I663" s="36" t="s">
        <v>163</v>
      </c>
      <c r="J663" s="141"/>
      <c r="K663" s="120" t="s">
        <v>229</v>
      </c>
      <c r="L663" s="141" t="s">
        <v>356</v>
      </c>
      <c r="M663" s="141" t="n">
        <v>1952</v>
      </c>
      <c r="N663" s="141" t="s">
        <v>69</v>
      </c>
      <c r="O663" s="141" t="n">
        <v>3</v>
      </c>
      <c r="P663" s="141" t="n">
        <v>0</v>
      </c>
      <c r="Q663" s="141" t="n">
        <v>2</v>
      </c>
      <c r="R663" s="141" t="n">
        <v>12</v>
      </c>
      <c r="S663" s="143" t="n">
        <v>981.61</v>
      </c>
      <c r="T663" s="143" t="n">
        <v>910.61</v>
      </c>
      <c r="U663" s="143" t="n">
        <v>910.61</v>
      </c>
      <c r="V663" s="143" t="n">
        <v>0</v>
      </c>
      <c r="W663" s="141" t="s">
        <v>52</v>
      </c>
      <c r="X663" s="141" t="s">
        <v>52</v>
      </c>
      <c r="Y663" s="141" t="s">
        <v>52</v>
      </c>
      <c r="Z663" s="141" t="s">
        <v>52</v>
      </c>
      <c r="AA663" s="141" t="s">
        <v>52</v>
      </c>
      <c r="AB663" s="141" t="s">
        <v>52</v>
      </c>
      <c r="AC663" s="141" t="s">
        <v>53</v>
      </c>
      <c r="AD663" s="141" t="s">
        <v>52</v>
      </c>
      <c r="AE663" s="141" t="s">
        <v>53</v>
      </c>
      <c r="AF663" s="141" t="n">
        <v>0</v>
      </c>
      <c r="AG663" s="141" t="n">
        <v>1</v>
      </c>
      <c r="AH663" s="141" t="n">
        <v>0</v>
      </c>
      <c r="AI663" s="141" t="n">
        <v>1</v>
      </c>
      <c r="AJ663" s="141" t="n">
        <v>1</v>
      </c>
      <c r="AK663" s="141" t="n">
        <v>0</v>
      </c>
      <c r="AL663" s="144"/>
    </row>
    <row collapsed="false" customFormat="false" customHeight="false" hidden="false" ht="15.9" outlineLevel="0" r="664">
      <c r="A664" s="141" t="n">
        <v>657</v>
      </c>
      <c r="B664" s="55" t="s">
        <v>316</v>
      </c>
      <c r="C664" s="34" t="s">
        <v>126</v>
      </c>
      <c r="D664" s="54" t="s">
        <v>366</v>
      </c>
      <c r="E664" s="36" t="n">
        <v>32</v>
      </c>
      <c r="F664" s="141" t="n">
        <v>2</v>
      </c>
      <c r="G664" s="141"/>
      <c r="H664" s="55" t="n">
        <v>8653</v>
      </c>
      <c r="I664" s="36" t="s">
        <v>163</v>
      </c>
      <c r="J664" s="141"/>
      <c r="K664" s="120" t="s">
        <v>229</v>
      </c>
      <c r="L664" s="141" t="s">
        <v>96</v>
      </c>
      <c r="M664" s="141" t="n">
        <v>1954</v>
      </c>
      <c r="N664" s="141" t="s">
        <v>69</v>
      </c>
      <c r="O664" s="141" t="n">
        <v>3</v>
      </c>
      <c r="P664" s="141" t="n">
        <v>0</v>
      </c>
      <c r="Q664" s="141" t="n">
        <v>2</v>
      </c>
      <c r="R664" s="141" t="n">
        <v>3</v>
      </c>
      <c r="S664" s="143" t="n">
        <v>1482.66</v>
      </c>
      <c r="T664" s="143" t="n">
        <v>1333.66</v>
      </c>
      <c r="U664" s="143" t="n">
        <v>1224.29</v>
      </c>
      <c r="V664" s="143" t="n">
        <v>109.37</v>
      </c>
      <c r="W664" s="141" t="s">
        <v>52</v>
      </c>
      <c r="X664" s="141" t="s">
        <v>52</v>
      </c>
      <c r="Y664" s="141" t="s">
        <v>52</v>
      </c>
      <c r="Z664" s="141" t="s">
        <v>52</v>
      </c>
      <c r="AA664" s="141" t="s">
        <v>52</v>
      </c>
      <c r="AB664" s="141" t="s">
        <v>53</v>
      </c>
      <c r="AC664" s="141" t="s">
        <v>53</v>
      </c>
      <c r="AD664" s="141" t="s">
        <v>53</v>
      </c>
      <c r="AE664" s="141" t="s">
        <v>53</v>
      </c>
      <c r="AF664" s="141" t="n">
        <v>0</v>
      </c>
      <c r="AG664" s="141" t="n">
        <v>2</v>
      </c>
      <c r="AH664" s="141" t="n">
        <v>1</v>
      </c>
      <c r="AI664" s="141" t="n">
        <v>1</v>
      </c>
      <c r="AJ664" s="141" t="n">
        <v>1</v>
      </c>
      <c r="AK664" s="141" t="n">
        <v>0</v>
      </c>
      <c r="AL664" s="144"/>
    </row>
    <row collapsed="false" customFormat="false" customHeight="false" hidden="false" ht="15.9" outlineLevel="0" r="665">
      <c r="A665" s="141" t="n">
        <v>658</v>
      </c>
      <c r="B665" s="55" t="s">
        <v>316</v>
      </c>
      <c r="C665" s="34" t="s">
        <v>126</v>
      </c>
      <c r="D665" s="54" t="s">
        <v>366</v>
      </c>
      <c r="E665" s="36" t="n">
        <v>33</v>
      </c>
      <c r="F665" s="141" t="n">
        <v>1</v>
      </c>
      <c r="G665" s="141"/>
      <c r="H665" s="141" t="n">
        <v>8654</v>
      </c>
      <c r="I665" s="36" t="s">
        <v>163</v>
      </c>
      <c r="J665" s="141"/>
      <c r="K665" s="120" t="s">
        <v>357</v>
      </c>
      <c r="L665" s="141" t="s">
        <v>359</v>
      </c>
      <c r="M665" s="141" t="n">
        <v>1970</v>
      </c>
      <c r="N665" s="141" t="s">
        <v>51</v>
      </c>
      <c r="O665" s="141" t="n">
        <v>9</v>
      </c>
      <c r="P665" s="141" t="n">
        <v>0</v>
      </c>
      <c r="Q665" s="141" t="n">
        <v>9</v>
      </c>
      <c r="R665" s="141" t="n">
        <v>322</v>
      </c>
      <c r="S665" s="143" t="n">
        <v>18190</v>
      </c>
      <c r="T665" s="143" t="n">
        <v>16528</v>
      </c>
      <c r="U665" s="143" t="n">
        <v>16412.5</v>
      </c>
      <c r="V665" s="143" t="n">
        <v>115.5</v>
      </c>
      <c r="W665" s="141" t="s">
        <v>52</v>
      </c>
      <c r="X665" s="141" t="s">
        <v>52</v>
      </c>
      <c r="Y665" s="141" t="s">
        <v>52</v>
      </c>
      <c r="Z665" s="141" t="s">
        <v>52</v>
      </c>
      <c r="AA665" s="141" t="s">
        <v>52</v>
      </c>
      <c r="AB665" s="141" t="s">
        <v>52</v>
      </c>
      <c r="AC665" s="141" t="s">
        <v>53</v>
      </c>
      <c r="AD665" s="141" t="s">
        <v>52</v>
      </c>
      <c r="AE665" s="141" t="s">
        <v>53</v>
      </c>
      <c r="AF665" s="141" t="n">
        <v>9</v>
      </c>
      <c r="AG665" s="141" t="n">
        <v>2</v>
      </c>
      <c r="AH665" s="141" t="n">
        <v>2</v>
      </c>
      <c r="AI665" s="141" t="n">
        <v>2</v>
      </c>
      <c r="AJ665" s="141" t="n">
        <v>2</v>
      </c>
      <c r="AK665" s="141" t="n">
        <v>0</v>
      </c>
      <c r="AL665" s="144"/>
    </row>
    <row collapsed="false" customFormat="false" customHeight="false" hidden="false" ht="15.9" outlineLevel="0" r="666">
      <c r="A666" s="141" t="n">
        <v>659</v>
      </c>
      <c r="B666" s="55" t="s">
        <v>316</v>
      </c>
      <c r="C666" s="34" t="s">
        <v>126</v>
      </c>
      <c r="D666" s="54" t="s">
        <v>366</v>
      </c>
      <c r="E666" s="36" t="n">
        <v>33</v>
      </c>
      <c r="F666" s="141" t="n">
        <v>2</v>
      </c>
      <c r="G666" s="141"/>
      <c r="H666" s="55" t="n">
        <v>8655</v>
      </c>
      <c r="I666" s="36" t="s">
        <v>163</v>
      </c>
      <c r="J666" s="141"/>
      <c r="K666" s="120" t="s">
        <v>357</v>
      </c>
      <c r="L666" s="141" t="s">
        <v>358</v>
      </c>
      <c r="M666" s="141" t="n">
        <v>1971</v>
      </c>
      <c r="N666" s="141" t="s">
        <v>51</v>
      </c>
      <c r="O666" s="141" t="n">
        <v>5</v>
      </c>
      <c r="P666" s="141" t="n">
        <v>0</v>
      </c>
      <c r="Q666" s="141" t="n">
        <v>4</v>
      </c>
      <c r="R666" s="141" t="n">
        <v>80</v>
      </c>
      <c r="S666" s="143" t="n">
        <v>3803.79</v>
      </c>
      <c r="T666" s="143" t="n">
        <v>3503.79</v>
      </c>
      <c r="U666" s="143" t="n">
        <v>3503.79</v>
      </c>
      <c r="V666" s="143" t="n">
        <v>0</v>
      </c>
      <c r="W666" s="141" t="s">
        <v>52</v>
      </c>
      <c r="X666" s="141" t="s">
        <v>52</v>
      </c>
      <c r="Y666" s="141" t="s">
        <v>52</v>
      </c>
      <c r="Z666" s="141" t="s">
        <v>52</v>
      </c>
      <c r="AA666" s="141" t="s">
        <v>52</v>
      </c>
      <c r="AB666" s="141" t="s">
        <v>52</v>
      </c>
      <c r="AC666" s="141" t="s">
        <v>53</v>
      </c>
      <c r="AD666" s="141" t="s">
        <v>52</v>
      </c>
      <c r="AE666" s="141" t="s">
        <v>53</v>
      </c>
      <c r="AF666" s="141" t="n">
        <v>0</v>
      </c>
      <c r="AG666" s="141" t="n">
        <v>1</v>
      </c>
      <c r="AH666" s="141" t="n">
        <v>1</v>
      </c>
      <c r="AI666" s="141" t="n">
        <v>1</v>
      </c>
      <c r="AJ666" s="141" t="n">
        <v>1</v>
      </c>
      <c r="AK666" s="141" t="n">
        <v>0</v>
      </c>
      <c r="AL666" s="144"/>
    </row>
    <row collapsed="false" customFormat="false" customHeight="false" hidden="false" ht="15.9" outlineLevel="0" r="667">
      <c r="A667" s="141" t="n">
        <v>660</v>
      </c>
      <c r="B667" s="55" t="s">
        <v>316</v>
      </c>
      <c r="C667" s="34" t="s">
        <v>126</v>
      </c>
      <c r="D667" s="54" t="s">
        <v>366</v>
      </c>
      <c r="E667" s="36" t="n">
        <v>33</v>
      </c>
      <c r="F667" s="141" t="n">
        <v>3</v>
      </c>
      <c r="G667" s="141"/>
      <c r="H667" s="141" t="n">
        <v>8656</v>
      </c>
      <c r="I667" s="36" t="s">
        <v>163</v>
      </c>
      <c r="J667" s="141"/>
      <c r="K667" s="120" t="s">
        <v>357</v>
      </c>
      <c r="L667" s="141" t="s">
        <v>358</v>
      </c>
      <c r="M667" s="141" t="n">
        <v>1969</v>
      </c>
      <c r="N667" s="141" t="s">
        <v>51</v>
      </c>
      <c r="O667" s="141" t="n">
        <v>9</v>
      </c>
      <c r="P667" s="141" t="n">
        <v>0</v>
      </c>
      <c r="Q667" s="141" t="n">
        <v>5</v>
      </c>
      <c r="R667" s="141" t="n">
        <v>179</v>
      </c>
      <c r="S667" s="143" t="n">
        <v>11012.96</v>
      </c>
      <c r="T667" s="143" t="n">
        <v>9829.96</v>
      </c>
      <c r="U667" s="143" t="n">
        <v>9829.96</v>
      </c>
      <c r="V667" s="143" t="n">
        <v>0</v>
      </c>
      <c r="W667" s="141" t="s">
        <v>52</v>
      </c>
      <c r="X667" s="141" t="s">
        <v>52</v>
      </c>
      <c r="Y667" s="141" t="s">
        <v>52</v>
      </c>
      <c r="Z667" s="141" t="s">
        <v>52</v>
      </c>
      <c r="AA667" s="141" t="s">
        <v>52</v>
      </c>
      <c r="AB667" s="141" t="s">
        <v>52</v>
      </c>
      <c r="AC667" s="141" t="s">
        <v>53</v>
      </c>
      <c r="AD667" s="141" t="s">
        <v>52</v>
      </c>
      <c r="AE667" s="141" t="s">
        <v>53</v>
      </c>
      <c r="AF667" s="141" t="n">
        <v>5</v>
      </c>
      <c r="AG667" s="141" t="n">
        <v>2</v>
      </c>
      <c r="AH667" s="141" t="n">
        <v>1</v>
      </c>
      <c r="AI667" s="141" t="n">
        <v>2</v>
      </c>
      <c r="AJ667" s="141" t="n">
        <v>2</v>
      </c>
      <c r="AK667" s="141" t="n">
        <v>0</v>
      </c>
      <c r="AL667" s="144"/>
    </row>
    <row collapsed="false" customFormat="false" customHeight="false" hidden="false" ht="15.9" outlineLevel="0" r="668">
      <c r="A668" s="141" t="n">
        <v>661</v>
      </c>
      <c r="B668" s="55" t="s">
        <v>316</v>
      </c>
      <c r="C668" s="34" t="s">
        <v>126</v>
      </c>
      <c r="D668" s="54" t="s">
        <v>366</v>
      </c>
      <c r="E668" s="36" t="n">
        <v>35</v>
      </c>
      <c r="F668" s="141" t="n">
        <v>1</v>
      </c>
      <c r="G668" s="141"/>
      <c r="H668" s="55" t="n">
        <v>8657</v>
      </c>
      <c r="I668" s="36" t="s">
        <v>163</v>
      </c>
      <c r="J668" s="141"/>
      <c r="K668" s="120" t="s">
        <v>357</v>
      </c>
      <c r="L668" s="141" t="s">
        <v>358</v>
      </c>
      <c r="M668" s="141" t="n">
        <v>1970</v>
      </c>
      <c r="N668" s="141" t="s">
        <v>51</v>
      </c>
      <c r="O668" s="141" t="n">
        <v>5</v>
      </c>
      <c r="P668" s="141" t="n">
        <v>0</v>
      </c>
      <c r="Q668" s="141" t="n">
        <v>4</v>
      </c>
      <c r="R668" s="141" t="n">
        <v>79</v>
      </c>
      <c r="S668" s="143" t="n">
        <v>3839</v>
      </c>
      <c r="T668" s="143" t="n">
        <v>3539</v>
      </c>
      <c r="U668" s="143" t="n">
        <v>3507.78</v>
      </c>
      <c r="V668" s="143" t="n">
        <v>31.22</v>
      </c>
      <c r="W668" s="141" t="s">
        <v>52</v>
      </c>
      <c r="X668" s="141" t="s">
        <v>52</v>
      </c>
      <c r="Y668" s="141" t="s">
        <v>52</v>
      </c>
      <c r="Z668" s="141" t="s">
        <v>52</v>
      </c>
      <c r="AA668" s="141" t="s">
        <v>52</v>
      </c>
      <c r="AB668" s="141" t="s">
        <v>52</v>
      </c>
      <c r="AC668" s="141" t="s">
        <v>53</v>
      </c>
      <c r="AD668" s="141" t="s">
        <v>52</v>
      </c>
      <c r="AE668" s="141" t="s">
        <v>53</v>
      </c>
      <c r="AF668" s="141" t="n">
        <v>0</v>
      </c>
      <c r="AG668" s="141" t="n">
        <v>1</v>
      </c>
      <c r="AH668" s="141" t="n">
        <v>1</v>
      </c>
      <c r="AI668" s="141" t="n">
        <v>1</v>
      </c>
      <c r="AJ668" s="141" t="n">
        <v>1</v>
      </c>
      <c r="AK668" s="141" t="n">
        <v>0</v>
      </c>
      <c r="AL668" s="144"/>
    </row>
    <row collapsed="false" customFormat="false" customHeight="false" hidden="false" ht="15.9" outlineLevel="0" r="669">
      <c r="A669" s="141" t="n">
        <v>662</v>
      </c>
      <c r="B669" s="55" t="s">
        <v>316</v>
      </c>
      <c r="C669" s="34" t="s">
        <v>126</v>
      </c>
      <c r="D669" s="54" t="s">
        <v>366</v>
      </c>
      <c r="E669" s="36" t="n">
        <v>35</v>
      </c>
      <c r="F669" s="141" t="n">
        <v>2</v>
      </c>
      <c r="G669" s="141"/>
      <c r="H669" s="141" t="n">
        <v>8658</v>
      </c>
      <c r="I669" s="36" t="s">
        <v>163</v>
      </c>
      <c r="J669" s="141"/>
      <c r="K669" s="120" t="s">
        <v>357</v>
      </c>
      <c r="L669" s="141" t="s">
        <v>359</v>
      </c>
      <c r="M669" s="141" t="n">
        <v>1973</v>
      </c>
      <c r="N669" s="141" t="s">
        <v>51</v>
      </c>
      <c r="O669" s="141" t="n">
        <v>9</v>
      </c>
      <c r="P669" s="141" t="n">
        <v>0</v>
      </c>
      <c r="Q669" s="141" t="n">
        <v>1</v>
      </c>
      <c r="R669" s="141" t="n">
        <v>54</v>
      </c>
      <c r="S669" s="143" t="n">
        <v>2458.07</v>
      </c>
      <c r="T669" s="143" t="n">
        <v>2071.07</v>
      </c>
      <c r="U669" s="143" t="n">
        <v>2071.07</v>
      </c>
      <c r="V669" s="143" t="n">
        <v>0</v>
      </c>
      <c r="W669" s="141" t="s">
        <v>52</v>
      </c>
      <c r="X669" s="141" t="s">
        <v>52</v>
      </c>
      <c r="Y669" s="141" t="s">
        <v>52</v>
      </c>
      <c r="Z669" s="141" t="s">
        <v>52</v>
      </c>
      <c r="AA669" s="141" t="s">
        <v>52</v>
      </c>
      <c r="AB669" s="141" t="s">
        <v>52</v>
      </c>
      <c r="AC669" s="141" t="s">
        <v>53</v>
      </c>
      <c r="AD669" s="141" t="s">
        <v>52</v>
      </c>
      <c r="AE669" s="141" t="s">
        <v>53</v>
      </c>
      <c r="AF669" s="141" t="n">
        <v>1</v>
      </c>
      <c r="AG669" s="141" t="n">
        <v>2</v>
      </c>
      <c r="AH669" s="141" t="n">
        <v>1</v>
      </c>
      <c r="AI669" s="141" t="n">
        <v>1</v>
      </c>
      <c r="AJ669" s="141" t="n">
        <v>1</v>
      </c>
      <c r="AK669" s="141" t="n">
        <v>0</v>
      </c>
      <c r="AL669" s="144"/>
    </row>
    <row collapsed="false" customFormat="false" customHeight="false" hidden="false" ht="15.9" outlineLevel="0" r="670">
      <c r="A670" s="141" t="n">
        <v>663</v>
      </c>
      <c r="B670" s="55" t="s">
        <v>316</v>
      </c>
      <c r="C670" s="34" t="s">
        <v>126</v>
      </c>
      <c r="D670" s="54" t="s">
        <v>366</v>
      </c>
      <c r="E670" s="36" t="n">
        <v>36</v>
      </c>
      <c r="F670" s="141" t="n">
        <v>1</v>
      </c>
      <c r="G670" s="141"/>
      <c r="H670" s="55" t="n">
        <v>8659</v>
      </c>
      <c r="I670" s="36" t="s">
        <v>163</v>
      </c>
      <c r="J670" s="141"/>
      <c r="K670" s="120" t="s">
        <v>229</v>
      </c>
      <c r="L670" s="141" t="s">
        <v>356</v>
      </c>
      <c r="M670" s="141" t="n">
        <v>1952</v>
      </c>
      <c r="N670" s="141" t="s">
        <v>69</v>
      </c>
      <c r="O670" s="141" t="n">
        <v>3</v>
      </c>
      <c r="P670" s="141" t="n">
        <v>0</v>
      </c>
      <c r="Q670" s="141" t="n">
        <v>2</v>
      </c>
      <c r="R670" s="141" t="n">
        <v>12</v>
      </c>
      <c r="S670" s="143" t="n">
        <v>1013.73</v>
      </c>
      <c r="T670" s="143" t="n">
        <v>902.73</v>
      </c>
      <c r="U670" s="143" t="n">
        <v>832.33</v>
      </c>
      <c r="V670" s="143" t="n">
        <v>70.4</v>
      </c>
      <c r="W670" s="141" t="s">
        <v>52</v>
      </c>
      <c r="X670" s="141" t="s">
        <v>52</v>
      </c>
      <c r="Y670" s="141" t="s">
        <v>52</v>
      </c>
      <c r="Z670" s="141" t="s">
        <v>52</v>
      </c>
      <c r="AA670" s="141" t="s">
        <v>52</v>
      </c>
      <c r="AB670" s="141" t="s">
        <v>52</v>
      </c>
      <c r="AC670" s="141" t="s">
        <v>53</v>
      </c>
      <c r="AD670" s="141" t="s">
        <v>52</v>
      </c>
      <c r="AE670" s="141" t="s">
        <v>53</v>
      </c>
      <c r="AF670" s="141" t="n">
        <v>0</v>
      </c>
      <c r="AG670" s="141" t="n">
        <v>1</v>
      </c>
      <c r="AH670" s="141" t="n">
        <v>0</v>
      </c>
      <c r="AI670" s="141" t="n">
        <v>1</v>
      </c>
      <c r="AJ670" s="141" t="n">
        <v>1</v>
      </c>
      <c r="AK670" s="141" t="n">
        <v>0</v>
      </c>
      <c r="AL670" s="144"/>
    </row>
    <row collapsed="false" customFormat="false" customHeight="false" hidden="false" ht="15.9" outlineLevel="0" r="671">
      <c r="A671" s="141" t="n">
        <v>664</v>
      </c>
      <c r="B671" s="55" t="s">
        <v>316</v>
      </c>
      <c r="C671" s="34" t="s">
        <v>126</v>
      </c>
      <c r="D671" s="54" t="s">
        <v>366</v>
      </c>
      <c r="E671" s="36" t="s">
        <v>369</v>
      </c>
      <c r="F671" s="141" t="n">
        <v>1</v>
      </c>
      <c r="G671" s="141"/>
      <c r="H671" s="141" t="n">
        <v>8660</v>
      </c>
      <c r="I671" s="36" t="s">
        <v>163</v>
      </c>
      <c r="J671" s="141"/>
      <c r="K671" s="120" t="s">
        <v>229</v>
      </c>
      <c r="L671" s="141" t="s">
        <v>356</v>
      </c>
      <c r="M671" s="141" t="n">
        <v>1953</v>
      </c>
      <c r="N671" s="141" t="s">
        <v>69</v>
      </c>
      <c r="O671" s="141" t="n">
        <v>3</v>
      </c>
      <c r="P671" s="141" t="n">
        <v>0</v>
      </c>
      <c r="Q671" s="141" t="n">
        <v>4</v>
      </c>
      <c r="R671" s="141" t="n">
        <v>25</v>
      </c>
      <c r="S671" s="143" t="n">
        <v>2364.99</v>
      </c>
      <c r="T671" s="143" t="n">
        <v>2120.99</v>
      </c>
      <c r="U671" s="143" t="n">
        <v>1889.79</v>
      </c>
      <c r="V671" s="143" t="n">
        <v>231.2</v>
      </c>
      <c r="W671" s="141" t="s">
        <v>52</v>
      </c>
      <c r="X671" s="141" t="s">
        <v>52</v>
      </c>
      <c r="Y671" s="141" t="s">
        <v>52</v>
      </c>
      <c r="Z671" s="141" t="s">
        <v>52</v>
      </c>
      <c r="AA671" s="141" t="s">
        <v>52</v>
      </c>
      <c r="AB671" s="141" t="s">
        <v>52</v>
      </c>
      <c r="AC671" s="141" t="s">
        <v>53</v>
      </c>
      <c r="AD671" s="141" t="s">
        <v>52</v>
      </c>
      <c r="AE671" s="141" t="s">
        <v>53</v>
      </c>
      <c r="AF671" s="141" t="n">
        <v>0</v>
      </c>
      <c r="AG671" s="141" t="n">
        <v>2</v>
      </c>
      <c r="AH671" s="141" t="n">
        <v>0</v>
      </c>
      <c r="AI671" s="141" t="n">
        <v>1</v>
      </c>
      <c r="AJ671" s="141" t="n">
        <v>1</v>
      </c>
      <c r="AK671" s="141" t="n">
        <v>0</v>
      </c>
      <c r="AL671" s="144"/>
    </row>
    <row collapsed="false" customFormat="false" customHeight="false" hidden="false" ht="15.9" outlineLevel="0" r="672">
      <c r="A672" s="141" t="n">
        <v>665</v>
      </c>
      <c r="B672" s="55" t="s">
        <v>316</v>
      </c>
      <c r="C672" s="34" t="s">
        <v>126</v>
      </c>
      <c r="D672" s="54" t="s">
        <v>366</v>
      </c>
      <c r="E672" s="36" t="n">
        <v>39</v>
      </c>
      <c r="F672" s="141" t="n">
        <v>1</v>
      </c>
      <c r="G672" s="141"/>
      <c r="H672" s="55" t="n">
        <v>8661</v>
      </c>
      <c r="I672" s="36" t="s">
        <v>163</v>
      </c>
      <c r="J672" s="141"/>
      <c r="K672" s="120" t="s">
        <v>357</v>
      </c>
      <c r="L672" s="141" t="s">
        <v>358</v>
      </c>
      <c r="M672" s="141" t="n">
        <v>1970</v>
      </c>
      <c r="N672" s="141" t="s">
        <v>51</v>
      </c>
      <c r="O672" s="141" t="n">
        <v>5</v>
      </c>
      <c r="P672" s="141" t="n">
        <v>0</v>
      </c>
      <c r="Q672" s="141" t="n">
        <v>4</v>
      </c>
      <c r="R672" s="141" t="n">
        <v>80</v>
      </c>
      <c r="S672" s="143" t="n">
        <v>3823.42</v>
      </c>
      <c r="T672" s="143" t="n">
        <v>3523.42</v>
      </c>
      <c r="U672" s="143" t="n">
        <v>3523.42</v>
      </c>
      <c r="V672" s="143" t="n">
        <v>0</v>
      </c>
      <c r="W672" s="141" t="s">
        <v>52</v>
      </c>
      <c r="X672" s="141" t="s">
        <v>52</v>
      </c>
      <c r="Y672" s="141" t="s">
        <v>52</v>
      </c>
      <c r="Z672" s="141" t="s">
        <v>52</v>
      </c>
      <c r="AA672" s="141" t="s">
        <v>52</v>
      </c>
      <c r="AB672" s="141" t="s">
        <v>52</v>
      </c>
      <c r="AC672" s="141" t="s">
        <v>53</v>
      </c>
      <c r="AD672" s="141" t="s">
        <v>52</v>
      </c>
      <c r="AE672" s="141" t="s">
        <v>53</v>
      </c>
      <c r="AF672" s="141" t="n">
        <v>0</v>
      </c>
      <c r="AG672" s="141" t="n">
        <v>1</v>
      </c>
      <c r="AH672" s="141" t="n">
        <v>1</v>
      </c>
      <c r="AI672" s="141" t="n">
        <v>1</v>
      </c>
      <c r="AJ672" s="141" t="n">
        <v>1</v>
      </c>
      <c r="AK672" s="141" t="n">
        <v>0</v>
      </c>
      <c r="AL672" s="144"/>
    </row>
    <row collapsed="false" customFormat="false" customHeight="false" hidden="false" ht="15.9" outlineLevel="0" r="673">
      <c r="A673" s="141" t="n">
        <v>666</v>
      </c>
      <c r="B673" s="55" t="s">
        <v>316</v>
      </c>
      <c r="C673" s="34" t="s">
        <v>126</v>
      </c>
      <c r="D673" s="54" t="s">
        <v>366</v>
      </c>
      <c r="E673" s="36" t="n">
        <v>39</v>
      </c>
      <c r="F673" s="141" t="n">
        <v>2</v>
      </c>
      <c r="G673" s="141"/>
      <c r="H673" s="141" t="n">
        <v>8662</v>
      </c>
      <c r="I673" s="36" t="s">
        <v>163</v>
      </c>
      <c r="J673" s="141"/>
      <c r="K673" s="120" t="s">
        <v>357</v>
      </c>
      <c r="L673" s="141" t="s">
        <v>359</v>
      </c>
      <c r="M673" s="141" t="n">
        <v>1973</v>
      </c>
      <c r="N673" s="141" t="s">
        <v>51</v>
      </c>
      <c r="O673" s="141" t="n">
        <v>9</v>
      </c>
      <c r="P673" s="141" t="n">
        <v>0</v>
      </c>
      <c r="Q673" s="141" t="n">
        <v>1</v>
      </c>
      <c r="R673" s="141" t="n">
        <v>54</v>
      </c>
      <c r="S673" s="143" t="n">
        <v>2467.62</v>
      </c>
      <c r="T673" s="143" t="n">
        <v>2077.62</v>
      </c>
      <c r="U673" s="143" t="n">
        <v>2077.62</v>
      </c>
      <c r="V673" s="143" t="n">
        <v>0</v>
      </c>
      <c r="W673" s="141" t="s">
        <v>52</v>
      </c>
      <c r="X673" s="141" t="s">
        <v>52</v>
      </c>
      <c r="Y673" s="141" t="s">
        <v>52</v>
      </c>
      <c r="Z673" s="141" t="s">
        <v>52</v>
      </c>
      <c r="AA673" s="141" t="s">
        <v>52</v>
      </c>
      <c r="AB673" s="141" t="s">
        <v>52</v>
      </c>
      <c r="AC673" s="141" t="s">
        <v>53</v>
      </c>
      <c r="AD673" s="141" t="s">
        <v>52</v>
      </c>
      <c r="AE673" s="141" t="s">
        <v>53</v>
      </c>
      <c r="AF673" s="141" t="n">
        <v>1</v>
      </c>
      <c r="AG673" s="141" t="n">
        <v>2</v>
      </c>
      <c r="AH673" s="141" t="n">
        <v>1</v>
      </c>
      <c r="AI673" s="141" t="n">
        <v>1</v>
      </c>
      <c r="AJ673" s="141" t="n">
        <v>1</v>
      </c>
      <c r="AK673" s="141" t="n">
        <v>0</v>
      </c>
      <c r="AL673" s="144"/>
    </row>
    <row collapsed="false" customFormat="false" customHeight="false" hidden="false" ht="15.9" outlineLevel="0" r="674">
      <c r="A674" s="141" t="n">
        <v>667</v>
      </c>
      <c r="B674" s="55" t="s">
        <v>316</v>
      </c>
      <c r="C674" s="34" t="s">
        <v>126</v>
      </c>
      <c r="D674" s="54" t="s">
        <v>366</v>
      </c>
      <c r="E674" s="36" t="n">
        <v>41</v>
      </c>
      <c r="F674" s="141" t="n">
        <v>2</v>
      </c>
      <c r="G674" s="141"/>
      <c r="H674" s="55" t="n">
        <v>8663</v>
      </c>
      <c r="I674" s="36" t="s">
        <v>163</v>
      </c>
      <c r="J674" s="141"/>
      <c r="K674" s="120" t="s">
        <v>357</v>
      </c>
      <c r="L674" s="141" t="s">
        <v>358</v>
      </c>
      <c r="M674" s="141" t="n">
        <v>1971</v>
      </c>
      <c r="N674" s="141" t="s">
        <v>51</v>
      </c>
      <c r="O674" s="141" t="n">
        <v>5</v>
      </c>
      <c r="P674" s="141" t="n">
        <v>0</v>
      </c>
      <c r="Q674" s="141" t="n">
        <v>4</v>
      </c>
      <c r="R674" s="141" t="n">
        <v>80</v>
      </c>
      <c r="S674" s="143" t="n">
        <v>3808.97</v>
      </c>
      <c r="T674" s="143" t="n">
        <v>3507.97</v>
      </c>
      <c r="U674" s="143" t="n">
        <v>3507.97</v>
      </c>
      <c r="V674" s="143" t="n">
        <v>0</v>
      </c>
      <c r="W674" s="141" t="s">
        <v>52</v>
      </c>
      <c r="X674" s="141" t="s">
        <v>52</v>
      </c>
      <c r="Y674" s="141" t="s">
        <v>52</v>
      </c>
      <c r="Z674" s="141" t="s">
        <v>52</v>
      </c>
      <c r="AA674" s="141" t="s">
        <v>52</v>
      </c>
      <c r="AB674" s="141" t="s">
        <v>52</v>
      </c>
      <c r="AC674" s="141" t="s">
        <v>53</v>
      </c>
      <c r="AD674" s="141" t="s">
        <v>52</v>
      </c>
      <c r="AE674" s="141" t="s">
        <v>53</v>
      </c>
      <c r="AF674" s="141" t="n">
        <v>0</v>
      </c>
      <c r="AG674" s="141" t="n">
        <v>1</v>
      </c>
      <c r="AH674" s="141" t="n">
        <v>1</v>
      </c>
      <c r="AI674" s="141" t="n">
        <v>1</v>
      </c>
      <c r="AJ674" s="141" t="n">
        <v>1</v>
      </c>
      <c r="AK674" s="141" t="n">
        <v>0</v>
      </c>
      <c r="AL674" s="144"/>
    </row>
    <row collapsed="false" customFormat="false" customHeight="false" hidden="false" ht="15.9" outlineLevel="0" r="675">
      <c r="A675" s="141" t="n">
        <v>668</v>
      </c>
      <c r="B675" s="55" t="s">
        <v>316</v>
      </c>
      <c r="C675" s="34" t="s">
        <v>126</v>
      </c>
      <c r="D675" s="54" t="s">
        <v>366</v>
      </c>
      <c r="E675" s="36" t="n">
        <v>41</v>
      </c>
      <c r="F675" s="141" t="n">
        <v>3</v>
      </c>
      <c r="G675" s="141"/>
      <c r="H675" s="141" t="n">
        <v>8664</v>
      </c>
      <c r="I675" s="36" t="s">
        <v>163</v>
      </c>
      <c r="J675" s="141"/>
      <c r="K675" s="120" t="s">
        <v>357</v>
      </c>
      <c r="L675" s="141" t="s">
        <v>361</v>
      </c>
      <c r="M675" s="141" t="n">
        <v>1970</v>
      </c>
      <c r="N675" s="141" t="s">
        <v>51</v>
      </c>
      <c r="O675" s="141" t="n">
        <v>9</v>
      </c>
      <c r="P675" s="141" t="n">
        <v>0</v>
      </c>
      <c r="Q675" s="141" t="n">
        <v>5</v>
      </c>
      <c r="R675" s="141" t="n">
        <v>179</v>
      </c>
      <c r="S675" s="143" t="n">
        <v>11130.26</v>
      </c>
      <c r="T675" s="143" t="n">
        <v>9757.26</v>
      </c>
      <c r="U675" s="143" t="n">
        <v>9757.26</v>
      </c>
      <c r="V675" s="143" t="n">
        <v>0</v>
      </c>
      <c r="W675" s="141" t="s">
        <v>52</v>
      </c>
      <c r="X675" s="141" t="s">
        <v>52</v>
      </c>
      <c r="Y675" s="141" t="s">
        <v>52</v>
      </c>
      <c r="Z675" s="141" t="s">
        <v>52</v>
      </c>
      <c r="AA675" s="141" t="s">
        <v>52</v>
      </c>
      <c r="AB675" s="141" t="s">
        <v>52</v>
      </c>
      <c r="AC675" s="141" t="s">
        <v>53</v>
      </c>
      <c r="AD675" s="141" t="s">
        <v>52</v>
      </c>
      <c r="AE675" s="141" t="s">
        <v>53</v>
      </c>
      <c r="AF675" s="141" t="n">
        <v>5</v>
      </c>
      <c r="AG675" s="141" t="n">
        <v>2</v>
      </c>
      <c r="AH675" s="141" t="n">
        <v>1</v>
      </c>
      <c r="AI675" s="141" t="n">
        <v>2</v>
      </c>
      <c r="AJ675" s="141" t="n">
        <v>2</v>
      </c>
      <c r="AK675" s="141" t="n">
        <v>0</v>
      </c>
      <c r="AL675" s="144"/>
    </row>
    <row collapsed="false" customFormat="false" customHeight="false" hidden="false" ht="15.9" outlineLevel="0" r="676">
      <c r="A676" s="141" t="n">
        <v>669</v>
      </c>
      <c r="B676" s="55" t="s">
        <v>316</v>
      </c>
      <c r="C676" s="34" t="s">
        <v>126</v>
      </c>
      <c r="D676" s="54" t="s">
        <v>366</v>
      </c>
      <c r="E676" s="36" t="n">
        <v>43</v>
      </c>
      <c r="F676" s="141" t="n">
        <v>1</v>
      </c>
      <c r="G676" s="141"/>
      <c r="H676" s="55" t="n">
        <v>8665</v>
      </c>
      <c r="I676" s="36" t="s">
        <v>163</v>
      </c>
      <c r="J676" s="141"/>
      <c r="K676" s="120" t="s">
        <v>357</v>
      </c>
      <c r="L676" s="141" t="s">
        <v>359</v>
      </c>
      <c r="M676" s="141" t="n">
        <v>1970</v>
      </c>
      <c r="N676" s="141" t="s">
        <v>51</v>
      </c>
      <c r="O676" s="141" t="n">
        <v>9</v>
      </c>
      <c r="P676" s="141" t="n">
        <v>0</v>
      </c>
      <c r="Q676" s="141" t="n">
        <v>5</v>
      </c>
      <c r="R676" s="141" t="n">
        <v>179</v>
      </c>
      <c r="S676" s="143" t="n">
        <v>10254.62</v>
      </c>
      <c r="T676" s="143" t="n">
        <v>9355.62</v>
      </c>
      <c r="U676" s="143" t="n">
        <v>9355.62</v>
      </c>
      <c r="V676" s="143" t="n">
        <v>0</v>
      </c>
      <c r="W676" s="141" t="s">
        <v>52</v>
      </c>
      <c r="X676" s="141" t="s">
        <v>52</v>
      </c>
      <c r="Y676" s="141" t="s">
        <v>52</v>
      </c>
      <c r="Z676" s="141" t="s">
        <v>52</v>
      </c>
      <c r="AA676" s="141" t="s">
        <v>52</v>
      </c>
      <c r="AB676" s="141" t="s">
        <v>52</v>
      </c>
      <c r="AC676" s="141" t="s">
        <v>53</v>
      </c>
      <c r="AD676" s="141" t="s">
        <v>52</v>
      </c>
      <c r="AE676" s="141" t="s">
        <v>53</v>
      </c>
      <c r="AF676" s="141" t="n">
        <v>5</v>
      </c>
      <c r="AG676" s="141" t="n">
        <v>2</v>
      </c>
      <c r="AH676" s="141" t="n">
        <v>1</v>
      </c>
      <c r="AI676" s="141" t="n">
        <v>1</v>
      </c>
      <c r="AJ676" s="141" t="n">
        <v>1</v>
      </c>
      <c r="AK676" s="141" t="n">
        <v>0</v>
      </c>
      <c r="AL676" s="144"/>
    </row>
    <row collapsed="false" customFormat="false" customHeight="false" hidden="false" ht="15.9" outlineLevel="0" r="677">
      <c r="A677" s="141" t="n">
        <v>670</v>
      </c>
      <c r="B677" s="55" t="s">
        <v>316</v>
      </c>
      <c r="C677" s="34" t="s">
        <v>126</v>
      </c>
      <c r="D677" s="54" t="s">
        <v>366</v>
      </c>
      <c r="E677" s="36" t="n">
        <v>45</v>
      </c>
      <c r="F677" s="141" t="n">
        <v>1</v>
      </c>
      <c r="G677" s="141"/>
      <c r="H677" s="141" t="n">
        <v>8666</v>
      </c>
      <c r="I677" s="36" t="s">
        <v>163</v>
      </c>
      <c r="J677" s="141"/>
      <c r="K677" s="120" t="s">
        <v>357</v>
      </c>
      <c r="L677" s="141" t="s">
        <v>359</v>
      </c>
      <c r="M677" s="141" t="n">
        <v>1970</v>
      </c>
      <c r="N677" s="141" t="s">
        <v>51</v>
      </c>
      <c r="O677" s="141" t="n">
        <v>9</v>
      </c>
      <c r="P677" s="141" t="n">
        <v>0</v>
      </c>
      <c r="Q677" s="141" t="n">
        <v>5</v>
      </c>
      <c r="R677" s="141" t="n">
        <v>179</v>
      </c>
      <c r="S677" s="143" t="n">
        <v>10440.99</v>
      </c>
      <c r="T677" s="143" t="n">
        <v>9390.99</v>
      </c>
      <c r="U677" s="143" t="n">
        <v>9390.99</v>
      </c>
      <c r="V677" s="143" t="n">
        <v>0</v>
      </c>
      <c r="W677" s="141" t="s">
        <v>52</v>
      </c>
      <c r="X677" s="141" t="s">
        <v>52</v>
      </c>
      <c r="Y677" s="141" t="s">
        <v>52</v>
      </c>
      <c r="Z677" s="141" t="s">
        <v>52</v>
      </c>
      <c r="AA677" s="141" t="s">
        <v>52</v>
      </c>
      <c r="AB677" s="141" t="s">
        <v>52</v>
      </c>
      <c r="AC677" s="141" t="s">
        <v>53</v>
      </c>
      <c r="AD677" s="141" t="s">
        <v>52</v>
      </c>
      <c r="AE677" s="141" t="s">
        <v>53</v>
      </c>
      <c r="AF677" s="141" t="n">
        <v>5</v>
      </c>
      <c r="AG677" s="141" t="n">
        <v>2</v>
      </c>
      <c r="AH677" s="141" t="n">
        <v>1</v>
      </c>
      <c r="AI677" s="141" t="n">
        <v>1</v>
      </c>
      <c r="AJ677" s="141" t="n">
        <v>1</v>
      </c>
      <c r="AK677" s="141" t="n">
        <v>0</v>
      </c>
      <c r="AL677" s="144"/>
    </row>
    <row collapsed="false" customFormat="false" customHeight="false" hidden="false" ht="15.9" outlineLevel="0" r="678">
      <c r="A678" s="141" t="n">
        <v>671</v>
      </c>
      <c r="B678" s="55" t="s">
        <v>316</v>
      </c>
      <c r="C678" s="34" t="s">
        <v>126</v>
      </c>
      <c r="D678" s="54" t="s">
        <v>370</v>
      </c>
      <c r="E678" s="36" t="n">
        <v>3</v>
      </c>
      <c r="F678" s="141" t="n">
        <v>1</v>
      </c>
      <c r="G678" s="141"/>
      <c r="H678" s="55" t="n">
        <v>8667</v>
      </c>
      <c r="I678" s="36" t="s">
        <v>163</v>
      </c>
      <c r="J678" s="141"/>
      <c r="K678" s="120" t="s">
        <v>357</v>
      </c>
      <c r="L678" s="141" t="s">
        <v>359</v>
      </c>
      <c r="M678" s="141" t="n">
        <v>1970</v>
      </c>
      <c r="N678" s="141" t="s">
        <v>51</v>
      </c>
      <c r="O678" s="141" t="n">
        <v>9</v>
      </c>
      <c r="P678" s="141" t="n">
        <v>0</v>
      </c>
      <c r="Q678" s="141" t="n">
        <v>9</v>
      </c>
      <c r="R678" s="141" t="n">
        <v>322</v>
      </c>
      <c r="S678" s="143" t="n">
        <v>17823.94</v>
      </c>
      <c r="T678" s="143" t="n">
        <v>16254.94</v>
      </c>
      <c r="U678" s="143" t="n">
        <v>16254.94</v>
      </c>
      <c r="V678" s="143" t="n">
        <v>0</v>
      </c>
      <c r="W678" s="141" t="s">
        <v>52</v>
      </c>
      <c r="X678" s="141" t="s">
        <v>52</v>
      </c>
      <c r="Y678" s="141" t="s">
        <v>52</v>
      </c>
      <c r="Z678" s="141" t="s">
        <v>52</v>
      </c>
      <c r="AA678" s="141" t="s">
        <v>52</v>
      </c>
      <c r="AB678" s="141" t="s">
        <v>52</v>
      </c>
      <c r="AC678" s="141" t="s">
        <v>53</v>
      </c>
      <c r="AD678" s="141" t="s">
        <v>52</v>
      </c>
      <c r="AE678" s="141" t="s">
        <v>53</v>
      </c>
      <c r="AF678" s="141" t="n">
        <v>9</v>
      </c>
      <c r="AG678" s="141" t="n">
        <v>2</v>
      </c>
      <c r="AH678" s="141" t="n">
        <v>2</v>
      </c>
      <c r="AI678" s="141" t="n">
        <v>2</v>
      </c>
      <c r="AJ678" s="141" t="n">
        <v>2</v>
      </c>
      <c r="AK678" s="141" t="n">
        <v>0</v>
      </c>
      <c r="AL678" s="144"/>
    </row>
    <row collapsed="false" customFormat="false" customHeight="false" hidden="false" ht="15.9" outlineLevel="0" r="679">
      <c r="A679" s="141" t="n">
        <v>672</v>
      </c>
      <c r="B679" s="55" t="s">
        <v>316</v>
      </c>
      <c r="C679" s="34" t="s">
        <v>126</v>
      </c>
      <c r="D679" s="54" t="s">
        <v>371</v>
      </c>
      <c r="E679" s="36" t="n">
        <v>20</v>
      </c>
      <c r="F679" s="141" t="n">
        <v>1</v>
      </c>
      <c r="G679" s="141"/>
      <c r="H679" s="141" t="n">
        <v>8668</v>
      </c>
      <c r="I679" s="36" t="s">
        <v>163</v>
      </c>
      <c r="J679" s="141"/>
      <c r="K679" s="120" t="s">
        <v>229</v>
      </c>
      <c r="L679" s="141" t="s">
        <v>356</v>
      </c>
      <c r="M679" s="141" t="n">
        <v>1990</v>
      </c>
      <c r="N679" s="141" t="s">
        <v>69</v>
      </c>
      <c r="O679" s="141" t="n">
        <v>10</v>
      </c>
      <c r="P679" s="141" t="n">
        <v>0</v>
      </c>
      <c r="Q679" s="141" t="n">
        <v>3</v>
      </c>
      <c r="R679" s="141" t="n">
        <v>144</v>
      </c>
      <c r="S679" s="143" t="n">
        <v>10296.3</v>
      </c>
      <c r="T679" s="143" t="n">
        <v>9130.3</v>
      </c>
      <c r="U679" s="143" t="n">
        <v>8150.1</v>
      </c>
      <c r="V679" s="143" t="n">
        <v>980.2</v>
      </c>
      <c r="W679" s="141" t="s">
        <v>52</v>
      </c>
      <c r="X679" s="141" t="s">
        <v>52</v>
      </c>
      <c r="Y679" s="141" t="s">
        <v>52</v>
      </c>
      <c r="Z679" s="141" t="s">
        <v>52</v>
      </c>
      <c r="AA679" s="141" t="s">
        <v>52</v>
      </c>
      <c r="AB679" s="141" t="s">
        <v>52</v>
      </c>
      <c r="AC679" s="141" t="s">
        <v>53</v>
      </c>
      <c r="AD679" s="141" t="s">
        <v>52</v>
      </c>
      <c r="AE679" s="141" t="s">
        <v>53</v>
      </c>
      <c r="AF679" s="141" t="n">
        <v>3</v>
      </c>
      <c r="AG679" s="141" t="n">
        <v>3</v>
      </c>
      <c r="AH679" s="141" t="n">
        <v>1</v>
      </c>
      <c r="AI679" s="141" t="n">
        <v>2</v>
      </c>
      <c r="AJ679" s="141" t="n">
        <v>2</v>
      </c>
      <c r="AK679" s="141" t="n">
        <v>0</v>
      </c>
      <c r="AL679" s="144"/>
    </row>
    <row collapsed="false" customFormat="false" customHeight="false" hidden="false" ht="15.9" outlineLevel="0" r="680">
      <c r="A680" s="141" t="n">
        <v>673</v>
      </c>
      <c r="B680" s="55" t="s">
        <v>316</v>
      </c>
      <c r="C680" s="34" t="s">
        <v>126</v>
      </c>
      <c r="D680" s="54" t="s">
        <v>371</v>
      </c>
      <c r="E680" s="36" t="n">
        <v>22</v>
      </c>
      <c r="F680" s="141" t="n">
        <v>1</v>
      </c>
      <c r="G680" s="141"/>
      <c r="H680" s="55" t="n">
        <v>8669</v>
      </c>
      <c r="I680" s="36" t="s">
        <v>163</v>
      </c>
      <c r="J680" s="141"/>
      <c r="K680" s="120" t="s">
        <v>229</v>
      </c>
      <c r="L680" s="141" t="s">
        <v>372</v>
      </c>
      <c r="M680" s="141" t="n">
        <v>2000</v>
      </c>
      <c r="N680" s="141" t="s">
        <v>69</v>
      </c>
      <c r="O680" s="141" t="n">
        <v>10</v>
      </c>
      <c r="P680" s="141" t="n">
        <v>0</v>
      </c>
      <c r="Q680" s="141" t="n">
        <v>3</v>
      </c>
      <c r="R680" s="141" t="n">
        <v>164</v>
      </c>
      <c r="S680" s="143" t="n">
        <v>11758.4</v>
      </c>
      <c r="T680" s="143" t="n">
        <v>10412.4</v>
      </c>
      <c r="U680" s="143" t="n">
        <v>10098.9</v>
      </c>
      <c r="V680" s="143" t="n">
        <v>313.5</v>
      </c>
      <c r="W680" s="141" t="s">
        <v>52</v>
      </c>
      <c r="X680" s="141" t="s">
        <v>52</v>
      </c>
      <c r="Y680" s="141" t="s">
        <v>52</v>
      </c>
      <c r="Z680" s="141" t="s">
        <v>52</v>
      </c>
      <c r="AA680" s="141" t="s">
        <v>52</v>
      </c>
      <c r="AB680" s="141" t="s">
        <v>53</v>
      </c>
      <c r="AC680" s="141" t="s">
        <v>53</v>
      </c>
      <c r="AD680" s="141" t="s">
        <v>53</v>
      </c>
      <c r="AE680" s="141" t="s">
        <v>53</v>
      </c>
      <c r="AF680" s="141" t="n">
        <v>4</v>
      </c>
      <c r="AG680" s="141" t="n">
        <v>4</v>
      </c>
      <c r="AH680" s="141" t="n">
        <v>2</v>
      </c>
      <c r="AI680" s="141" t="n">
        <v>2</v>
      </c>
      <c r="AJ680" s="141" t="n">
        <v>2</v>
      </c>
      <c r="AK680" s="141" t="n">
        <v>0</v>
      </c>
      <c r="AL680" s="144"/>
    </row>
    <row collapsed="false" customFormat="false" customHeight="false" hidden="false" ht="15.9" outlineLevel="0" r="681">
      <c r="A681" s="141" t="n">
        <v>674</v>
      </c>
      <c r="B681" s="55" t="s">
        <v>316</v>
      </c>
      <c r="C681" s="34" t="s">
        <v>126</v>
      </c>
      <c r="D681" s="54" t="s">
        <v>366</v>
      </c>
      <c r="E681" s="36" t="n">
        <v>41</v>
      </c>
      <c r="F681" s="141" t="n">
        <v>1</v>
      </c>
      <c r="G681" s="141"/>
      <c r="H681" s="141" t="n">
        <v>8670</v>
      </c>
      <c r="I681" s="36" t="s">
        <v>163</v>
      </c>
      <c r="J681" s="141"/>
      <c r="K681" s="120" t="s">
        <v>354</v>
      </c>
      <c r="L681" s="141" t="s">
        <v>359</v>
      </c>
      <c r="M681" s="141" t="n">
        <v>1972</v>
      </c>
      <c r="N681" s="141" t="s">
        <v>69</v>
      </c>
      <c r="O681" s="141" t="n">
        <v>9</v>
      </c>
      <c r="P681" s="141" t="n">
        <v>0</v>
      </c>
      <c r="Q681" s="141" t="n">
        <v>6</v>
      </c>
      <c r="R681" s="141" t="n">
        <v>237</v>
      </c>
      <c r="S681" s="143" t="n">
        <v>13487.41</v>
      </c>
      <c r="T681" s="143" t="n">
        <v>12025.41</v>
      </c>
      <c r="U681" s="143" t="n">
        <v>11959.91</v>
      </c>
      <c r="V681" s="143" t="n">
        <v>65.5</v>
      </c>
      <c r="W681" s="141" t="s">
        <v>52</v>
      </c>
      <c r="X681" s="141" t="s">
        <v>52</v>
      </c>
      <c r="Y681" s="141" t="s">
        <v>52</v>
      </c>
      <c r="Z681" s="141" t="s">
        <v>52</v>
      </c>
      <c r="AA681" s="141" t="s">
        <v>52</v>
      </c>
      <c r="AB681" s="141" t="s">
        <v>52</v>
      </c>
      <c r="AC681" s="141" t="s">
        <v>53</v>
      </c>
      <c r="AD681" s="141" t="s">
        <v>52</v>
      </c>
      <c r="AE681" s="141" t="s">
        <v>53</v>
      </c>
      <c r="AF681" s="141" t="n">
        <v>6</v>
      </c>
      <c r="AG681" s="141" t="n">
        <v>2</v>
      </c>
      <c r="AH681" s="141" t="n">
        <v>1</v>
      </c>
      <c r="AI681" s="141" t="n">
        <v>1</v>
      </c>
      <c r="AJ681" s="141" t="n">
        <v>1</v>
      </c>
      <c r="AK681" s="141" t="n">
        <v>0</v>
      </c>
      <c r="AL681" s="144"/>
    </row>
    <row collapsed="false" customFormat="false" customHeight="false" hidden="false" ht="15.9" outlineLevel="0" r="682">
      <c r="A682" s="141" t="n">
        <v>675</v>
      </c>
      <c r="B682" s="55" t="s">
        <v>316</v>
      </c>
      <c r="C682" s="34" t="s">
        <v>126</v>
      </c>
      <c r="D682" s="54" t="s">
        <v>353</v>
      </c>
      <c r="E682" s="36" t="n">
        <v>31</v>
      </c>
      <c r="F682" s="141" t="n">
        <v>1</v>
      </c>
      <c r="G682" s="141"/>
      <c r="H682" s="55" t="n">
        <v>8671</v>
      </c>
      <c r="I682" s="36" t="s">
        <v>163</v>
      </c>
      <c r="J682" s="141"/>
      <c r="K682" s="120" t="s">
        <v>354</v>
      </c>
      <c r="L682" s="141" t="s">
        <v>360</v>
      </c>
      <c r="M682" s="141" t="n">
        <v>1976</v>
      </c>
      <c r="N682" s="141" t="s">
        <v>69</v>
      </c>
      <c r="O682" s="141" t="n">
        <v>9</v>
      </c>
      <c r="P682" s="141" t="n">
        <v>0</v>
      </c>
      <c r="Q682" s="141" t="n">
        <v>1</v>
      </c>
      <c r="R682" s="141" t="n">
        <v>31</v>
      </c>
      <c r="S682" s="143" t="n">
        <v>6548.31</v>
      </c>
      <c r="T682" s="143" t="n">
        <v>6041.31</v>
      </c>
      <c r="U682" s="143" t="n">
        <v>5830.11</v>
      </c>
      <c r="V682" s="143" t="n">
        <v>211.2</v>
      </c>
      <c r="W682" s="141" t="s">
        <v>52</v>
      </c>
      <c r="X682" s="141" t="s">
        <v>52</v>
      </c>
      <c r="Y682" s="141" t="s">
        <v>52</v>
      </c>
      <c r="Z682" s="141" t="s">
        <v>52</v>
      </c>
      <c r="AA682" s="141" t="s">
        <v>52</v>
      </c>
      <c r="AB682" s="141" t="s">
        <v>52</v>
      </c>
      <c r="AC682" s="141" t="s">
        <v>53</v>
      </c>
      <c r="AD682" s="141" t="s">
        <v>52</v>
      </c>
      <c r="AE682" s="141" t="s">
        <v>53</v>
      </c>
      <c r="AF682" s="141" t="n">
        <v>2</v>
      </c>
      <c r="AG682" s="141" t="n">
        <v>2</v>
      </c>
      <c r="AH682" s="141" t="n">
        <v>1</v>
      </c>
      <c r="AI682" s="141" t="n">
        <v>2</v>
      </c>
      <c r="AJ682" s="141" t="n">
        <v>2</v>
      </c>
      <c r="AK682" s="141" t="n">
        <v>0</v>
      </c>
      <c r="AL682" s="144"/>
    </row>
    <row collapsed="false" customFormat="false" customHeight="false" hidden="false" ht="15.9" outlineLevel="0" r="683">
      <c r="A683" s="141" t="n">
        <v>676</v>
      </c>
      <c r="B683" s="55" t="s">
        <v>316</v>
      </c>
      <c r="C683" s="34" t="s">
        <v>126</v>
      </c>
      <c r="D683" s="54" t="s">
        <v>366</v>
      </c>
      <c r="E683" s="36" t="n">
        <v>9</v>
      </c>
      <c r="F683" s="141" t="n">
        <v>1</v>
      </c>
      <c r="G683" s="141"/>
      <c r="H683" s="141" t="n">
        <v>8672</v>
      </c>
      <c r="I683" s="36" t="s">
        <v>163</v>
      </c>
      <c r="J683" s="141"/>
      <c r="K683" s="120" t="s">
        <v>357</v>
      </c>
      <c r="L683" s="141" t="s">
        <v>359</v>
      </c>
      <c r="M683" s="141" t="n">
        <v>1970</v>
      </c>
      <c r="N683" s="141" t="s">
        <v>51</v>
      </c>
      <c r="O683" s="141" t="n">
        <v>9</v>
      </c>
      <c r="P683" s="141" t="n">
        <v>0</v>
      </c>
      <c r="Q683" s="141" t="n">
        <v>7</v>
      </c>
      <c r="R683" s="141" t="n">
        <v>251</v>
      </c>
      <c r="S683" s="143" t="n">
        <v>13963.01</v>
      </c>
      <c r="T683" s="143" t="n">
        <v>12744.01</v>
      </c>
      <c r="U683" s="143" t="n">
        <v>12618.81</v>
      </c>
      <c r="V683" s="143" t="n">
        <v>125.2</v>
      </c>
      <c r="W683" s="141" t="s">
        <v>52</v>
      </c>
      <c r="X683" s="141" t="s">
        <v>52</v>
      </c>
      <c r="Y683" s="141" t="s">
        <v>52</v>
      </c>
      <c r="Z683" s="141" t="s">
        <v>52</v>
      </c>
      <c r="AA683" s="141" t="s">
        <v>52</v>
      </c>
      <c r="AB683" s="141" t="s">
        <v>52</v>
      </c>
      <c r="AC683" s="141" t="s">
        <v>53</v>
      </c>
      <c r="AD683" s="141" t="s">
        <v>52</v>
      </c>
      <c r="AE683" s="141" t="s">
        <v>53</v>
      </c>
      <c r="AF683" s="141" t="n">
        <v>7</v>
      </c>
      <c r="AG683" s="141" t="n">
        <v>2</v>
      </c>
      <c r="AH683" s="141" t="n">
        <v>2</v>
      </c>
      <c r="AI683" s="141" t="n">
        <v>2</v>
      </c>
      <c r="AJ683" s="141" t="n">
        <v>2</v>
      </c>
      <c r="AK683" s="141" t="n">
        <v>0</v>
      </c>
      <c r="AL683" s="144"/>
    </row>
    <row collapsed="false" customFormat="false" customHeight="false" hidden="false" ht="15.9" outlineLevel="0" r="684">
      <c r="A684" s="141" t="n">
        <v>677</v>
      </c>
      <c r="B684" s="55" t="s">
        <v>316</v>
      </c>
      <c r="C684" s="34" t="s">
        <v>126</v>
      </c>
      <c r="D684" s="54" t="s">
        <v>366</v>
      </c>
      <c r="E684" s="36" t="n">
        <v>22</v>
      </c>
      <c r="F684" s="141" t="n">
        <v>2</v>
      </c>
      <c r="G684" s="141"/>
      <c r="H684" s="55" t="n">
        <v>8673</v>
      </c>
      <c r="I684" s="36" t="s">
        <v>163</v>
      </c>
      <c r="J684" s="141"/>
      <c r="K684" s="120" t="s">
        <v>357</v>
      </c>
      <c r="L684" s="141" t="s">
        <v>361</v>
      </c>
      <c r="M684" s="141" t="n">
        <v>1970</v>
      </c>
      <c r="N684" s="141" t="s">
        <v>51</v>
      </c>
      <c r="O684" s="141" t="n">
        <v>9</v>
      </c>
      <c r="P684" s="141" t="n">
        <v>0</v>
      </c>
      <c r="Q684" s="141" t="n">
        <v>7</v>
      </c>
      <c r="R684" s="141" t="n">
        <v>251</v>
      </c>
      <c r="S684" s="143" t="n">
        <v>14944.32</v>
      </c>
      <c r="T684" s="143" t="n">
        <v>13302.32</v>
      </c>
      <c r="U684" s="143" t="n">
        <v>13302.32</v>
      </c>
      <c r="V684" s="143" t="n">
        <v>0</v>
      </c>
      <c r="W684" s="141" t="s">
        <v>52</v>
      </c>
      <c r="X684" s="141" t="s">
        <v>52</v>
      </c>
      <c r="Y684" s="141" t="s">
        <v>52</v>
      </c>
      <c r="Z684" s="141" t="s">
        <v>52</v>
      </c>
      <c r="AA684" s="141" t="s">
        <v>52</v>
      </c>
      <c r="AB684" s="141" t="s">
        <v>52</v>
      </c>
      <c r="AC684" s="141" t="s">
        <v>53</v>
      </c>
      <c r="AD684" s="141" t="s">
        <v>52</v>
      </c>
      <c r="AE684" s="141" t="s">
        <v>53</v>
      </c>
      <c r="AF684" s="141" t="n">
        <v>7</v>
      </c>
      <c r="AG684" s="141" t="n">
        <v>2</v>
      </c>
      <c r="AH684" s="141" t="n">
        <v>1</v>
      </c>
      <c r="AI684" s="141" t="n">
        <v>1</v>
      </c>
      <c r="AJ684" s="141" t="n">
        <v>1</v>
      </c>
      <c r="AK684" s="141" t="n">
        <v>0</v>
      </c>
      <c r="AL684" s="144"/>
    </row>
    <row collapsed="false" customFormat="false" customHeight="false" hidden="false" ht="15.9" outlineLevel="0" r="685">
      <c r="A685" s="141" t="n">
        <v>678</v>
      </c>
      <c r="B685" s="55" t="s">
        <v>316</v>
      </c>
      <c r="C685" s="34" t="s">
        <v>126</v>
      </c>
      <c r="D685" s="54" t="s">
        <v>366</v>
      </c>
      <c r="E685" s="36" t="n">
        <v>36</v>
      </c>
      <c r="F685" s="141" t="n">
        <v>2</v>
      </c>
      <c r="G685" s="141"/>
      <c r="H685" s="141" t="n">
        <v>8674</v>
      </c>
      <c r="I685" s="36" t="s">
        <v>163</v>
      </c>
      <c r="J685" s="141"/>
      <c r="K685" s="120" t="s">
        <v>229</v>
      </c>
      <c r="L685" s="141" t="s">
        <v>96</v>
      </c>
      <c r="M685" s="141" t="n">
        <v>1954</v>
      </c>
      <c r="N685" s="141" t="s">
        <v>69</v>
      </c>
      <c r="O685" s="141" t="n">
        <v>3</v>
      </c>
      <c r="P685" s="141" t="n">
        <v>0</v>
      </c>
      <c r="Q685" s="141" t="n">
        <v>3</v>
      </c>
      <c r="R685" s="141" t="n">
        <v>3</v>
      </c>
      <c r="S685" s="143" t="n">
        <v>1534.27</v>
      </c>
      <c r="T685" s="143" t="n">
        <v>1420.27</v>
      </c>
      <c r="U685" s="143" t="n">
        <v>1420.27</v>
      </c>
      <c r="V685" s="143" t="n">
        <v>0</v>
      </c>
      <c r="W685" s="141" t="s">
        <v>52</v>
      </c>
      <c r="X685" s="141" t="s">
        <v>52</v>
      </c>
      <c r="Y685" s="141" t="s">
        <v>52</v>
      </c>
      <c r="Z685" s="141" t="s">
        <v>52</v>
      </c>
      <c r="AA685" s="141" t="s">
        <v>52</v>
      </c>
      <c r="AB685" s="141" t="s">
        <v>53</v>
      </c>
      <c r="AC685" s="141" t="s">
        <v>53</v>
      </c>
      <c r="AD685" s="141" t="s">
        <v>53</v>
      </c>
      <c r="AE685" s="141" t="s">
        <v>53</v>
      </c>
      <c r="AF685" s="141" t="n">
        <v>0</v>
      </c>
      <c r="AG685" s="141" t="n">
        <v>1</v>
      </c>
      <c r="AH685" s="141" t="n">
        <v>1</v>
      </c>
      <c r="AI685" s="141" t="n">
        <v>1</v>
      </c>
      <c r="AJ685" s="141" t="n">
        <v>1</v>
      </c>
      <c r="AK685" s="141" t="n">
        <v>0</v>
      </c>
      <c r="AL685" s="144"/>
    </row>
    <row collapsed="false" customFormat="false" customHeight="false" hidden="false" ht="15.9" outlineLevel="0" r="686">
      <c r="A686" s="141" t="n">
        <v>679</v>
      </c>
      <c r="B686" s="55" t="s">
        <v>316</v>
      </c>
      <c r="C686" s="34" t="s">
        <v>126</v>
      </c>
      <c r="D686" s="54" t="s">
        <v>365</v>
      </c>
      <c r="E686" s="36" t="n">
        <v>24</v>
      </c>
      <c r="F686" s="141" t="n">
        <v>1</v>
      </c>
      <c r="G686" s="141"/>
      <c r="H686" s="55" t="n">
        <v>8675</v>
      </c>
      <c r="I686" s="36" t="s">
        <v>163</v>
      </c>
      <c r="J686" s="141"/>
      <c r="K686" s="120" t="s">
        <v>357</v>
      </c>
      <c r="L686" s="141" t="s">
        <v>361</v>
      </c>
      <c r="M686" s="141" t="n">
        <v>1970</v>
      </c>
      <c r="N686" s="141" t="s">
        <v>51</v>
      </c>
      <c r="O686" s="141" t="n">
        <v>5</v>
      </c>
      <c r="P686" s="141" t="n">
        <v>0</v>
      </c>
      <c r="Q686" s="141" t="n">
        <v>7</v>
      </c>
      <c r="R686" s="141" t="n">
        <v>139</v>
      </c>
      <c r="S686" s="143" t="n">
        <v>7392.55</v>
      </c>
      <c r="T686" s="143" t="n">
        <v>6846.55</v>
      </c>
      <c r="U686" s="143" t="n">
        <v>6846.55</v>
      </c>
      <c r="V686" s="143" t="n">
        <v>0</v>
      </c>
      <c r="W686" s="141" t="s">
        <v>52</v>
      </c>
      <c r="X686" s="141" t="s">
        <v>52</v>
      </c>
      <c r="Y686" s="141" t="s">
        <v>52</v>
      </c>
      <c r="Z686" s="141" t="s">
        <v>52</v>
      </c>
      <c r="AA686" s="141" t="s">
        <v>52</v>
      </c>
      <c r="AB686" s="141" t="s">
        <v>52</v>
      </c>
      <c r="AC686" s="141" t="s">
        <v>53</v>
      </c>
      <c r="AD686" s="141" t="s">
        <v>52</v>
      </c>
      <c r="AE686" s="141" t="s">
        <v>53</v>
      </c>
      <c r="AF686" s="141" t="n">
        <v>0</v>
      </c>
      <c r="AG686" s="141" t="n">
        <v>1</v>
      </c>
      <c r="AH686" s="141" t="n">
        <v>1</v>
      </c>
      <c r="AI686" s="141" t="n">
        <v>1</v>
      </c>
      <c r="AJ686" s="141" t="n">
        <v>1</v>
      </c>
      <c r="AK686" s="141" t="n">
        <v>0</v>
      </c>
      <c r="AL686" s="144"/>
    </row>
    <row collapsed="false" customFormat="false" customHeight="false" hidden="false" ht="15.9" outlineLevel="0" r="687">
      <c r="A687" s="141" t="n">
        <v>680</v>
      </c>
      <c r="B687" s="55" t="s">
        <v>316</v>
      </c>
      <c r="C687" s="141" t="s">
        <v>373</v>
      </c>
      <c r="D687" s="142" t="s">
        <v>374</v>
      </c>
      <c r="E687" s="141" t="n">
        <v>2</v>
      </c>
      <c r="F687" s="141"/>
      <c r="G687" s="141"/>
      <c r="H687" s="141" t="n">
        <v>8676</v>
      </c>
      <c r="I687" s="36" t="s">
        <v>163</v>
      </c>
      <c r="J687" s="141"/>
      <c r="K687" s="141" t="s">
        <v>375</v>
      </c>
      <c r="L687" s="141" t="s">
        <v>101</v>
      </c>
      <c r="M687" s="141" t="n">
        <v>2010</v>
      </c>
      <c r="N687" s="141" t="s">
        <v>227</v>
      </c>
      <c r="O687" s="141" t="n">
        <v>8</v>
      </c>
      <c r="P687" s="141" t="n">
        <v>0</v>
      </c>
      <c r="Q687" s="141" t="n">
        <v>1</v>
      </c>
      <c r="R687" s="141" t="n">
        <v>32</v>
      </c>
      <c r="S687" s="143" t="n">
        <v>2528.4</v>
      </c>
      <c r="T687" s="143" t="n">
        <v>2528.4</v>
      </c>
      <c r="U687" s="143" t="n">
        <v>2128.9</v>
      </c>
      <c r="V687" s="143" t="n">
        <v>0</v>
      </c>
      <c r="W687" s="141" t="s">
        <v>52</v>
      </c>
      <c r="X687" s="141" t="s">
        <v>52</v>
      </c>
      <c r="Y687" s="141" t="s">
        <v>52</v>
      </c>
      <c r="Z687" s="141" t="s">
        <v>52</v>
      </c>
      <c r="AA687" s="141" t="s">
        <v>52</v>
      </c>
      <c r="AB687" s="141" t="s">
        <v>53</v>
      </c>
      <c r="AC687" s="141" t="s">
        <v>53</v>
      </c>
      <c r="AD687" s="141" t="s">
        <v>53</v>
      </c>
      <c r="AE687" s="141" t="s">
        <v>52</v>
      </c>
      <c r="AF687" s="141" t="n">
        <v>1</v>
      </c>
      <c r="AG687" s="141" t="n">
        <v>2</v>
      </c>
      <c r="AH687" s="141" t="n">
        <v>1</v>
      </c>
      <c r="AI687" s="141" t="n">
        <v>1</v>
      </c>
      <c r="AJ687" s="141" t="n">
        <v>1</v>
      </c>
      <c r="AK687" s="141" t="n">
        <v>0</v>
      </c>
      <c r="AL687" s="144"/>
    </row>
    <row collapsed="false" customFormat="false" customHeight="false" hidden="false" ht="15.9" outlineLevel="0" r="688">
      <c r="A688" s="141" t="n">
        <v>681</v>
      </c>
      <c r="B688" s="55" t="s">
        <v>316</v>
      </c>
      <c r="C688" s="141" t="s">
        <v>373</v>
      </c>
      <c r="D688" s="142" t="s">
        <v>374</v>
      </c>
      <c r="E688" s="141" t="n">
        <v>4</v>
      </c>
      <c r="F688" s="141" t="n">
        <v>1</v>
      </c>
      <c r="G688" s="141"/>
      <c r="H688" s="55" t="n">
        <v>8677</v>
      </c>
      <c r="I688" s="36" t="s">
        <v>163</v>
      </c>
      <c r="J688" s="141"/>
      <c r="K688" s="141" t="s">
        <v>375</v>
      </c>
      <c r="L688" s="141" t="s">
        <v>101</v>
      </c>
      <c r="M688" s="141" t="n">
        <v>1970</v>
      </c>
      <c r="N688" s="141" t="s">
        <v>227</v>
      </c>
      <c r="O688" s="141" t="n">
        <v>9</v>
      </c>
      <c r="P688" s="141" t="n">
        <v>0</v>
      </c>
      <c r="Q688" s="141" t="n">
        <v>4</v>
      </c>
      <c r="R688" s="141" t="n">
        <v>176</v>
      </c>
      <c r="S688" s="143" t="n">
        <v>14315.9</v>
      </c>
      <c r="T688" s="143" t="n">
        <v>14315.9</v>
      </c>
      <c r="U688" s="143" t="n">
        <v>12288.2</v>
      </c>
      <c r="V688" s="143"/>
      <c r="W688" s="141" t="s">
        <v>52</v>
      </c>
      <c r="X688" s="141" t="s">
        <v>52</v>
      </c>
      <c r="Y688" s="141" t="s">
        <v>52</v>
      </c>
      <c r="Z688" s="141" t="s">
        <v>52</v>
      </c>
      <c r="AA688" s="141" t="s">
        <v>52</v>
      </c>
      <c r="AB688" s="141" t="s">
        <v>53</v>
      </c>
      <c r="AC688" s="141" t="s">
        <v>53</v>
      </c>
      <c r="AD688" s="141" t="s">
        <v>53</v>
      </c>
      <c r="AE688" s="141" t="s">
        <v>52</v>
      </c>
      <c r="AF688" s="141" t="n">
        <v>6</v>
      </c>
      <c r="AG688" s="141" t="n">
        <v>2</v>
      </c>
      <c r="AH688" s="141" t="n">
        <v>1</v>
      </c>
      <c r="AI688" s="141" t="n">
        <v>1</v>
      </c>
      <c r="AJ688" s="141" t="n">
        <v>1</v>
      </c>
      <c r="AK688" s="141" t="n">
        <v>0</v>
      </c>
      <c r="AL688" s="144"/>
    </row>
    <row collapsed="false" customFormat="false" customHeight="false" hidden="false" ht="15.9" outlineLevel="0" r="689">
      <c r="A689" s="141" t="n">
        <v>682</v>
      </c>
      <c r="B689" s="55" t="s">
        <v>316</v>
      </c>
      <c r="C689" s="141" t="s">
        <v>373</v>
      </c>
      <c r="D689" s="142" t="s">
        <v>374</v>
      </c>
      <c r="E689" s="141" t="n">
        <v>4</v>
      </c>
      <c r="F689" s="141" t="n">
        <v>2</v>
      </c>
      <c r="G689" s="141"/>
      <c r="H689" s="141" t="n">
        <v>8678</v>
      </c>
      <c r="I689" s="36" t="s">
        <v>163</v>
      </c>
      <c r="J689" s="141"/>
      <c r="K689" s="141" t="s">
        <v>375</v>
      </c>
      <c r="L689" s="141" t="s">
        <v>101</v>
      </c>
      <c r="M689" s="141" t="n">
        <v>1972</v>
      </c>
      <c r="N689" s="141" t="s">
        <v>227</v>
      </c>
      <c r="O689" s="141" t="n">
        <v>5</v>
      </c>
      <c r="P689" s="141" t="n">
        <v>0</v>
      </c>
      <c r="Q689" s="141" t="n">
        <v>7</v>
      </c>
      <c r="R689" s="141" t="n">
        <v>128</v>
      </c>
      <c r="S689" s="143" t="n">
        <v>9855</v>
      </c>
      <c r="T689" s="143" t="n">
        <v>9855</v>
      </c>
      <c r="U689" s="143" t="n">
        <v>8338.3</v>
      </c>
      <c r="V689" s="143"/>
      <c r="W689" s="141" t="s">
        <v>52</v>
      </c>
      <c r="X689" s="141" t="s">
        <v>52</v>
      </c>
      <c r="Y689" s="141" t="s">
        <v>52</v>
      </c>
      <c r="Z689" s="141" t="s">
        <v>52</v>
      </c>
      <c r="AA689" s="141" t="s">
        <v>52</v>
      </c>
      <c r="AB689" s="141" t="s">
        <v>53</v>
      </c>
      <c r="AC689" s="141" t="s">
        <v>53</v>
      </c>
      <c r="AD689" s="141" t="s">
        <v>53</v>
      </c>
      <c r="AE689" s="141" t="s">
        <v>52</v>
      </c>
      <c r="AF689" s="141" t="n">
        <v>4</v>
      </c>
      <c r="AG689" s="141" t="n">
        <v>2</v>
      </c>
      <c r="AH689" s="141" t="n">
        <v>1</v>
      </c>
      <c r="AI689" s="141" t="n">
        <v>1</v>
      </c>
      <c r="AJ689" s="141" t="n">
        <v>1</v>
      </c>
      <c r="AK689" s="141" t="n">
        <v>0</v>
      </c>
      <c r="AL689" s="144"/>
    </row>
    <row collapsed="false" customFormat="false" customHeight="false" hidden="false" ht="15.9" outlineLevel="0" r="690">
      <c r="A690" s="141" t="n">
        <v>683</v>
      </c>
      <c r="B690" s="55" t="s">
        <v>316</v>
      </c>
      <c r="C690" s="141" t="s">
        <v>373</v>
      </c>
      <c r="D690" s="142" t="s">
        <v>374</v>
      </c>
      <c r="E690" s="141" t="n">
        <v>4</v>
      </c>
      <c r="F690" s="141" t="n">
        <v>3</v>
      </c>
      <c r="G690" s="141"/>
      <c r="H690" s="55" t="n">
        <v>8679</v>
      </c>
      <c r="I690" s="36" t="s">
        <v>163</v>
      </c>
      <c r="J690" s="141"/>
      <c r="K690" s="141" t="s">
        <v>375</v>
      </c>
      <c r="L690" s="141" t="s">
        <v>101</v>
      </c>
      <c r="M690" s="141" t="n">
        <v>2010</v>
      </c>
      <c r="N690" s="141" t="s">
        <v>227</v>
      </c>
      <c r="O690" s="141" t="n">
        <v>8</v>
      </c>
      <c r="P690" s="141" t="n">
        <v>0</v>
      </c>
      <c r="Q690" s="141" t="n">
        <v>7</v>
      </c>
      <c r="R690" s="141" t="n">
        <v>282</v>
      </c>
      <c r="S690" s="143" t="n">
        <v>17694</v>
      </c>
      <c r="T690" s="143" t="n">
        <v>17694</v>
      </c>
      <c r="U690" s="143" t="n">
        <v>14864.6</v>
      </c>
      <c r="V690" s="143"/>
      <c r="W690" s="141" t="s">
        <v>52</v>
      </c>
      <c r="X690" s="141" t="s">
        <v>52</v>
      </c>
      <c r="Y690" s="141" t="s">
        <v>52</v>
      </c>
      <c r="Z690" s="141" t="s">
        <v>52</v>
      </c>
      <c r="AA690" s="141" t="s">
        <v>52</v>
      </c>
      <c r="AB690" s="141" t="s">
        <v>53</v>
      </c>
      <c r="AC690" s="141" t="s">
        <v>53</v>
      </c>
      <c r="AD690" s="141" t="s">
        <v>53</v>
      </c>
      <c r="AE690" s="141" t="s">
        <v>52</v>
      </c>
      <c r="AF690" s="141" t="n">
        <v>7</v>
      </c>
      <c r="AG690" s="141" t="n">
        <v>2</v>
      </c>
      <c r="AH690" s="141" t="n">
        <v>1</v>
      </c>
      <c r="AI690" s="141" t="n">
        <v>1</v>
      </c>
      <c r="AJ690" s="141" t="n">
        <v>1</v>
      </c>
      <c r="AK690" s="141" t="n">
        <v>0</v>
      </c>
      <c r="AL690" s="144"/>
    </row>
    <row collapsed="false" customFormat="false" customHeight="false" hidden="false" ht="15.9" outlineLevel="0" r="691">
      <c r="A691" s="141" t="n">
        <v>684</v>
      </c>
      <c r="B691" s="55" t="s">
        <v>316</v>
      </c>
      <c r="C691" s="141" t="s">
        <v>373</v>
      </c>
      <c r="D691" s="142" t="s">
        <v>374</v>
      </c>
      <c r="E691" s="141" t="n">
        <v>6</v>
      </c>
      <c r="F691" s="141"/>
      <c r="G691" s="141"/>
      <c r="H691" s="141" t="n">
        <v>8680</v>
      </c>
      <c r="I691" s="36" t="s">
        <v>163</v>
      </c>
      <c r="J691" s="141"/>
      <c r="K691" s="141" t="s">
        <v>130</v>
      </c>
      <c r="L691" s="141" t="s">
        <v>101</v>
      </c>
      <c r="M691" s="141" t="n">
        <v>1973</v>
      </c>
      <c r="N691" s="141" t="s">
        <v>50</v>
      </c>
      <c r="O691" s="141" t="n">
        <v>5</v>
      </c>
      <c r="P691" s="141" t="n">
        <v>0</v>
      </c>
      <c r="Q691" s="141" t="n">
        <v>6</v>
      </c>
      <c r="R691" s="141" t="n">
        <v>90</v>
      </c>
      <c r="S691" s="143" t="n">
        <v>4828.77</v>
      </c>
      <c r="T691" s="143" t="n">
        <v>4828.77</v>
      </c>
      <c r="U691" s="143" t="n">
        <v>4406.77</v>
      </c>
      <c r="V691" s="143"/>
      <c r="W691" s="141" t="s">
        <v>52</v>
      </c>
      <c r="X691" s="141" t="s">
        <v>52</v>
      </c>
      <c r="Y691" s="141" t="s">
        <v>53</v>
      </c>
      <c r="Z691" s="141" t="s">
        <v>52</v>
      </c>
      <c r="AA691" s="141" t="s">
        <v>52</v>
      </c>
      <c r="AB691" s="141" t="s">
        <v>52</v>
      </c>
      <c r="AC691" s="141" t="s">
        <v>52</v>
      </c>
      <c r="AD691" s="141" t="s">
        <v>52</v>
      </c>
      <c r="AE691" s="141" t="s">
        <v>53</v>
      </c>
      <c r="AF691" s="141" t="n">
        <v>0</v>
      </c>
      <c r="AG691" s="141" t="n">
        <v>0</v>
      </c>
      <c r="AH691" s="141" t="n">
        <v>1</v>
      </c>
      <c r="AI691" s="141" t="n">
        <v>1</v>
      </c>
      <c r="AJ691" s="141" t="n">
        <v>2</v>
      </c>
      <c r="AK691" s="141" t="n">
        <v>0</v>
      </c>
      <c r="AL691" s="144"/>
    </row>
    <row collapsed="false" customFormat="false" customHeight="false" hidden="false" ht="15.9" outlineLevel="0" r="692">
      <c r="A692" s="141" t="n">
        <v>685</v>
      </c>
      <c r="B692" s="55" t="s">
        <v>316</v>
      </c>
      <c r="C692" s="141" t="s">
        <v>373</v>
      </c>
      <c r="D692" s="142" t="s">
        <v>374</v>
      </c>
      <c r="E692" s="141" t="n">
        <v>6</v>
      </c>
      <c r="F692" s="141" t="n">
        <v>2</v>
      </c>
      <c r="G692" s="141"/>
      <c r="H692" s="55" t="n">
        <v>8681</v>
      </c>
      <c r="I692" s="36" t="s">
        <v>163</v>
      </c>
      <c r="J692" s="141"/>
      <c r="K692" s="141" t="s">
        <v>375</v>
      </c>
      <c r="L692" s="141" t="s">
        <v>101</v>
      </c>
      <c r="M692" s="141" t="n">
        <v>2009</v>
      </c>
      <c r="N692" s="141" t="s">
        <v>227</v>
      </c>
      <c r="O692" s="141" t="n">
        <v>8</v>
      </c>
      <c r="P692" s="141" t="n">
        <v>0</v>
      </c>
      <c r="Q692" s="141" t="n">
        <v>2</v>
      </c>
      <c r="R692" s="141" t="n">
        <v>96</v>
      </c>
      <c r="S692" s="143" t="n">
        <v>5215.8</v>
      </c>
      <c r="T692" s="143" t="n">
        <v>5215.8</v>
      </c>
      <c r="U692" s="143" t="n">
        <v>4282.5</v>
      </c>
      <c r="V692" s="143"/>
      <c r="W692" s="141" t="s">
        <v>52</v>
      </c>
      <c r="X692" s="141" t="s">
        <v>52</v>
      </c>
      <c r="Y692" s="141" t="s">
        <v>52</v>
      </c>
      <c r="Z692" s="141" t="s">
        <v>52</v>
      </c>
      <c r="AA692" s="141" t="s">
        <v>52</v>
      </c>
      <c r="AB692" s="141" t="s">
        <v>53</v>
      </c>
      <c r="AC692" s="141" t="s">
        <v>53</v>
      </c>
      <c r="AD692" s="141" t="s">
        <v>53</v>
      </c>
      <c r="AE692" s="141" t="s">
        <v>52</v>
      </c>
      <c r="AF692" s="141" t="n">
        <v>2</v>
      </c>
      <c r="AG692" s="141" t="n">
        <v>2</v>
      </c>
      <c r="AH692" s="141" t="n">
        <v>1</v>
      </c>
      <c r="AI692" s="141" t="n">
        <v>1</v>
      </c>
      <c r="AJ692" s="141" t="n">
        <v>1</v>
      </c>
      <c r="AK692" s="141" t="n">
        <v>0</v>
      </c>
      <c r="AL692" s="144"/>
    </row>
    <row collapsed="false" customFormat="false" customHeight="false" hidden="false" ht="15.9" outlineLevel="0" r="693">
      <c r="A693" s="141" t="n">
        <v>686</v>
      </c>
      <c r="B693" s="55" t="s">
        <v>316</v>
      </c>
      <c r="C693" s="141" t="s">
        <v>373</v>
      </c>
      <c r="D693" s="142" t="s">
        <v>374</v>
      </c>
      <c r="E693" s="141" t="n">
        <v>7</v>
      </c>
      <c r="F693" s="141" t="n">
        <v>2</v>
      </c>
      <c r="G693" s="141"/>
      <c r="H693" s="141" t="n">
        <v>8682</v>
      </c>
      <c r="I693" s="36" t="s">
        <v>163</v>
      </c>
      <c r="J693" s="141"/>
      <c r="K693" s="141" t="s">
        <v>101</v>
      </c>
      <c r="L693" s="141" t="s">
        <v>101</v>
      </c>
      <c r="M693" s="141" t="n">
        <v>1970</v>
      </c>
      <c r="N693" s="141" t="s">
        <v>67</v>
      </c>
      <c r="O693" s="141" t="n">
        <v>9</v>
      </c>
      <c r="P693" s="141" t="n">
        <v>0</v>
      </c>
      <c r="Q693" s="141" t="n">
        <v>1</v>
      </c>
      <c r="R693" s="141" t="n">
        <v>45</v>
      </c>
      <c r="S693" s="143" t="n">
        <v>2205.13</v>
      </c>
      <c r="T693" s="143" t="n">
        <v>2205.13</v>
      </c>
      <c r="U693" s="143" t="n">
        <v>1935.13</v>
      </c>
      <c r="V693" s="143"/>
      <c r="W693" s="141" t="s">
        <v>52</v>
      </c>
      <c r="X693" s="141" t="s">
        <v>52</v>
      </c>
      <c r="Y693" s="141" t="s">
        <v>53</v>
      </c>
      <c r="Z693" s="141" t="s">
        <v>52</v>
      </c>
      <c r="AA693" s="141" t="s">
        <v>52</v>
      </c>
      <c r="AB693" s="141" t="s">
        <v>52</v>
      </c>
      <c r="AC693" s="141" t="s">
        <v>52</v>
      </c>
      <c r="AD693" s="141" t="s">
        <v>52</v>
      </c>
      <c r="AE693" s="141" t="s">
        <v>53</v>
      </c>
      <c r="AF693" s="141" t="n">
        <v>1</v>
      </c>
      <c r="AG693" s="141" t="n">
        <v>0</v>
      </c>
      <c r="AH693" s="141" t="n">
        <v>1</v>
      </c>
      <c r="AI693" s="141" t="n">
        <v>1</v>
      </c>
      <c r="AJ693" s="141" t="n">
        <v>1</v>
      </c>
      <c r="AK693" s="141" t="n">
        <v>0</v>
      </c>
      <c r="AL693" s="144"/>
    </row>
    <row collapsed="false" customFormat="false" customHeight="false" hidden="false" ht="15.9" outlineLevel="0" r="694">
      <c r="A694" s="141" t="n">
        <v>687</v>
      </c>
      <c r="B694" s="55" t="s">
        <v>316</v>
      </c>
      <c r="C694" s="141" t="s">
        <v>373</v>
      </c>
      <c r="D694" s="142" t="s">
        <v>374</v>
      </c>
      <c r="E694" s="141" t="n">
        <v>8</v>
      </c>
      <c r="F694" s="141" t="n">
        <v>1</v>
      </c>
      <c r="G694" s="141"/>
      <c r="H694" s="55" t="n">
        <v>8683</v>
      </c>
      <c r="I694" s="36" t="s">
        <v>163</v>
      </c>
      <c r="J694" s="141"/>
      <c r="K694" s="141" t="s">
        <v>375</v>
      </c>
      <c r="L694" s="141" t="s">
        <v>101</v>
      </c>
      <c r="M694" s="141" t="n">
        <v>2009</v>
      </c>
      <c r="N694" s="141" t="s">
        <v>227</v>
      </c>
      <c r="O694" s="141" t="n">
        <v>8</v>
      </c>
      <c r="P694" s="141" t="n">
        <v>0</v>
      </c>
      <c r="Q694" s="141" t="n">
        <v>4</v>
      </c>
      <c r="R694" s="141" t="n">
        <v>152</v>
      </c>
      <c r="S694" s="143" t="n">
        <v>9940.9</v>
      </c>
      <c r="T694" s="143" t="n">
        <v>9940.9</v>
      </c>
      <c r="U694" s="143" t="n">
        <v>8264.5</v>
      </c>
      <c r="V694" s="143"/>
      <c r="W694" s="141" t="s">
        <v>52</v>
      </c>
      <c r="X694" s="141" t="s">
        <v>52</v>
      </c>
      <c r="Y694" s="141" t="s">
        <v>52</v>
      </c>
      <c r="Z694" s="141" t="s">
        <v>52</v>
      </c>
      <c r="AA694" s="141" t="s">
        <v>52</v>
      </c>
      <c r="AB694" s="141" t="s">
        <v>53</v>
      </c>
      <c r="AC694" s="141" t="s">
        <v>53</v>
      </c>
      <c r="AD694" s="141" t="s">
        <v>53</v>
      </c>
      <c r="AE694" s="141" t="s">
        <v>52</v>
      </c>
      <c r="AF694" s="141" t="n">
        <v>4</v>
      </c>
      <c r="AG694" s="141" t="n">
        <v>2</v>
      </c>
      <c r="AH694" s="141" t="n">
        <v>1</v>
      </c>
      <c r="AI694" s="141" t="n">
        <v>1</v>
      </c>
      <c r="AJ694" s="141" t="n">
        <v>1</v>
      </c>
      <c r="AK694" s="141" t="n">
        <v>0</v>
      </c>
      <c r="AL694" s="144"/>
    </row>
    <row collapsed="false" customFormat="false" customHeight="false" hidden="false" ht="15.9" outlineLevel="0" r="695">
      <c r="A695" s="141" t="n">
        <v>688</v>
      </c>
      <c r="B695" s="55" t="s">
        <v>316</v>
      </c>
      <c r="C695" s="141" t="s">
        <v>373</v>
      </c>
      <c r="D695" s="142" t="s">
        <v>374</v>
      </c>
      <c r="E695" s="141" t="n">
        <v>8</v>
      </c>
      <c r="F695" s="141" t="n">
        <v>2</v>
      </c>
      <c r="G695" s="141"/>
      <c r="H695" s="141" t="n">
        <v>8684</v>
      </c>
      <c r="I695" s="36" t="s">
        <v>163</v>
      </c>
      <c r="J695" s="141"/>
      <c r="K695" s="141" t="s">
        <v>375</v>
      </c>
      <c r="L695" s="141" t="s">
        <v>101</v>
      </c>
      <c r="M695" s="141" t="n">
        <v>2009</v>
      </c>
      <c r="N695" s="141" t="s">
        <v>227</v>
      </c>
      <c r="O695" s="141" t="n">
        <v>8</v>
      </c>
      <c r="P695" s="141" t="n">
        <v>0</v>
      </c>
      <c r="Q695" s="141" t="n">
        <v>4</v>
      </c>
      <c r="R695" s="141" t="n">
        <v>152</v>
      </c>
      <c r="S695" s="143" t="n">
        <v>9911.6</v>
      </c>
      <c r="T695" s="143" t="n">
        <v>9911.6</v>
      </c>
      <c r="U695" s="143" t="n">
        <v>8240.4</v>
      </c>
      <c r="V695" s="143"/>
      <c r="W695" s="141" t="s">
        <v>52</v>
      </c>
      <c r="X695" s="141" t="s">
        <v>52</v>
      </c>
      <c r="Y695" s="141" t="s">
        <v>52</v>
      </c>
      <c r="Z695" s="141" t="s">
        <v>52</v>
      </c>
      <c r="AA695" s="141" t="s">
        <v>52</v>
      </c>
      <c r="AB695" s="141" t="s">
        <v>53</v>
      </c>
      <c r="AC695" s="141" t="s">
        <v>53</v>
      </c>
      <c r="AD695" s="141" t="s">
        <v>53</v>
      </c>
      <c r="AE695" s="141" t="s">
        <v>52</v>
      </c>
      <c r="AF695" s="141" t="n">
        <v>4</v>
      </c>
      <c r="AG695" s="141" t="n">
        <v>2</v>
      </c>
      <c r="AH695" s="141" t="n">
        <v>1</v>
      </c>
      <c r="AI695" s="141" t="n">
        <v>1</v>
      </c>
      <c r="AJ695" s="141" t="n">
        <v>1</v>
      </c>
      <c r="AK695" s="141" t="n">
        <v>0</v>
      </c>
      <c r="AL695" s="144"/>
    </row>
    <row collapsed="false" customFormat="false" customHeight="false" hidden="false" ht="15.9" outlineLevel="0" r="696">
      <c r="A696" s="141" t="n">
        <v>689</v>
      </c>
      <c r="B696" s="55" t="s">
        <v>316</v>
      </c>
      <c r="C696" s="141" t="s">
        <v>373</v>
      </c>
      <c r="D696" s="142" t="s">
        <v>374</v>
      </c>
      <c r="E696" s="141" t="n">
        <v>8</v>
      </c>
      <c r="F696" s="141" t="n">
        <v>3</v>
      </c>
      <c r="G696" s="141"/>
      <c r="H696" s="55" t="n">
        <v>8685</v>
      </c>
      <c r="I696" s="36" t="s">
        <v>163</v>
      </c>
      <c r="J696" s="141"/>
      <c r="K696" s="141" t="s">
        <v>375</v>
      </c>
      <c r="L696" s="141" t="s">
        <v>101</v>
      </c>
      <c r="M696" s="141" t="n">
        <v>2009</v>
      </c>
      <c r="N696" s="141" t="s">
        <v>227</v>
      </c>
      <c r="O696" s="141" t="n">
        <v>5</v>
      </c>
      <c r="P696" s="141" t="n">
        <v>0</v>
      </c>
      <c r="Q696" s="141" t="n">
        <v>4</v>
      </c>
      <c r="R696" s="141" t="n">
        <v>75</v>
      </c>
      <c r="S696" s="143" t="n">
        <v>5853.1</v>
      </c>
      <c r="T696" s="143" t="n">
        <v>5853.1</v>
      </c>
      <c r="U696" s="143" t="n">
        <v>5156.5</v>
      </c>
      <c r="V696" s="143"/>
      <c r="W696" s="141" t="s">
        <v>52</v>
      </c>
      <c r="X696" s="141" t="s">
        <v>52</v>
      </c>
      <c r="Y696" s="141" t="s">
        <v>52</v>
      </c>
      <c r="Z696" s="141" t="s">
        <v>52</v>
      </c>
      <c r="AA696" s="141" t="s">
        <v>52</v>
      </c>
      <c r="AB696" s="141" t="s">
        <v>53</v>
      </c>
      <c r="AC696" s="141" t="s">
        <v>53</v>
      </c>
      <c r="AD696" s="141" t="s">
        <v>53</v>
      </c>
      <c r="AE696" s="141" t="s">
        <v>52</v>
      </c>
      <c r="AF696" s="141" t="n">
        <v>0</v>
      </c>
      <c r="AG696" s="141" t="n">
        <v>2</v>
      </c>
      <c r="AH696" s="141" t="n">
        <v>1</v>
      </c>
      <c r="AI696" s="141" t="n">
        <v>1</v>
      </c>
      <c r="AJ696" s="141" t="n">
        <v>1</v>
      </c>
      <c r="AK696" s="141" t="n">
        <v>0</v>
      </c>
      <c r="AL696" s="144"/>
    </row>
    <row collapsed="false" customFormat="false" customHeight="false" hidden="false" ht="15.9" outlineLevel="0" r="697">
      <c r="A697" s="141" t="n">
        <v>690</v>
      </c>
      <c r="B697" s="55" t="s">
        <v>316</v>
      </c>
      <c r="C697" s="141" t="s">
        <v>373</v>
      </c>
      <c r="D697" s="142" t="s">
        <v>374</v>
      </c>
      <c r="E697" s="141" t="n">
        <v>8</v>
      </c>
      <c r="F697" s="141" t="n">
        <v>4</v>
      </c>
      <c r="G697" s="141"/>
      <c r="H697" s="141" t="n">
        <v>8686</v>
      </c>
      <c r="I697" s="36" t="s">
        <v>163</v>
      </c>
      <c r="J697" s="141"/>
      <c r="K697" s="141" t="s">
        <v>375</v>
      </c>
      <c r="L697" s="141" t="s">
        <v>101</v>
      </c>
      <c r="M697" s="141" t="n">
        <v>2009</v>
      </c>
      <c r="N697" s="141" t="s">
        <v>227</v>
      </c>
      <c r="O697" s="141" t="n">
        <v>5</v>
      </c>
      <c r="P697" s="141" t="n">
        <v>0</v>
      </c>
      <c r="Q697" s="141" t="n">
        <v>2</v>
      </c>
      <c r="R697" s="141" t="n">
        <v>40</v>
      </c>
      <c r="S697" s="143" t="n">
        <v>2843.8</v>
      </c>
      <c r="T697" s="143" t="n">
        <v>2843.8</v>
      </c>
      <c r="U697" s="143" t="n">
        <v>2438.9</v>
      </c>
      <c r="V697" s="143"/>
      <c r="W697" s="141" t="s">
        <v>52</v>
      </c>
      <c r="X697" s="141" t="s">
        <v>52</v>
      </c>
      <c r="Y697" s="141" t="s">
        <v>52</v>
      </c>
      <c r="Z697" s="141" t="s">
        <v>52</v>
      </c>
      <c r="AA697" s="141" t="s">
        <v>52</v>
      </c>
      <c r="AB697" s="141" t="s">
        <v>53</v>
      </c>
      <c r="AC697" s="141" t="s">
        <v>53</v>
      </c>
      <c r="AD697" s="141" t="s">
        <v>53</v>
      </c>
      <c r="AE697" s="141" t="s">
        <v>52</v>
      </c>
      <c r="AF697" s="141" t="n">
        <v>0</v>
      </c>
      <c r="AG697" s="141" t="n">
        <v>2</v>
      </c>
      <c r="AH697" s="141" t="n">
        <v>1</v>
      </c>
      <c r="AI697" s="141" t="n">
        <v>1</v>
      </c>
      <c r="AJ697" s="141" t="n">
        <v>1</v>
      </c>
      <c r="AK697" s="141" t="n">
        <v>0</v>
      </c>
      <c r="AL697" s="144"/>
    </row>
    <row collapsed="false" customFormat="false" customHeight="false" hidden="false" ht="15.9" outlineLevel="0" r="698">
      <c r="A698" s="141" t="n">
        <v>691</v>
      </c>
      <c r="B698" s="55" t="s">
        <v>316</v>
      </c>
      <c r="C698" s="141" t="s">
        <v>373</v>
      </c>
      <c r="D698" s="142" t="s">
        <v>374</v>
      </c>
      <c r="E698" s="141" t="n">
        <v>8</v>
      </c>
      <c r="F698" s="141" t="n">
        <v>5</v>
      </c>
      <c r="G698" s="141"/>
      <c r="H698" s="55" t="n">
        <v>8687</v>
      </c>
      <c r="I698" s="36" t="s">
        <v>163</v>
      </c>
      <c r="J698" s="141"/>
      <c r="K698" s="141" t="s">
        <v>375</v>
      </c>
      <c r="L698" s="141" t="s">
        <v>101</v>
      </c>
      <c r="M698" s="141" t="n">
        <v>2009</v>
      </c>
      <c r="N698" s="141" t="s">
        <v>227</v>
      </c>
      <c r="O698" s="141" t="n">
        <v>8</v>
      </c>
      <c r="P698" s="141" t="n">
        <v>0</v>
      </c>
      <c r="Q698" s="141" t="n">
        <v>2</v>
      </c>
      <c r="R698" s="141" t="n">
        <v>96</v>
      </c>
      <c r="S698" s="143" t="n">
        <v>5218.1</v>
      </c>
      <c r="T698" s="143" t="n">
        <v>5218.1</v>
      </c>
      <c r="U698" s="143" t="n">
        <v>4283.4</v>
      </c>
      <c r="V698" s="143"/>
      <c r="W698" s="141" t="s">
        <v>52</v>
      </c>
      <c r="X698" s="141" t="s">
        <v>52</v>
      </c>
      <c r="Y698" s="141" t="s">
        <v>52</v>
      </c>
      <c r="Z698" s="141" t="s">
        <v>52</v>
      </c>
      <c r="AA698" s="141" t="s">
        <v>52</v>
      </c>
      <c r="AB698" s="141" t="s">
        <v>53</v>
      </c>
      <c r="AC698" s="141" t="s">
        <v>53</v>
      </c>
      <c r="AD698" s="141" t="s">
        <v>53</v>
      </c>
      <c r="AE698" s="141" t="s">
        <v>52</v>
      </c>
      <c r="AF698" s="141" t="n">
        <v>2</v>
      </c>
      <c r="AG698" s="141" t="n">
        <v>2</v>
      </c>
      <c r="AH698" s="141" t="n">
        <v>1</v>
      </c>
      <c r="AI698" s="141" t="n">
        <v>1</v>
      </c>
      <c r="AJ698" s="141" t="n">
        <v>1</v>
      </c>
      <c r="AK698" s="141" t="n">
        <v>0</v>
      </c>
      <c r="AL698" s="144"/>
    </row>
    <row collapsed="false" customFormat="false" customHeight="false" hidden="false" ht="15.9" outlineLevel="0" r="699">
      <c r="A699" s="141" t="n">
        <v>692</v>
      </c>
      <c r="B699" s="55" t="s">
        <v>316</v>
      </c>
      <c r="C699" s="141" t="s">
        <v>373</v>
      </c>
      <c r="D699" s="142" t="s">
        <v>374</v>
      </c>
      <c r="E699" s="141" t="n">
        <v>9</v>
      </c>
      <c r="F699" s="141" t="n">
        <v>1</v>
      </c>
      <c r="G699" s="141"/>
      <c r="H699" s="141" t="n">
        <v>8688</v>
      </c>
      <c r="I699" s="36" t="s">
        <v>163</v>
      </c>
      <c r="J699" s="141"/>
      <c r="K699" s="141" t="s">
        <v>101</v>
      </c>
      <c r="L699" s="141" t="s">
        <v>101</v>
      </c>
      <c r="M699" s="141" t="n">
        <v>1971</v>
      </c>
      <c r="N699" s="141" t="s">
        <v>67</v>
      </c>
      <c r="O699" s="141" t="n">
        <v>9</v>
      </c>
      <c r="P699" s="141" t="n">
        <v>0</v>
      </c>
      <c r="Q699" s="141" t="n">
        <v>4</v>
      </c>
      <c r="R699" s="141" t="n">
        <v>231</v>
      </c>
      <c r="S699" s="143" t="n">
        <v>12737.27</v>
      </c>
      <c r="T699" s="143" t="n">
        <v>12737.27</v>
      </c>
      <c r="U699" s="143" t="n">
        <v>10975.67</v>
      </c>
      <c r="V699" s="143" t="n">
        <v>247.6</v>
      </c>
      <c r="W699" s="141" t="s">
        <v>52</v>
      </c>
      <c r="X699" s="141" t="s">
        <v>52</v>
      </c>
      <c r="Y699" s="141" t="s">
        <v>53</v>
      </c>
      <c r="Z699" s="141" t="s">
        <v>52</v>
      </c>
      <c r="AA699" s="141" t="s">
        <v>52</v>
      </c>
      <c r="AB699" s="141" t="s">
        <v>52</v>
      </c>
      <c r="AC699" s="141" t="s">
        <v>52</v>
      </c>
      <c r="AD699" s="141" t="s">
        <v>52</v>
      </c>
      <c r="AE699" s="141" t="s">
        <v>53</v>
      </c>
      <c r="AF699" s="141" t="n">
        <v>4</v>
      </c>
      <c r="AG699" s="141" t="n">
        <v>1</v>
      </c>
      <c r="AH699" s="141" t="n">
        <v>1</v>
      </c>
      <c r="AI699" s="141" t="n">
        <v>1</v>
      </c>
      <c r="AJ699" s="141" t="n">
        <v>2</v>
      </c>
      <c r="AK699" s="141" t="n">
        <v>0</v>
      </c>
      <c r="AL699" s="144"/>
    </row>
    <row collapsed="false" customFormat="false" customHeight="false" hidden="false" ht="15.9" outlineLevel="0" r="700">
      <c r="A700" s="141" t="n">
        <v>693</v>
      </c>
      <c r="B700" s="55" t="s">
        <v>316</v>
      </c>
      <c r="C700" s="141" t="s">
        <v>373</v>
      </c>
      <c r="D700" s="142" t="s">
        <v>374</v>
      </c>
      <c r="E700" s="141" t="n">
        <v>11</v>
      </c>
      <c r="F700" s="141"/>
      <c r="G700" s="141"/>
      <c r="H700" s="55" t="n">
        <v>8689</v>
      </c>
      <c r="I700" s="36" t="s">
        <v>163</v>
      </c>
      <c r="J700" s="141"/>
      <c r="K700" s="141" t="s">
        <v>130</v>
      </c>
      <c r="L700" s="141" t="s">
        <v>101</v>
      </c>
      <c r="M700" s="141" t="n">
        <v>1968</v>
      </c>
      <c r="N700" s="141" t="s">
        <v>50</v>
      </c>
      <c r="O700" s="141" t="n">
        <v>5</v>
      </c>
      <c r="P700" s="141" t="n">
        <v>0</v>
      </c>
      <c r="Q700" s="141" t="n">
        <v>6</v>
      </c>
      <c r="R700" s="141" t="n">
        <v>90</v>
      </c>
      <c r="S700" s="143" t="n">
        <v>4885.27</v>
      </c>
      <c r="T700" s="143" t="n">
        <v>4885.27</v>
      </c>
      <c r="U700" s="143" t="n">
        <v>4451.27</v>
      </c>
      <c r="V700" s="143"/>
      <c r="W700" s="141" t="s">
        <v>52</v>
      </c>
      <c r="X700" s="141" t="s">
        <v>52</v>
      </c>
      <c r="Y700" s="141" t="s">
        <v>53</v>
      </c>
      <c r="Z700" s="141" t="s">
        <v>52</v>
      </c>
      <c r="AA700" s="141" t="s">
        <v>52</v>
      </c>
      <c r="AB700" s="141" t="s">
        <v>52</v>
      </c>
      <c r="AC700" s="141" t="s">
        <v>52</v>
      </c>
      <c r="AD700" s="141" t="s">
        <v>52</v>
      </c>
      <c r="AE700" s="141" t="s">
        <v>53</v>
      </c>
      <c r="AF700" s="141" t="n">
        <v>0</v>
      </c>
      <c r="AG700" s="141" t="n">
        <v>0</v>
      </c>
      <c r="AH700" s="141" t="n">
        <v>1</v>
      </c>
      <c r="AI700" s="141" t="n">
        <v>1</v>
      </c>
      <c r="AJ700" s="141" t="n">
        <v>1</v>
      </c>
      <c r="AK700" s="141" t="n">
        <v>0</v>
      </c>
      <c r="AL700" s="144"/>
    </row>
    <row collapsed="false" customFormat="false" customHeight="false" hidden="false" ht="15.9" outlineLevel="0" r="701">
      <c r="A701" s="141" t="n">
        <v>694</v>
      </c>
      <c r="B701" s="55" t="s">
        <v>316</v>
      </c>
      <c r="C701" s="141" t="s">
        <v>373</v>
      </c>
      <c r="D701" s="142" t="s">
        <v>374</v>
      </c>
      <c r="E701" s="141" t="n">
        <v>12</v>
      </c>
      <c r="F701" s="141" t="n">
        <v>1</v>
      </c>
      <c r="G701" s="141"/>
      <c r="H701" s="141" t="n">
        <v>8690</v>
      </c>
      <c r="I701" s="36" t="s">
        <v>163</v>
      </c>
      <c r="J701" s="141"/>
      <c r="K701" s="141" t="s">
        <v>375</v>
      </c>
      <c r="L701" s="141" t="s">
        <v>101</v>
      </c>
      <c r="M701" s="141" t="n">
        <v>2009</v>
      </c>
      <c r="N701" s="141" t="s">
        <v>227</v>
      </c>
      <c r="O701" s="141" t="n">
        <v>8</v>
      </c>
      <c r="P701" s="141" t="n">
        <v>0</v>
      </c>
      <c r="Q701" s="141" t="n">
        <v>4</v>
      </c>
      <c r="R701" s="141" t="n">
        <v>128</v>
      </c>
      <c r="S701" s="143" t="n">
        <v>9999</v>
      </c>
      <c r="T701" s="143" t="n">
        <v>9999</v>
      </c>
      <c r="U701" s="143" t="n">
        <v>8316</v>
      </c>
      <c r="V701" s="143"/>
      <c r="W701" s="141" t="s">
        <v>52</v>
      </c>
      <c r="X701" s="141" t="s">
        <v>52</v>
      </c>
      <c r="Y701" s="141" t="s">
        <v>52</v>
      </c>
      <c r="Z701" s="141" t="s">
        <v>52</v>
      </c>
      <c r="AA701" s="141" t="s">
        <v>52</v>
      </c>
      <c r="AB701" s="141" t="s">
        <v>53</v>
      </c>
      <c r="AC701" s="141" t="s">
        <v>53</v>
      </c>
      <c r="AD701" s="141" t="s">
        <v>53</v>
      </c>
      <c r="AE701" s="141" t="s">
        <v>52</v>
      </c>
      <c r="AF701" s="141" t="n">
        <v>4</v>
      </c>
      <c r="AG701" s="141" t="n">
        <v>2</v>
      </c>
      <c r="AH701" s="141" t="n">
        <v>1</v>
      </c>
      <c r="AI701" s="141" t="n">
        <v>1</v>
      </c>
      <c r="AJ701" s="141" t="n">
        <v>1</v>
      </c>
      <c r="AK701" s="141" t="n">
        <v>0</v>
      </c>
      <c r="AL701" s="144"/>
    </row>
    <row collapsed="false" customFormat="false" customHeight="false" hidden="false" ht="15.9" outlineLevel="0" r="702">
      <c r="A702" s="141" t="n">
        <v>695</v>
      </c>
      <c r="B702" s="55" t="s">
        <v>316</v>
      </c>
      <c r="C702" s="141" t="s">
        <v>373</v>
      </c>
      <c r="D702" s="142" t="s">
        <v>374</v>
      </c>
      <c r="E702" s="141" t="n">
        <v>12</v>
      </c>
      <c r="F702" s="141" t="n">
        <v>2</v>
      </c>
      <c r="G702" s="141"/>
      <c r="H702" s="55" t="n">
        <v>8691</v>
      </c>
      <c r="I702" s="36" t="s">
        <v>163</v>
      </c>
      <c r="J702" s="141"/>
      <c r="K702" s="141" t="s">
        <v>375</v>
      </c>
      <c r="L702" s="141" t="s">
        <v>101</v>
      </c>
      <c r="M702" s="141" t="n">
        <v>2009</v>
      </c>
      <c r="N702" s="141" t="s">
        <v>227</v>
      </c>
      <c r="O702" s="141" t="n">
        <v>8</v>
      </c>
      <c r="P702" s="141" t="n">
        <v>0</v>
      </c>
      <c r="Q702" s="141" t="n">
        <v>4</v>
      </c>
      <c r="R702" s="141" t="n">
        <v>144</v>
      </c>
      <c r="S702" s="143" t="n">
        <v>9828.43</v>
      </c>
      <c r="T702" s="143" t="n">
        <v>9828.43</v>
      </c>
      <c r="U702" s="143" t="n">
        <v>8265.23</v>
      </c>
      <c r="V702" s="143"/>
      <c r="W702" s="141" t="s">
        <v>52</v>
      </c>
      <c r="X702" s="141" t="s">
        <v>52</v>
      </c>
      <c r="Y702" s="141" t="s">
        <v>52</v>
      </c>
      <c r="Z702" s="141" t="s">
        <v>52</v>
      </c>
      <c r="AA702" s="141" t="s">
        <v>52</v>
      </c>
      <c r="AB702" s="141" t="s">
        <v>53</v>
      </c>
      <c r="AC702" s="141" t="s">
        <v>53</v>
      </c>
      <c r="AD702" s="141" t="s">
        <v>53</v>
      </c>
      <c r="AE702" s="141" t="s">
        <v>52</v>
      </c>
      <c r="AF702" s="141" t="n">
        <v>4</v>
      </c>
      <c r="AG702" s="141" t="n">
        <v>2</v>
      </c>
      <c r="AH702" s="141" t="n">
        <v>1</v>
      </c>
      <c r="AI702" s="141" t="n">
        <v>1</v>
      </c>
      <c r="AJ702" s="141" t="n">
        <v>1</v>
      </c>
      <c r="AK702" s="141" t="n">
        <v>0</v>
      </c>
      <c r="AL702" s="144"/>
    </row>
    <row collapsed="false" customFormat="false" customHeight="false" hidden="false" ht="15.9" outlineLevel="0" r="703">
      <c r="A703" s="141" t="n">
        <v>696</v>
      </c>
      <c r="B703" s="55" t="s">
        <v>316</v>
      </c>
      <c r="C703" s="141" t="s">
        <v>373</v>
      </c>
      <c r="D703" s="142" t="s">
        <v>374</v>
      </c>
      <c r="E703" s="141" t="n">
        <v>12</v>
      </c>
      <c r="F703" s="141" t="n">
        <v>3</v>
      </c>
      <c r="G703" s="141"/>
      <c r="H703" s="141" t="n">
        <v>8692</v>
      </c>
      <c r="I703" s="36" t="s">
        <v>163</v>
      </c>
      <c r="J703" s="141"/>
      <c r="K703" s="141" t="s">
        <v>375</v>
      </c>
      <c r="L703" s="141" t="s">
        <v>101</v>
      </c>
      <c r="M703" s="141" t="n">
        <v>2009</v>
      </c>
      <c r="N703" s="141" t="s">
        <v>227</v>
      </c>
      <c r="O703" s="141" t="n">
        <v>5</v>
      </c>
      <c r="P703" s="141" t="n">
        <v>0</v>
      </c>
      <c r="Q703" s="141" t="n">
        <v>4</v>
      </c>
      <c r="R703" s="141" t="n">
        <v>75</v>
      </c>
      <c r="S703" s="143" t="n">
        <v>5844.4</v>
      </c>
      <c r="T703" s="143" t="n">
        <v>5844.4</v>
      </c>
      <c r="U703" s="143" t="n">
        <v>5151.2</v>
      </c>
      <c r="V703" s="143"/>
      <c r="W703" s="141" t="s">
        <v>52</v>
      </c>
      <c r="X703" s="141" t="s">
        <v>52</v>
      </c>
      <c r="Y703" s="141" t="s">
        <v>52</v>
      </c>
      <c r="Z703" s="141" t="s">
        <v>52</v>
      </c>
      <c r="AA703" s="141" t="s">
        <v>52</v>
      </c>
      <c r="AB703" s="141" t="s">
        <v>53</v>
      </c>
      <c r="AC703" s="141" t="s">
        <v>53</v>
      </c>
      <c r="AD703" s="141" t="s">
        <v>53</v>
      </c>
      <c r="AE703" s="141" t="s">
        <v>52</v>
      </c>
      <c r="AF703" s="141" t="n">
        <v>0</v>
      </c>
      <c r="AG703" s="141" t="n">
        <v>2</v>
      </c>
      <c r="AH703" s="141" t="n">
        <v>1</v>
      </c>
      <c r="AI703" s="141" t="n">
        <v>1</v>
      </c>
      <c r="AJ703" s="141" t="n">
        <v>1</v>
      </c>
      <c r="AK703" s="141" t="n">
        <v>0</v>
      </c>
      <c r="AL703" s="144"/>
    </row>
    <row collapsed="false" customFormat="false" customHeight="false" hidden="false" ht="15.9" outlineLevel="0" r="704">
      <c r="A704" s="141" t="n">
        <v>697</v>
      </c>
      <c r="B704" s="55" t="s">
        <v>316</v>
      </c>
      <c r="C704" s="141" t="s">
        <v>373</v>
      </c>
      <c r="D704" s="142" t="s">
        <v>374</v>
      </c>
      <c r="E704" s="141" t="n">
        <v>13</v>
      </c>
      <c r="F704" s="141" t="n">
        <v>1</v>
      </c>
      <c r="G704" s="141"/>
      <c r="H704" s="55" t="n">
        <v>8693</v>
      </c>
      <c r="I704" s="36" t="s">
        <v>163</v>
      </c>
      <c r="J704" s="141"/>
      <c r="K704" s="141" t="s">
        <v>130</v>
      </c>
      <c r="L704" s="141" t="s">
        <v>101</v>
      </c>
      <c r="M704" s="141" t="n">
        <v>1970</v>
      </c>
      <c r="N704" s="141" t="s">
        <v>67</v>
      </c>
      <c r="O704" s="141" t="n">
        <v>5</v>
      </c>
      <c r="P704" s="141" t="n">
        <v>0</v>
      </c>
      <c r="Q704" s="141" t="n">
        <v>6</v>
      </c>
      <c r="R704" s="141" t="n">
        <v>120</v>
      </c>
      <c r="S704" s="143" t="n">
        <v>5839.79</v>
      </c>
      <c r="T704" s="143" t="n">
        <v>5839.79</v>
      </c>
      <c r="U704" s="143" t="n">
        <v>5391.79</v>
      </c>
      <c r="V704" s="143"/>
      <c r="W704" s="141" t="s">
        <v>52</v>
      </c>
      <c r="X704" s="141" t="s">
        <v>52</v>
      </c>
      <c r="Y704" s="141" t="s">
        <v>53</v>
      </c>
      <c r="Z704" s="141" t="s">
        <v>52</v>
      </c>
      <c r="AA704" s="141" t="s">
        <v>52</v>
      </c>
      <c r="AB704" s="141" t="s">
        <v>52</v>
      </c>
      <c r="AC704" s="141" t="s">
        <v>52</v>
      </c>
      <c r="AD704" s="141" t="s">
        <v>52</v>
      </c>
      <c r="AE704" s="141" t="s">
        <v>53</v>
      </c>
      <c r="AF704" s="141" t="n">
        <v>0</v>
      </c>
      <c r="AG704" s="141" t="n">
        <v>0</v>
      </c>
      <c r="AH704" s="141" t="n">
        <v>1</v>
      </c>
      <c r="AI704" s="141" t="n">
        <v>0</v>
      </c>
      <c r="AJ704" s="141" t="n">
        <v>1</v>
      </c>
      <c r="AK704" s="141" t="n">
        <v>0</v>
      </c>
      <c r="AL704" s="144"/>
    </row>
    <row collapsed="false" customFormat="false" customHeight="false" hidden="false" ht="15.9" outlineLevel="0" r="705">
      <c r="A705" s="141" t="n">
        <v>698</v>
      </c>
      <c r="B705" s="55" t="s">
        <v>316</v>
      </c>
      <c r="C705" s="141" t="s">
        <v>373</v>
      </c>
      <c r="D705" s="142" t="s">
        <v>374</v>
      </c>
      <c r="E705" s="141" t="n">
        <v>13</v>
      </c>
      <c r="F705" s="141" t="n">
        <v>2</v>
      </c>
      <c r="G705" s="141"/>
      <c r="H705" s="141" t="n">
        <v>8694</v>
      </c>
      <c r="I705" s="36" t="s">
        <v>163</v>
      </c>
      <c r="J705" s="141"/>
      <c r="K705" s="141" t="s">
        <v>130</v>
      </c>
      <c r="L705" s="141" t="s">
        <v>101</v>
      </c>
      <c r="M705" s="141" t="n">
        <v>1967</v>
      </c>
      <c r="N705" s="141" t="s">
        <v>67</v>
      </c>
      <c r="O705" s="141" t="n">
        <v>5</v>
      </c>
      <c r="P705" s="141" t="n">
        <v>0</v>
      </c>
      <c r="Q705" s="141" t="n">
        <v>5</v>
      </c>
      <c r="R705" s="141" t="n">
        <v>100</v>
      </c>
      <c r="S705" s="143" t="n">
        <v>4537.4</v>
      </c>
      <c r="T705" s="143" t="n">
        <v>4537.4</v>
      </c>
      <c r="U705" s="143" t="n">
        <v>4155.4</v>
      </c>
      <c r="V705" s="143"/>
      <c r="W705" s="141" t="s">
        <v>52</v>
      </c>
      <c r="X705" s="141" t="s">
        <v>52</v>
      </c>
      <c r="Y705" s="141" t="s">
        <v>53</v>
      </c>
      <c r="Z705" s="141" t="s">
        <v>52</v>
      </c>
      <c r="AA705" s="141" t="s">
        <v>52</v>
      </c>
      <c r="AB705" s="141" t="s">
        <v>52</v>
      </c>
      <c r="AC705" s="141" t="s">
        <v>52</v>
      </c>
      <c r="AD705" s="141" t="s">
        <v>52</v>
      </c>
      <c r="AE705" s="141" t="s">
        <v>53</v>
      </c>
      <c r="AF705" s="141" t="n">
        <v>0</v>
      </c>
      <c r="AG705" s="141" t="n">
        <v>0</v>
      </c>
      <c r="AH705" s="141" t="n">
        <v>1</v>
      </c>
      <c r="AI705" s="141" t="n">
        <v>0</v>
      </c>
      <c r="AJ705" s="141" t="n">
        <v>1</v>
      </c>
      <c r="AK705" s="141" t="n">
        <v>0</v>
      </c>
      <c r="AL705" s="144"/>
    </row>
    <row collapsed="false" customFormat="false" customHeight="false" hidden="false" ht="15.9" outlineLevel="0" r="706">
      <c r="A706" s="141" t="n">
        <v>699</v>
      </c>
      <c r="B706" s="55" t="s">
        <v>316</v>
      </c>
      <c r="C706" s="141" t="s">
        <v>373</v>
      </c>
      <c r="D706" s="142" t="s">
        <v>374</v>
      </c>
      <c r="E706" s="141" t="n">
        <v>13</v>
      </c>
      <c r="F706" s="141" t="n">
        <v>3</v>
      </c>
      <c r="G706" s="141"/>
      <c r="H706" s="55" t="n">
        <v>8695</v>
      </c>
      <c r="I706" s="36" t="s">
        <v>163</v>
      </c>
      <c r="J706" s="141"/>
      <c r="K706" s="141" t="s">
        <v>130</v>
      </c>
      <c r="L706" s="141" t="s">
        <v>101</v>
      </c>
      <c r="M706" s="141" t="n">
        <v>1968</v>
      </c>
      <c r="N706" s="141" t="s">
        <v>50</v>
      </c>
      <c r="O706" s="141" t="n">
        <v>5</v>
      </c>
      <c r="P706" s="141" t="n">
        <v>0</v>
      </c>
      <c r="Q706" s="141" t="n">
        <v>6</v>
      </c>
      <c r="R706" s="141" t="n">
        <v>120</v>
      </c>
      <c r="S706" s="143" t="n">
        <v>5716.14</v>
      </c>
      <c r="T706" s="143" t="n">
        <v>5716.14</v>
      </c>
      <c r="U706" s="143" t="n">
        <v>5165.14</v>
      </c>
      <c r="V706" s="143"/>
      <c r="W706" s="141" t="s">
        <v>52</v>
      </c>
      <c r="X706" s="141" t="s">
        <v>52</v>
      </c>
      <c r="Y706" s="141" t="s">
        <v>53</v>
      </c>
      <c r="Z706" s="141" t="s">
        <v>52</v>
      </c>
      <c r="AA706" s="141" t="s">
        <v>52</v>
      </c>
      <c r="AB706" s="141" t="s">
        <v>52</v>
      </c>
      <c r="AC706" s="141" t="s">
        <v>52</v>
      </c>
      <c r="AD706" s="141" t="s">
        <v>52</v>
      </c>
      <c r="AE706" s="141" t="s">
        <v>53</v>
      </c>
      <c r="AF706" s="141" t="n">
        <v>0</v>
      </c>
      <c r="AG706" s="141" t="n">
        <v>0</v>
      </c>
      <c r="AH706" s="141" t="n">
        <v>2</v>
      </c>
      <c r="AI706" s="141" t="n">
        <v>0</v>
      </c>
      <c r="AJ706" s="141" t="n">
        <v>1</v>
      </c>
      <c r="AK706" s="141" t="n">
        <v>0</v>
      </c>
      <c r="AL706" s="144"/>
    </row>
    <row collapsed="false" customFormat="false" customHeight="false" hidden="false" ht="15.9" outlineLevel="0" r="707">
      <c r="A707" s="141" t="n">
        <v>700</v>
      </c>
      <c r="B707" s="55" t="s">
        <v>316</v>
      </c>
      <c r="C707" s="141" t="s">
        <v>376</v>
      </c>
      <c r="D707" s="142" t="s">
        <v>377</v>
      </c>
      <c r="E707" s="141" t="n">
        <v>2</v>
      </c>
      <c r="F707" s="141"/>
      <c r="G707" s="141"/>
      <c r="H707" s="141" t="n">
        <v>8696</v>
      </c>
      <c r="I707" s="36" t="s">
        <v>163</v>
      </c>
      <c r="J707" s="141"/>
      <c r="K707" s="141" t="s">
        <v>104</v>
      </c>
      <c r="L707" s="141" t="s">
        <v>104</v>
      </c>
      <c r="M707" s="141" t="n">
        <v>1955</v>
      </c>
      <c r="N707" s="141" t="s">
        <v>67</v>
      </c>
      <c r="O707" s="141" t="n">
        <v>2</v>
      </c>
      <c r="P707" s="141" t="n">
        <v>0</v>
      </c>
      <c r="Q707" s="141" t="n">
        <v>1</v>
      </c>
      <c r="R707" s="141" t="n">
        <v>8</v>
      </c>
      <c r="S707" s="143" t="n">
        <v>485.4</v>
      </c>
      <c r="T707" s="143" t="n">
        <v>485.4</v>
      </c>
      <c r="U707" s="143" t="n">
        <v>439.4</v>
      </c>
      <c r="V707" s="143"/>
      <c r="W707" s="141" t="s">
        <v>52</v>
      </c>
      <c r="X707" s="141" t="s">
        <v>52</v>
      </c>
      <c r="Y707" s="141" t="s">
        <v>52</v>
      </c>
      <c r="Z707" s="141" t="s">
        <v>52</v>
      </c>
      <c r="AA707" s="141" t="s">
        <v>52</v>
      </c>
      <c r="AB707" s="141" t="s">
        <v>53</v>
      </c>
      <c r="AC707" s="141" t="s">
        <v>53</v>
      </c>
      <c r="AD707" s="141" t="s">
        <v>53</v>
      </c>
      <c r="AE707" s="141" t="s">
        <v>53</v>
      </c>
      <c r="AF707" s="141" t="n">
        <v>0</v>
      </c>
      <c r="AG707" s="141" t="n">
        <v>1</v>
      </c>
      <c r="AH707" s="141" t="n">
        <v>0</v>
      </c>
      <c r="AI707" s="141" t="n">
        <v>0</v>
      </c>
      <c r="AJ707" s="141" t="n">
        <v>0</v>
      </c>
      <c r="AK707" s="141" t="n">
        <v>0</v>
      </c>
      <c r="AL707" s="144"/>
    </row>
    <row collapsed="false" customFormat="false" customHeight="false" hidden="false" ht="15.9" outlineLevel="0" r="708">
      <c r="A708" s="141" t="n">
        <v>701</v>
      </c>
      <c r="B708" s="55" t="s">
        <v>316</v>
      </c>
      <c r="C708" s="141" t="s">
        <v>376</v>
      </c>
      <c r="D708" s="142" t="s">
        <v>377</v>
      </c>
      <c r="E708" s="141" t="n">
        <v>4</v>
      </c>
      <c r="F708" s="141"/>
      <c r="G708" s="141"/>
      <c r="H708" s="55" t="n">
        <v>8697</v>
      </c>
      <c r="I708" s="36" t="s">
        <v>163</v>
      </c>
      <c r="J708" s="141"/>
      <c r="K708" s="141" t="s">
        <v>104</v>
      </c>
      <c r="L708" s="141" t="s">
        <v>104</v>
      </c>
      <c r="M708" s="141" t="n">
        <v>1955</v>
      </c>
      <c r="N708" s="141" t="s">
        <v>67</v>
      </c>
      <c r="O708" s="141" t="n">
        <v>2</v>
      </c>
      <c r="P708" s="141" t="n">
        <v>0</v>
      </c>
      <c r="Q708" s="141" t="n">
        <v>1</v>
      </c>
      <c r="R708" s="141" t="n">
        <v>8</v>
      </c>
      <c r="S708" s="143" t="n">
        <v>486.1</v>
      </c>
      <c r="T708" s="143" t="n">
        <v>486.1</v>
      </c>
      <c r="U708" s="143" t="n">
        <v>440.1</v>
      </c>
      <c r="V708" s="143"/>
      <c r="W708" s="141" t="s">
        <v>52</v>
      </c>
      <c r="X708" s="141" t="s">
        <v>52</v>
      </c>
      <c r="Y708" s="141" t="s">
        <v>52</v>
      </c>
      <c r="Z708" s="141" t="s">
        <v>52</v>
      </c>
      <c r="AA708" s="141" t="s">
        <v>52</v>
      </c>
      <c r="AB708" s="141" t="s">
        <v>53</v>
      </c>
      <c r="AC708" s="141" t="s">
        <v>53</v>
      </c>
      <c r="AD708" s="141" t="s">
        <v>53</v>
      </c>
      <c r="AE708" s="141" t="s">
        <v>53</v>
      </c>
      <c r="AF708" s="141" t="n">
        <v>0</v>
      </c>
      <c r="AG708" s="141" t="n">
        <v>1</v>
      </c>
      <c r="AH708" s="141" t="n">
        <v>0</v>
      </c>
      <c r="AI708" s="141" t="n">
        <v>0</v>
      </c>
      <c r="AJ708" s="141" t="n">
        <v>0</v>
      </c>
      <c r="AK708" s="141" t="n">
        <v>0</v>
      </c>
      <c r="AL708" s="144"/>
    </row>
    <row collapsed="false" customFormat="false" customHeight="false" hidden="false" ht="15.9" outlineLevel="0" r="709">
      <c r="A709" s="141" t="n">
        <v>702</v>
      </c>
      <c r="B709" s="55" t="s">
        <v>316</v>
      </c>
      <c r="C709" s="141" t="s">
        <v>376</v>
      </c>
      <c r="D709" s="142" t="s">
        <v>377</v>
      </c>
      <c r="E709" s="141" t="n">
        <v>10</v>
      </c>
      <c r="F709" s="141"/>
      <c r="G709" s="141"/>
      <c r="H709" s="141" t="n">
        <v>8698</v>
      </c>
      <c r="I709" s="36" t="s">
        <v>163</v>
      </c>
      <c r="J709" s="141"/>
      <c r="K709" s="141" t="s">
        <v>104</v>
      </c>
      <c r="L709" s="141" t="s">
        <v>104</v>
      </c>
      <c r="M709" s="141" t="n">
        <v>1955</v>
      </c>
      <c r="N709" s="141" t="s">
        <v>67</v>
      </c>
      <c r="O709" s="141" t="n">
        <v>2</v>
      </c>
      <c r="P709" s="141" t="n">
        <v>0</v>
      </c>
      <c r="Q709" s="141" t="n">
        <v>2</v>
      </c>
      <c r="R709" s="141" t="n">
        <v>8</v>
      </c>
      <c r="S709" s="143" t="n">
        <v>845.49</v>
      </c>
      <c r="T709" s="143" t="n">
        <v>845.49</v>
      </c>
      <c r="U709" s="143" t="n">
        <v>800.49</v>
      </c>
      <c r="V709" s="143"/>
      <c r="W709" s="141" t="s">
        <v>52</v>
      </c>
      <c r="X709" s="141" t="s">
        <v>52</v>
      </c>
      <c r="Y709" s="141" t="s">
        <v>52</v>
      </c>
      <c r="Z709" s="141" t="s">
        <v>52</v>
      </c>
      <c r="AA709" s="141" t="s">
        <v>52</v>
      </c>
      <c r="AB709" s="141" t="s">
        <v>53</v>
      </c>
      <c r="AC709" s="141" t="s">
        <v>53</v>
      </c>
      <c r="AD709" s="141" t="s">
        <v>53</v>
      </c>
      <c r="AE709" s="141" t="s">
        <v>53</v>
      </c>
      <c r="AF709" s="141" t="n">
        <v>0</v>
      </c>
      <c r="AG709" s="141" t="n">
        <v>1</v>
      </c>
      <c r="AH709" s="141" t="n">
        <v>0</v>
      </c>
      <c r="AI709" s="141" t="n">
        <v>0</v>
      </c>
      <c r="AJ709" s="141" t="n">
        <v>0</v>
      </c>
      <c r="AK709" s="141" t="n">
        <v>0</v>
      </c>
      <c r="AL709" s="144"/>
    </row>
    <row collapsed="false" customFormat="false" customHeight="false" hidden="false" ht="15.9" outlineLevel="0" r="710">
      <c r="A710" s="141" t="n">
        <v>703</v>
      </c>
      <c r="B710" s="55" t="s">
        <v>316</v>
      </c>
      <c r="C710" s="141" t="s">
        <v>376</v>
      </c>
      <c r="D710" s="142" t="s">
        <v>377</v>
      </c>
      <c r="E710" s="141" t="n">
        <v>12</v>
      </c>
      <c r="F710" s="141"/>
      <c r="G710" s="141"/>
      <c r="H710" s="55" t="n">
        <v>8699</v>
      </c>
      <c r="I710" s="36" t="s">
        <v>163</v>
      </c>
      <c r="J710" s="141"/>
      <c r="K710" s="141" t="s">
        <v>104</v>
      </c>
      <c r="L710" s="141" t="s">
        <v>104</v>
      </c>
      <c r="M710" s="141" t="n">
        <v>1955</v>
      </c>
      <c r="N710" s="141" t="s">
        <v>67</v>
      </c>
      <c r="O710" s="141" t="n">
        <v>2</v>
      </c>
      <c r="P710" s="141" t="n">
        <v>0</v>
      </c>
      <c r="Q710" s="141" t="n">
        <v>2</v>
      </c>
      <c r="R710" s="141" t="n">
        <v>8</v>
      </c>
      <c r="S710" s="143" t="n">
        <v>769.06</v>
      </c>
      <c r="T710" s="143" t="n">
        <v>769.06</v>
      </c>
      <c r="U710" s="143" t="n">
        <v>726.06</v>
      </c>
      <c r="V710" s="143"/>
      <c r="W710" s="141" t="s">
        <v>52</v>
      </c>
      <c r="X710" s="141" t="s">
        <v>52</v>
      </c>
      <c r="Y710" s="141" t="s">
        <v>52</v>
      </c>
      <c r="Z710" s="141" t="s">
        <v>52</v>
      </c>
      <c r="AA710" s="141" t="s">
        <v>52</v>
      </c>
      <c r="AB710" s="141" t="s">
        <v>53</v>
      </c>
      <c r="AC710" s="141" t="s">
        <v>53</v>
      </c>
      <c r="AD710" s="141" t="s">
        <v>53</v>
      </c>
      <c r="AE710" s="141" t="s">
        <v>53</v>
      </c>
      <c r="AF710" s="141" t="n">
        <v>0</v>
      </c>
      <c r="AG710" s="141" t="n">
        <v>1</v>
      </c>
      <c r="AH710" s="141" t="n">
        <v>0</v>
      </c>
      <c r="AI710" s="141" t="n">
        <v>0</v>
      </c>
      <c r="AJ710" s="141" t="n">
        <v>0</v>
      </c>
      <c r="AK710" s="141" t="n">
        <v>0</v>
      </c>
      <c r="AL710" s="144"/>
    </row>
    <row collapsed="false" customFormat="false" customHeight="false" hidden="false" ht="15.9" outlineLevel="0" r="711">
      <c r="A711" s="141" t="n">
        <v>704</v>
      </c>
      <c r="B711" s="55" t="s">
        <v>316</v>
      </c>
      <c r="C711" s="141" t="s">
        <v>376</v>
      </c>
      <c r="D711" s="142" t="s">
        <v>377</v>
      </c>
      <c r="E711" s="141" t="n">
        <v>14</v>
      </c>
      <c r="F711" s="141"/>
      <c r="G711" s="141"/>
      <c r="H711" s="141" t="n">
        <v>8700</v>
      </c>
      <c r="I711" s="36" t="s">
        <v>163</v>
      </c>
      <c r="J711" s="141"/>
      <c r="K711" s="141" t="s">
        <v>104</v>
      </c>
      <c r="L711" s="141" t="s">
        <v>104</v>
      </c>
      <c r="M711" s="141" t="n">
        <v>1955</v>
      </c>
      <c r="N711" s="141" t="s">
        <v>67</v>
      </c>
      <c r="O711" s="141" t="n">
        <v>2</v>
      </c>
      <c r="P711" s="141" t="n">
        <v>0</v>
      </c>
      <c r="Q711" s="141" t="n">
        <v>2</v>
      </c>
      <c r="R711" s="141" t="n">
        <v>7</v>
      </c>
      <c r="S711" s="143" t="n">
        <v>729.16</v>
      </c>
      <c r="T711" s="143" t="n">
        <v>729.16</v>
      </c>
      <c r="U711" s="143" t="n">
        <v>586.36</v>
      </c>
      <c r="V711" s="143" t="n">
        <v>93.8</v>
      </c>
      <c r="W711" s="141" t="s">
        <v>52</v>
      </c>
      <c r="X711" s="141" t="s">
        <v>52</v>
      </c>
      <c r="Y711" s="141" t="s">
        <v>52</v>
      </c>
      <c r="Z711" s="141" t="s">
        <v>52</v>
      </c>
      <c r="AA711" s="141" t="s">
        <v>52</v>
      </c>
      <c r="AB711" s="141" t="s">
        <v>53</v>
      </c>
      <c r="AC711" s="141" t="s">
        <v>53</v>
      </c>
      <c r="AD711" s="141" t="s">
        <v>53</v>
      </c>
      <c r="AE711" s="141" t="s">
        <v>53</v>
      </c>
      <c r="AF711" s="141" t="n">
        <v>0</v>
      </c>
      <c r="AG711" s="141" t="n">
        <v>1</v>
      </c>
      <c r="AH711" s="141" t="n">
        <v>0</v>
      </c>
      <c r="AI711" s="141" t="n">
        <v>0</v>
      </c>
      <c r="AJ711" s="141" t="n">
        <v>0</v>
      </c>
      <c r="AK711" s="141" t="n">
        <v>0</v>
      </c>
      <c r="AL711" s="144"/>
    </row>
    <row collapsed="false" customFormat="false" customHeight="false" hidden="false" ht="15.9" outlineLevel="0" r="712">
      <c r="A712" s="141" t="n">
        <v>705</v>
      </c>
      <c r="B712" s="55" t="s">
        <v>316</v>
      </c>
      <c r="C712" s="141" t="s">
        <v>376</v>
      </c>
      <c r="D712" s="142" t="s">
        <v>377</v>
      </c>
      <c r="E712" s="141" t="n">
        <v>16</v>
      </c>
      <c r="F712" s="141"/>
      <c r="G712" s="141"/>
      <c r="H712" s="55" t="n">
        <v>8701</v>
      </c>
      <c r="I712" s="36" t="s">
        <v>163</v>
      </c>
      <c r="J712" s="141"/>
      <c r="K712" s="141" t="s">
        <v>104</v>
      </c>
      <c r="L712" s="141" t="s">
        <v>104</v>
      </c>
      <c r="M712" s="141" t="n">
        <v>1955</v>
      </c>
      <c r="N712" s="141" t="s">
        <v>67</v>
      </c>
      <c r="O712" s="141" t="n">
        <v>2</v>
      </c>
      <c r="P712" s="141" t="n">
        <v>0</v>
      </c>
      <c r="Q712" s="141" t="n">
        <v>2</v>
      </c>
      <c r="R712" s="141" t="n">
        <v>8</v>
      </c>
      <c r="S712" s="143" t="n">
        <v>802.89</v>
      </c>
      <c r="T712" s="143" t="n">
        <v>802.89</v>
      </c>
      <c r="U712" s="143" t="n">
        <v>759.89</v>
      </c>
      <c r="V712" s="143"/>
      <c r="W712" s="141" t="s">
        <v>52</v>
      </c>
      <c r="X712" s="141" t="s">
        <v>52</v>
      </c>
      <c r="Y712" s="141" t="s">
        <v>52</v>
      </c>
      <c r="Z712" s="141" t="s">
        <v>52</v>
      </c>
      <c r="AA712" s="141" t="s">
        <v>52</v>
      </c>
      <c r="AB712" s="141" t="s">
        <v>53</v>
      </c>
      <c r="AC712" s="141" t="s">
        <v>53</v>
      </c>
      <c r="AD712" s="141" t="s">
        <v>53</v>
      </c>
      <c r="AE712" s="141" t="s">
        <v>53</v>
      </c>
      <c r="AF712" s="141" t="n">
        <v>0</v>
      </c>
      <c r="AG712" s="141" t="n">
        <v>1</v>
      </c>
      <c r="AH712" s="141" t="n">
        <v>0</v>
      </c>
      <c r="AI712" s="141" t="n">
        <v>0</v>
      </c>
      <c r="AJ712" s="141" t="n">
        <v>0</v>
      </c>
      <c r="AK712" s="141" t="n">
        <v>0</v>
      </c>
      <c r="AL712" s="144"/>
    </row>
    <row collapsed="false" customFormat="false" customHeight="false" hidden="false" ht="15.9" outlineLevel="0" r="713">
      <c r="A713" s="141" t="n">
        <v>706</v>
      </c>
      <c r="B713" s="55" t="s">
        <v>316</v>
      </c>
      <c r="C713" s="141" t="s">
        <v>373</v>
      </c>
      <c r="D713" s="142" t="s">
        <v>294</v>
      </c>
      <c r="E713" s="141" t="n">
        <v>6</v>
      </c>
      <c r="F713" s="141"/>
      <c r="G713" s="141"/>
      <c r="H713" s="141" t="n">
        <v>8702</v>
      </c>
      <c r="I713" s="36" t="s">
        <v>163</v>
      </c>
      <c r="J713" s="141"/>
      <c r="K713" s="141" t="s">
        <v>101</v>
      </c>
      <c r="L713" s="141" t="s">
        <v>101</v>
      </c>
      <c r="M713" s="141" t="n">
        <v>1975</v>
      </c>
      <c r="N713" s="141" t="s">
        <v>67</v>
      </c>
      <c r="O713" s="141" t="n">
        <v>9</v>
      </c>
      <c r="P713" s="141" t="n">
        <v>0</v>
      </c>
      <c r="Q713" s="141" t="n">
        <v>4</v>
      </c>
      <c r="R713" s="141" t="n">
        <v>286</v>
      </c>
      <c r="S713" s="143" t="n">
        <v>12155.76</v>
      </c>
      <c r="T713" s="143" t="n">
        <v>12155.76</v>
      </c>
      <c r="U713" s="143" t="n">
        <v>10725.76</v>
      </c>
      <c r="V713" s="143"/>
      <c r="W713" s="141" t="s">
        <v>52</v>
      </c>
      <c r="X713" s="141" t="s">
        <v>52</v>
      </c>
      <c r="Y713" s="141" t="s">
        <v>52</v>
      </c>
      <c r="Z713" s="141" t="s">
        <v>52</v>
      </c>
      <c r="AA713" s="141" t="s">
        <v>52</v>
      </c>
      <c r="AB713" s="141" t="s">
        <v>52</v>
      </c>
      <c r="AC713" s="141" t="s">
        <v>53</v>
      </c>
      <c r="AD713" s="141" t="s">
        <v>52</v>
      </c>
      <c r="AE713" s="141" t="s">
        <v>53</v>
      </c>
      <c r="AF713" s="141" t="n">
        <v>4</v>
      </c>
      <c r="AG713" s="141" t="n">
        <v>2</v>
      </c>
      <c r="AH713" s="141" t="n">
        <v>1</v>
      </c>
      <c r="AI713" s="141" t="n">
        <v>1</v>
      </c>
      <c r="AJ713" s="141" t="n">
        <v>2</v>
      </c>
      <c r="AK713" s="141" t="n">
        <v>0</v>
      </c>
      <c r="AL713" s="144"/>
    </row>
    <row collapsed="false" customFormat="false" customHeight="false" hidden="false" ht="15.9" outlineLevel="0" r="714">
      <c r="A714" s="141" t="n">
        <v>707</v>
      </c>
      <c r="B714" s="55" t="s">
        <v>316</v>
      </c>
      <c r="C714" s="141" t="s">
        <v>373</v>
      </c>
      <c r="D714" s="142" t="s">
        <v>294</v>
      </c>
      <c r="E714" s="141" t="n">
        <v>8</v>
      </c>
      <c r="F714" s="141"/>
      <c r="G714" s="141"/>
      <c r="H714" s="55" t="n">
        <v>8703</v>
      </c>
      <c r="I714" s="36" t="s">
        <v>163</v>
      </c>
      <c r="J714" s="141"/>
      <c r="K714" s="141" t="s">
        <v>101</v>
      </c>
      <c r="L714" s="141" t="s">
        <v>101</v>
      </c>
      <c r="M714" s="141" t="n">
        <v>1973</v>
      </c>
      <c r="N714" s="141" t="s">
        <v>67</v>
      </c>
      <c r="O714" s="141" t="n">
        <v>9</v>
      </c>
      <c r="P714" s="141" t="n">
        <v>0</v>
      </c>
      <c r="Q714" s="141" t="n">
        <v>4</v>
      </c>
      <c r="R714" s="141" t="n">
        <v>144</v>
      </c>
      <c r="S714" s="143" t="n">
        <v>8021.9</v>
      </c>
      <c r="T714" s="143" t="n">
        <v>8021.9</v>
      </c>
      <c r="U714" s="143" t="n">
        <v>7213</v>
      </c>
      <c r="V714" s="143" t="n">
        <v>72.9</v>
      </c>
      <c r="W714" s="141" t="s">
        <v>52</v>
      </c>
      <c r="X714" s="141" t="s">
        <v>52</v>
      </c>
      <c r="Y714" s="141" t="s">
        <v>52</v>
      </c>
      <c r="Z714" s="141" t="s">
        <v>52</v>
      </c>
      <c r="AA714" s="141" t="s">
        <v>52</v>
      </c>
      <c r="AB714" s="141" t="s">
        <v>52</v>
      </c>
      <c r="AC714" s="141" t="s">
        <v>53</v>
      </c>
      <c r="AD714" s="141" t="s">
        <v>52</v>
      </c>
      <c r="AE714" s="141" t="s">
        <v>53</v>
      </c>
      <c r="AF714" s="141" t="n">
        <v>4</v>
      </c>
      <c r="AG714" s="141" t="n">
        <v>2</v>
      </c>
      <c r="AH714" s="141" t="n">
        <v>1</v>
      </c>
      <c r="AI714" s="141" t="n">
        <v>1</v>
      </c>
      <c r="AJ714" s="141" t="n">
        <v>2</v>
      </c>
      <c r="AK714" s="141" t="n">
        <v>0</v>
      </c>
      <c r="AL714" s="144"/>
    </row>
    <row collapsed="false" customFormat="false" customHeight="false" hidden="false" ht="15.9" outlineLevel="0" r="715">
      <c r="A715" s="141" t="n">
        <v>708</v>
      </c>
      <c r="B715" s="55" t="s">
        <v>316</v>
      </c>
      <c r="C715" s="141" t="s">
        <v>373</v>
      </c>
      <c r="D715" s="142" t="s">
        <v>294</v>
      </c>
      <c r="E715" s="141" t="n">
        <v>10</v>
      </c>
      <c r="F715" s="141" t="n">
        <v>1</v>
      </c>
      <c r="G715" s="141"/>
      <c r="H715" s="141" t="n">
        <v>8704</v>
      </c>
      <c r="I715" s="36" t="s">
        <v>163</v>
      </c>
      <c r="J715" s="141"/>
      <c r="K715" s="141" t="s">
        <v>101</v>
      </c>
      <c r="L715" s="141" t="s">
        <v>101</v>
      </c>
      <c r="M715" s="141" t="n">
        <v>1977</v>
      </c>
      <c r="N715" s="141" t="s">
        <v>67</v>
      </c>
      <c r="O715" s="141" t="n">
        <v>9</v>
      </c>
      <c r="P715" s="141" t="n">
        <v>0</v>
      </c>
      <c r="Q715" s="141" t="n">
        <v>6</v>
      </c>
      <c r="R715" s="141" t="n">
        <v>216</v>
      </c>
      <c r="S715" s="143" t="n">
        <v>11992.2</v>
      </c>
      <c r="T715" s="143" t="n">
        <v>11992.2</v>
      </c>
      <c r="U715" s="143" t="n">
        <v>11000.2</v>
      </c>
      <c r="V715" s="143"/>
      <c r="W715" s="141" t="s">
        <v>52</v>
      </c>
      <c r="X715" s="141" t="s">
        <v>52</v>
      </c>
      <c r="Y715" s="141" t="s">
        <v>52</v>
      </c>
      <c r="Z715" s="141" t="s">
        <v>52</v>
      </c>
      <c r="AA715" s="141" t="s">
        <v>52</v>
      </c>
      <c r="AB715" s="141" t="s">
        <v>52</v>
      </c>
      <c r="AC715" s="141" t="s">
        <v>53</v>
      </c>
      <c r="AD715" s="141" t="s">
        <v>52</v>
      </c>
      <c r="AE715" s="141" t="s">
        <v>53</v>
      </c>
      <c r="AF715" s="141" t="n">
        <v>6</v>
      </c>
      <c r="AG715" s="141" t="n">
        <v>2</v>
      </c>
      <c r="AH715" s="141" t="n">
        <v>1</v>
      </c>
      <c r="AI715" s="141" t="n">
        <v>1</v>
      </c>
      <c r="AJ715" s="141" t="n">
        <v>3</v>
      </c>
      <c r="AK715" s="141" t="n">
        <v>0</v>
      </c>
      <c r="AL715" s="144"/>
    </row>
    <row collapsed="false" customFormat="false" customHeight="false" hidden="false" ht="15.9" outlineLevel="0" r="716">
      <c r="A716" s="141" t="n">
        <v>709</v>
      </c>
      <c r="B716" s="55" t="s">
        <v>316</v>
      </c>
      <c r="C716" s="141" t="s">
        <v>373</v>
      </c>
      <c r="D716" s="142" t="s">
        <v>294</v>
      </c>
      <c r="E716" s="141" t="n">
        <v>10</v>
      </c>
      <c r="F716" s="141" t="n">
        <v>2</v>
      </c>
      <c r="G716" s="141"/>
      <c r="H716" s="55" t="n">
        <v>8705</v>
      </c>
      <c r="I716" s="36" t="s">
        <v>163</v>
      </c>
      <c r="J716" s="141"/>
      <c r="K716" s="141" t="s">
        <v>130</v>
      </c>
      <c r="L716" s="141" t="s">
        <v>101</v>
      </c>
      <c r="M716" s="141" t="n">
        <v>1969</v>
      </c>
      <c r="N716" s="141" t="s">
        <v>67</v>
      </c>
      <c r="O716" s="141" t="n">
        <v>5</v>
      </c>
      <c r="P716" s="141" t="n">
        <v>0</v>
      </c>
      <c r="Q716" s="141" t="n">
        <v>7</v>
      </c>
      <c r="R716" s="141" t="n">
        <v>139</v>
      </c>
      <c r="S716" s="143" t="n">
        <v>6496.93</v>
      </c>
      <c r="T716" s="143" t="n">
        <v>6496.93</v>
      </c>
      <c r="U716" s="143" t="n">
        <v>5848.93</v>
      </c>
      <c r="V716" s="143"/>
      <c r="W716" s="141" t="s">
        <v>52</v>
      </c>
      <c r="X716" s="141" t="s">
        <v>52</v>
      </c>
      <c r="Y716" s="141" t="s">
        <v>53</v>
      </c>
      <c r="Z716" s="141" t="s">
        <v>52</v>
      </c>
      <c r="AA716" s="141" t="s">
        <v>52</v>
      </c>
      <c r="AB716" s="141" t="s">
        <v>52</v>
      </c>
      <c r="AC716" s="141" t="s">
        <v>52</v>
      </c>
      <c r="AD716" s="141" t="s">
        <v>52</v>
      </c>
      <c r="AE716" s="141" t="s">
        <v>53</v>
      </c>
      <c r="AF716" s="141" t="n">
        <v>0</v>
      </c>
      <c r="AG716" s="141" t="n">
        <v>0</v>
      </c>
      <c r="AH716" s="141" t="n">
        <v>1</v>
      </c>
      <c r="AI716" s="141" t="n">
        <v>0</v>
      </c>
      <c r="AJ716" s="141" t="n">
        <v>3</v>
      </c>
      <c r="AK716" s="141" t="n">
        <v>0</v>
      </c>
      <c r="AL716" s="144"/>
    </row>
    <row collapsed="false" customFormat="false" customHeight="false" hidden="false" ht="15.9" outlineLevel="0" r="717">
      <c r="A717" s="141" t="n">
        <v>710</v>
      </c>
      <c r="B717" s="55" t="s">
        <v>316</v>
      </c>
      <c r="C717" s="141" t="s">
        <v>373</v>
      </c>
      <c r="D717" s="142" t="s">
        <v>294</v>
      </c>
      <c r="E717" s="141" t="n">
        <v>10</v>
      </c>
      <c r="F717" s="141" t="n">
        <v>3</v>
      </c>
      <c r="G717" s="141"/>
      <c r="H717" s="141" t="n">
        <v>8706</v>
      </c>
      <c r="I717" s="36" t="s">
        <v>163</v>
      </c>
      <c r="J717" s="141"/>
      <c r="K717" s="141" t="s">
        <v>101</v>
      </c>
      <c r="L717" s="141" t="s">
        <v>101</v>
      </c>
      <c r="M717" s="141" t="n">
        <v>1971</v>
      </c>
      <c r="N717" s="141" t="s">
        <v>67</v>
      </c>
      <c r="O717" s="141" t="n">
        <v>9</v>
      </c>
      <c r="P717" s="141" t="n">
        <v>0</v>
      </c>
      <c r="Q717" s="141" t="n">
        <v>1</v>
      </c>
      <c r="R717" s="141" t="n">
        <v>45</v>
      </c>
      <c r="S717" s="143" t="n">
        <v>2249.91</v>
      </c>
      <c r="T717" s="143" t="n">
        <v>2249.91</v>
      </c>
      <c r="U717" s="143" t="n">
        <v>1969.51</v>
      </c>
      <c r="V717" s="143" t="n">
        <v>11.4</v>
      </c>
      <c r="W717" s="141" t="s">
        <v>52</v>
      </c>
      <c r="X717" s="141" t="s">
        <v>52</v>
      </c>
      <c r="Y717" s="141" t="s">
        <v>53</v>
      </c>
      <c r="Z717" s="141" t="s">
        <v>52</v>
      </c>
      <c r="AA717" s="141" t="s">
        <v>52</v>
      </c>
      <c r="AB717" s="141" t="s">
        <v>52</v>
      </c>
      <c r="AC717" s="141" t="s">
        <v>52</v>
      </c>
      <c r="AD717" s="141" t="s">
        <v>52</v>
      </c>
      <c r="AE717" s="141" t="s">
        <v>53</v>
      </c>
      <c r="AF717" s="141" t="n">
        <v>1</v>
      </c>
      <c r="AG717" s="141" t="n">
        <v>0</v>
      </c>
      <c r="AH717" s="141" t="n">
        <v>1</v>
      </c>
      <c r="AI717" s="141" t="n">
        <v>0</v>
      </c>
      <c r="AJ717" s="141" t="n">
        <v>1</v>
      </c>
      <c r="AK717" s="141" t="n">
        <v>0</v>
      </c>
      <c r="AL717" s="144"/>
    </row>
    <row collapsed="false" customFormat="false" customHeight="false" hidden="false" ht="15.9" outlineLevel="0" r="718">
      <c r="A718" s="141" t="n">
        <v>711</v>
      </c>
      <c r="B718" s="55" t="s">
        <v>316</v>
      </c>
      <c r="C718" s="141" t="s">
        <v>376</v>
      </c>
      <c r="D718" s="142" t="s">
        <v>378</v>
      </c>
      <c r="E718" s="141" t="n">
        <v>114</v>
      </c>
      <c r="F718" s="141"/>
      <c r="G718" s="141"/>
      <c r="H718" s="55" t="n">
        <v>8707</v>
      </c>
      <c r="I718" s="36" t="s">
        <v>163</v>
      </c>
      <c r="J718" s="141"/>
      <c r="K718" s="141" t="s">
        <v>50</v>
      </c>
      <c r="L718" s="141" t="s">
        <v>101</v>
      </c>
      <c r="M718" s="141" t="n">
        <v>1987</v>
      </c>
      <c r="N718" s="141" t="s">
        <v>50</v>
      </c>
      <c r="O718" s="141" t="n">
        <v>10</v>
      </c>
      <c r="P718" s="141" t="n">
        <v>0</v>
      </c>
      <c r="Q718" s="141" t="n">
        <v>7</v>
      </c>
      <c r="R718" s="141" t="n">
        <v>289</v>
      </c>
      <c r="S718" s="143" t="n">
        <v>17387.15</v>
      </c>
      <c r="T718" s="143" t="n">
        <v>17387.15</v>
      </c>
      <c r="U718" s="143" t="n">
        <v>15107.15</v>
      </c>
      <c r="V718" s="143"/>
      <c r="W718" s="141" t="s">
        <v>52</v>
      </c>
      <c r="X718" s="141" t="s">
        <v>52</v>
      </c>
      <c r="Y718" s="141" t="s">
        <v>52</v>
      </c>
      <c r="Z718" s="141" t="s">
        <v>52</v>
      </c>
      <c r="AA718" s="141" t="s">
        <v>52</v>
      </c>
      <c r="AB718" s="141" t="s">
        <v>52</v>
      </c>
      <c r="AC718" s="141" t="s">
        <v>53</v>
      </c>
      <c r="AD718" s="141" t="s">
        <v>52</v>
      </c>
      <c r="AE718" s="141" t="s">
        <v>53</v>
      </c>
      <c r="AF718" s="141" t="n">
        <v>7</v>
      </c>
      <c r="AG718" s="141" t="n">
        <v>2</v>
      </c>
      <c r="AH718" s="141" t="n">
        <v>1</v>
      </c>
      <c r="AI718" s="141" t="n">
        <v>1</v>
      </c>
      <c r="AJ718" s="141" t="n">
        <v>3</v>
      </c>
      <c r="AK718" s="141" t="n">
        <v>0</v>
      </c>
      <c r="AL718" s="144"/>
    </row>
    <row collapsed="false" customFormat="false" customHeight="false" hidden="false" ht="15.9" outlineLevel="0" r="719">
      <c r="A719" s="141" t="n">
        <v>712</v>
      </c>
      <c r="B719" s="55" t="s">
        <v>316</v>
      </c>
      <c r="C719" s="141" t="s">
        <v>376</v>
      </c>
      <c r="D719" s="142" t="s">
        <v>378</v>
      </c>
      <c r="E719" s="141" t="n">
        <v>116</v>
      </c>
      <c r="F719" s="141" t="n">
        <v>1</v>
      </c>
      <c r="G719" s="141"/>
      <c r="H719" s="141" t="n">
        <v>8708</v>
      </c>
      <c r="I719" s="36" t="s">
        <v>163</v>
      </c>
      <c r="J719" s="141"/>
      <c r="K719" s="141" t="s">
        <v>50</v>
      </c>
      <c r="L719" s="141" t="s">
        <v>101</v>
      </c>
      <c r="M719" s="141" t="n">
        <v>1987</v>
      </c>
      <c r="N719" s="141" t="s">
        <v>50</v>
      </c>
      <c r="O719" s="141" t="n">
        <v>10</v>
      </c>
      <c r="P719" s="141" t="n">
        <v>0</v>
      </c>
      <c r="Q719" s="141" t="n">
        <v>4</v>
      </c>
      <c r="R719" s="141" t="n">
        <v>159</v>
      </c>
      <c r="S719" s="143" t="n">
        <v>10129.22</v>
      </c>
      <c r="T719" s="143" t="n">
        <v>10129.22</v>
      </c>
      <c r="U719" s="143" t="n">
        <v>8823.22</v>
      </c>
      <c r="V719" s="143"/>
      <c r="W719" s="141" t="s">
        <v>52</v>
      </c>
      <c r="X719" s="141" t="s">
        <v>52</v>
      </c>
      <c r="Y719" s="141" t="s">
        <v>52</v>
      </c>
      <c r="Z719" s="141" t="s">
        <v>52</v>
      </c>
      <c r="AA719" s="141" t="s">
        <v>52</v>
      </c>
      <c r="AB719" s="141" t="s">
        <v>52</v>
      </c>
      <c r="AC719" s="141" t="s">
        <v>53</v>
      </c>
      <c r="AD719" s="141" t="s">
        <v>52</v>
      </c>
      <c r="AE719" s="141" t="s">
        <v>53</v>
      </c>
      <c r="AF719" s="141" t="n">
        <v>4</v>
      </c>
      <c r="AG719" s="141" t="n">
        <v>1</v>
      </c>
      <c r="AH719" s="141" t="n">
        <v>1</v>
      </c>
      <c r="AI719" s="141" t="n">
        <v>1</v>
      </c>
      <c r="AJ719" s="141" t="n">
        <v>2</v>
      </c>
      <c r="AK719" s="141" t="n">
        <v>0</v>
      </c>
      <c r="AL719" s="144"/>
    </row>
    <row collapsed="false" customFormat="false" customHeight="false" hidden="false" ht="15.9" outlineLevel="0" r="720">
      <c r="A720" s="141" t="n">
        <v>713</v>
      </c>
      <c r="B720" s="55" t="s">
        <v>316</v>
      </c>
      <c r="C720" s="141" t="s">
        <v>376</v>
      </c>
      <c r="D720" s="142" t="s">
        <v>378</v>
      </c>
      <c r="E720" s="141" t="n">
        <v>116</v>
      </c>
      <c r="F720" s="141" t="n">
        <v>2</v>
      </c>
      <c r="G720" s="141"/>
      <c r="H720" s="55" t="n">
        <v>8709</v>
      </c>
      <c r="I720" s="36" t="s">
        <v>163</v>
      </c>
      <c r="J720" s="141"/>
      <c r="K720" s="141" t="s">
        <v>50</v>
      </c>
      <c r="L720" s="141" t="s">
        <v>101</v>
      </c>
      <c r="M720" s="141" t="n">
        <v>1987</v>
      </c>
      <c r="N720" s="141" t="s">
        <v>50</v>
      </c>
      <c r="O720" s="141" t="n">
        <v>10</v>
      </c>
      <c r="P720" s="141" t="n">
        <v>0</v>
      </c>
      <c r="Q720" s="141" t="n">
        <v>4</v>
      </c>
      <c r="R720" s="141" t="n">
        <v>159</v>
      </c>
      <c r="S720" s="143" t="n">
        <v>10093</v>
      </c>
      <c r="T720" s="143" t="n">
        <v>10093</v>
      </c>
      <c r="U720" s="143" t="n">
        <v>8787</v>
      </c>
      <c r="V720" s="143"/>
      <c r="W720" s="141" t="s">
        <v>52</v>
      </c>
      <c r="X720" s="141" t="s">
        <v>52</v>
      </c>
      <c r="Y720" s="141" t="s">
        <v>52</v>
      </c>
      <c r="Z720" s="141" t="s">
        <v>52</v>
      </c>
      <c r="AA720" s="141" t="s">
        <v>52</v>
      </c>
      <c r="AB720" s="141" t="s">
        <v>52</v>
      </c>
      <c r="AC720" s="141" t="s">
        <v>53</v>
      </c>
      <c r="AD720" s="141" t="s">
        <v>52</v>
      </c>
      <c r="AE720" s="141" t="s">
        <v>53</v>
      </c>
      <c r="AF720" s="141" t="n">
        <v>4</v>
      </c>
      <c r="AG720" s="141" t="n">
        <v>1</v>
      </c>
      <c r="AH720" s="141" t="n">
        <v>1</v>
      </c>
      <c r="AI720" s="141" t="n">
        <v>1</v>
      </c>
      <c r="AJ720" s="141" t="n">
        <v>2</v>
      </c>
      <c r="AK720" s="141" t="n">
        <v>0</v>
      </c>
      <c r="AL720" s="144"/>
    </row>
    <row collapsed="false" customFormat="false" customHeight="false" hidden="false" ht="15.9" outlineLevel="0" r="721">
      <c r="A721" s="141" t="n">
        <v>714</v>
      </c>
      <c r="B721" s="55" t="s">
        <v>316</v>
      </c>
      <c r="C721" s="141" t="s">
        <v>376</v>
      </c>
      <c r="D721" s="142" t="s">
        <v>378</v>
      </c>
      <c r="E721" s="141" t="n">
        <v>118</v>
      </c>
      <c r="F721" s="141"/>
      <c r="G721" s="141"/>
      <c r="H721" s="141" t="n">
        <v>8710</v>
      </c>
      <c r="I721" s="36" t="s">
        <v>163</v>
      </c>
      <c r="J721" s="141"/>
      <c r="K721" s="141" t="s">
        <v>50</v>
      </c>
      <c r="L721" s="141" t="s">
        <v>101</v>
      </c>
      <c r="M721" s="141" t="n">
        <v>1994</v>
      </c>
      <c r="N721" s="141" t="s">
        <v>50</v>
      </c>
      <c r="O721" s="141" t="n">
        <v>10</v>
      </c>
      <c r="P721" s="141" t="n">
        <v>0</v>
      </c>
      <c r="Q721" s="141" t="n">
        <v>3</v>
      </c>
      <c r="R721" s="141" t="n">
        <v>108</v>
      </c>
      <c r="S721" s="143" t="n">
        <v>8038.4</v>
      </c>
      <c r="T721" s="143" t="n">
        <v>8038.4</v>
      </c>
      <c r="U721" s="143" t="n">
        <v>6045.5</v>
      </c>
      <c r="V721" s="143" t="n">
        <v>658.9</v>
      </c>
      <c r="W721" s="141" t="s">
        <v>52</v>
      </c>
      <c r="X721" s="141" t="s">
        <v>52</v>
      </c>
      <c r="Y721" s="141" t="s">
        <v>52</v>
      </c>
      <c r="Z721" s="141" t="s">
        <v>52</v>
      </c>
      <c r="AA721" s="141" t="s">
        <v>52</v>
      </c>
      <c r="AB721" s="141" t="s">
        <v>53</v>
      </c>
      <c r="AC721" s="141" t="s">
        <v>53</v>
      </c>
      <c r="AD721" s="141" t="s">
        <v>53</v>
      </c>
      <c r="AE721" s="141" t="s">
        <v>52</v>
      </c>
      <c r="AF721" s="141" t="n">
        <v>3</v>
      </c>
      <c r="AG721" s="141" t="n">
        <v>0</v>
      </c>
      <c r="AH721" s="141" t="n">
        <v>1</v>
      </c>
      <c r="AI721" s="141" t="n">
        <v>1</v>
      </c>
      <c r="AJ721" s="141" t="n">
        <v>1</v>
      </c>
      <c r="AK721" s="141" t="n">
        <v>0</v>
      </c>
      <c r="AL721" s="144"/>
    </row>
    <row collapsed="false" customFormat="false" customHeight="false" hidden="false" ht="15.9" outlineLevel="0" r="722">
      <c r="A722" s="141" t="n">
        <v>715</v>
      </c>
      <c r="B722" s="55" t="s">
        <v>316</v>
      </c>
      <c r="C722" s="141" t="s">
        <v>376</v>
      </c>
      <c r="D722" s="142" t="s">
        <v>378</v>
      </c>
      <c r="E722" s="141" t="n">
        <v>118</v>
      </c>
      <c r="F722" s="141" t="n">
        <v>1</v>
      </c>
      <c r="G722" s="141"/>
      <c r="H722" s="55" t="n">
        <v>8711</v>
      </c>
      <c r="I722" s="36" t="s">
        <v>163</v>
      </c>
      <c r="J722" s="141"/>
      <c r="K722" s="141" t="s">
        <v>50</v>
      </c>
      <c r="L722" s="141" t="s">
        <v>101</v>
      </c>
      <c r="M722" s="141" t="n">
        <v>1996</v>
      </c>
      <c r="N722" s="141" t="s">
        <v>50</v>
      </c>
      <c r="O722" s="141" t="n">
        <v>10</v>
      </c>
      <c r="P722" s="141" t="n">
        <v>0</v>
      </c>
      <c r="Q722" s="141" t="n">
        <v>2</v>
      </c>
      <c r="R722" s="141" t="n">
        <v>76</v>
      </c>
      <c r="S722" s="143" t="n">
        <v>5690.4</v>
      </c>
      <c r="T722" s="143" t="n">
        <v>5690.4</v>
      </c>
      <c r="U722" s="143" t="n">
        <v>4276.9</v>
      </c>
      <c r="V722" s="143" t="n">
        <v>518.5</v>
      </c>
      <c r="W722" s="141" t="s">
        <v>52</v>
      </c>
      <c r="X722" s="141" t="s">
        <v>52</v>
      </c>
      <c r="Y722" s="141" t="s">
        <v>52</v>
      </c>
      <c r="Z722" s="141" t="s">
        <v>52</v>
      </c>
      <c r="AA722" s="141" t="s">
        <v>52</v>
      </c>
      <c r="AB722" s="141" t="s">
        <v>53</v>
      </c>
      <c r="AC722" s="141" t="s">
        <v>53</v>
      </c>
      <c r="AD722" s="141" t="s">
        <v>53</v>
      </c>
      <c r="AE722" s="141" t="s">
        <v>52</v>
      </c>
      <c r="AF722" s="141" t="n">
        <v>2</v>
      </c>
      <c r="AG722" s="141" t="n">
        <v>0</v>
      </c>
      <c r="AH722" s="141" t="n">
        <v>1</v>
      </c>
      <c r="AI722" s="141" t="n">
        <v>1</v>
      </c>
      <c r="AJ722" s="141" t="n">
        <v>1</v>
      </c>
      <c r="AK722" s="141" t="n">
        <v>0</v>
      </c>
      <c r="AL722" s="144"/>
    </row>
    <row collapsed="false" customFormat="false" customHeight="false" hidden="false" ht="15.9" outlineLevel="0" r="723">
      <c r="A723" s="141" t="n">
        <v>716</v>
      </c>
      <c r="B723" s="55" t="s">
        <v>316</v>
      </c>
      <c r="C723" s="141" t="s">
        <v>376</v>
      </c>
      <c r="D723" s="142" t="s">
        <v>378</v>
      </c>
      <c r="E723" s="141" t="n">
        <v>118</v>
      </c>
      <c r="F723" s="141" t="n">
        <v>2</v>
      </c>
      <c r="G723" s="141"/>
      <c r="H723" s="141" t="n">
        <v>8712</v>
      </c>
      <c r="I723" s="36" t="s">
        <v>163</v>
      </c>
      <c r="J723" s="141"/>
      <c r="K723" s="141" t="s">
        <v>50</v>
      </c>
      <c r="L723" s="141" t="s">
        <v>101</v>
      </c>
      <c r="M723" s="141" t="n">
        <v>1991</v>
      </c>
      <c r="N723" s="141" t="s">
        <v>50</v>
      </c>
      <c r="O723" s="141" t="n">
        <v>10</v>
      </c>
      <c r="P723" s="141" t="n">
        <v>0</v>
      </c>
      <c r="Q723" s="141" t="n">
        <v>3</v>
      </c>
      <c r="R723" s="141" t="n">
        <v>118</v>
      </c>
      <c r="S723" s="143" t="n">
        <v>7363.1</v>
      </c>
      <c r="T723" s="143" t="n">
        <v>7363.1</v>
      </c>
      <c r="U723" s="143" t="n">
        <v>6553.1</v>
      </c>
      <c r="V723" s="143"/>
      <c r="W723" s="141" t="s">
        <v>52</v>
      </c>
      <c r="X723" s="141" t="s">
        <v>52</v>
      </c>
      <c r="Y723" s="141" t="s">
        <v>52</v>
      </c>
      <c r="Z723" s="141" t="s">
        <v>52</v>
      </c>
      <c r="AA723" s="141" t="s">
        <v>52</v>
      </c>
      <c r="AB723" s="141" t="s">
        <v>52</v>
      </c>
      <c r="AC723" s="141" t="s">
        <v>53</v>
      </c>
      <c r="AD723" s="141" t="s">
        <v>52</v>
      </c>
      <c r="AE723" s="141" t="s">
        <v>53</v>
      </c>
      <c r="AF723" s="141" t="n">
        <v>3</v>
      </c>
      <c r="AG723" s="141" t="n">
        <v>0</v>
      </c>
      <c r="AH723" s="141" t="n">
        <v>1</v>
      </c>
      <c r="AI723" s="141" t="n">
        <v>1</v>
      </c>
      <c r="AJ723" s="141" t="n">
        <v>1</v>
      </c>
      <c r="AK723" s="141" t="n">
        <v>0</v>
      </c>
      <c r="AL723" s="144"/>
    </row>
    <row collapsed="false" customFormat="false" customHeight="false" hidden="false" ht="15.9" outlineLevel="0" r="724">
      <c r="A724" s="141" t="n">
        <v>717</v>
      </c>
      <c r="B724" s="55" t="s">
        <v>316</v>
      </c>
      <c r="C724" s="141" t="s">
        <v>376</v>
      </c>
      <c r="D724" s="142" t="s">
        <v>378</v>
      </c>
      <c r="E724" s="141" t="n">
        <v>120</v>
      </c>
      <c r="F724" s="141" t="n">
        <v>1</v>
      </c>
      <c r="G724" s="141"/>
      <c r="H724" s="55" t="n">
        <v>8713</v>
      </c>
      <c r="I724" s="36" t="s">
        <v>163</v>
      </c>
      <c r="J724" s="141"/>
      <c r="K724" s="141" t="s">
        <v>50</v>
      </c>
      <c r="L724" s="141" t="s">
        <v>101</v>
      </c>
      <c r="M724" s="141" t="n">
        <v>1991</v>
      </c>
      <c r="N724" s="141" t="s">
        <v>50</v>
      </c>
      <c r="O724" s="141" t="n">
        <v>9</v>
      </c>
      <c r="P724" s="141" t="n">
        <v>0</v>
      </c>
      <c r="Q724" s="141" t="n">
        <v>3</v>
      </c>
      <c r="R724" s="141" t="n">
        <v>108</v>
      </c>
      <c r="S724" s="143" t="n">
        <v>7220</v>
      </c>
      <c r="T724" s="143" t="n">
        <v>7220</v>
      </c>
      <c r="U724" s="143" t="n">
        <v>6066</v>
      </c>
      <c r="V724" s="143"/>
      <c r="W724" s="141" t="s">
        <v>52</v>
      </c>
      <c r="X724" s="141" t="s">
        <v>52</v>
      </c>
      <c r="Y724" s="141" t="s">
        <v>52</v>
      </c>
      <c r="Z724" s="141" t="s">
        <v>52</v>
      </c>
      <c r="AA724" s="141" t="s">
        <v>52</v>
      </c>
      <c r="AB724" s="141" t="s">
        <v>53</v>
      </c>
      <c r="AC724" s="141" t="s">
        <v>53</v>
      </c>
      <c r="AD724" s="141" t="s">
        <v>53</v>
      </c>
      <c r="AE724" s="141" t="s">
        <v>52</v>
      </c>
      <c r="AF724" s="141" t="n">
        <v>3</v>
      </c>
      <c r="AG724" s="141" t="n">
        <v>0</v>
      </c>
      <c r="AH724" s="141" t="n">
        <v>1</v>
      </c>
      <c r="AI724" s="141" t="n">
        <v>1</v>
      </c>
      <c r="AJ724" s="141" t="n">
        <v>1</v>
      </c>
      <c r="AK724" s="141" t="n">
        <v>0</v>
      </c>
      <c r="AL724" s="144"/>
    </row>
    <row collapsed="false" customFormat="false" customHeight="false" hidden="false" ht="15.9" outlineLevel="0" r="725">
      <c r="A725" s="141" t="n">
        <v>718</v>
      </c>
      <c r="B725" s="55" t="s">
        <v>316</v>
      </c>
      <c r="C725" s="141" t="s">
        <v>376</v>
      </c>
      <c r="D725" s="142" t="s">
        <v>378</v>
      </c>
      <c r="E725" s="141" t="n">
        <v>122</v>
      </c>
      <c r="F725" s="141" t="n">
        <v>1</v>
      </c>
      <c r="G725" s="141"/>
      <c r="H725" s="141" t="n">
        <v>8714</v>
      </c>
      <c r="I725" s="36" t="s">
        <v>163</v>
      </c>
      <c r="J725" s="141"/>
      <c r="K725" s="141" t="s">
        <v>50</v>
      </c>
      <c r="L725" s="141" t="s">
        <v>101</v>
      </c>
      <c r="M725" s="141" t="n">
        <v>1992</v>
      </c>
      <c r="N725" s="141" t="s">
        <v>50</v>
      </c>
      <c r="O725" s="141" t="n">
        <v>10</v>
      </c>
      <c r="P725" s="141" t="n">
        <v>0</v>
      </c>
      <c r="Q725" s="141" t="n">
        <v>3</v>
      </c>
      <c r="R725" s="141" t="n">
        <v>120</v>
      </c>
      <c r="S725" s="143" t="n">
        <v>8052.5</v>
      </c>
      <c r="T725" s="143" t="n">
        <v>8052.5</v>
      </c>
      <c r="U725" s="143" t="n">
        <v>6764.5</v>
      </c>
      <c r="V725" s="143"/>
      <c r="W725" s="141" t="s">
        <v>52</v>
      </c>
      <c r="X725" s="141" t="s">
        <v>52</v>
      </c>
      <c r="Y725" s="141" t="s">
        <v>52</v>
      </c>
      <c r="Z725" s="141" t="s">
        <v>52</v>
      </c>
      <c r="AA725" s="141" t="s">
        <v>52</v>
      </c>
      <c r="AB725" s="141" t="s">
        <v>53</v>
      </c>
      <c r="AC725" s="141" t="s">
        <v>53</v>
      </c>
      <c r="AD725" s="141" t="s">
        <v>53</v>
      </c>
      <c r="AE725" s="141" t="s">
        <v>52</v>
      </c>
      <c r="AF725" s="141" t="n">
        <v>3</v>
      </c>
      <c r="AG725" s="141" t="n">
        <v>0</v>
      </c>
      <c r="AH725" s="141" t="n">
        <v>1</v>
      </c>
      <c r="AI725" s="141" t="n">
        <v>1</v>
      </c>
      <c r="AJ725" s="141" t="n">
        <v>1</v>
      </c>
      <c r="AK725" s="141" t="n">
        <v>0</v>
      </c>
      <c r="AL725" s="144"/>
    </row>
    <row collapsed="false" customFormat="false" customHeight="false" hidden="false" ht="15.9" outlineLevel="0" r="726">
      <c r="A726" s="141" t="n">
        <v>719</v>
      </c>
      <c r="B726" s="55" t="s">
        <v>316</v>
      </c>
      <c r="C726" s="141" t="s">
        <v>376</v>
      </c>
      <c r="D726" s="142" t="s">
        <v>378</v>
      </c>
      <c r="E726" s="141" t="n">
        <v>124</v>
      </c>
      <c r="F726" s="141"/>
      <c r="G726" s="141"/>
      <c r="H726" s="55" t="n">
        <v>8715</v>
      </c>
      <c r="I726" s="36" t="s">
        <v>163</v>
      </c>
      <c r="J726" s="141"/>
      <c r="K726" s="141" t="s">
        <v>50</v>
      </c>
      <c r="L726" s="141" t="s">
        <v>101</v>
      </c>
      <c r="M726" s="141" t="n">
        <v>1993</v>
      </c>
      <c r="N726" s="141" t="s">
        <v>50</v>
      </c>
      <c r="O726" s="141" t="n">
        <v>10</v>
      </c>
      <c r="P726" s="141" t="n">
        <v>0</v>
      </c>
      <c r="Q726" s="141" t="n">
        <v>7</v>
      </c>
      <c r="R726" s="141" t="n">
        <v>289</v>
      </c>
      <c r="S726" s="143" t="n">
        <v>17861.5</v>
      </c>
      <c r="T726" s="143" t="n">
        <v>17861.5</v>
      </c>
      <c r="U726" s="143" t="n">
        <v>15617</v>
      </c>
      <c r="V726" s="143" t="n">
        <v>9.5</v>
      </c>
      <c r="W726" s="141" t="s">
        <v>52</v>
      </c>
      <c r="X726" s="141" t="s">
        <v>52</v>
      </c>
      <c r="Y726" s="141" t="s">
        <v>52</v>
      </c>
      <c r="Z726" s="141" t="s">
        <v>52</v>
      </c>
      <c r="AA726" s="141" t="s">
        <v>52</v>
      </c>
      <c r="AB726" s="141" t="s">
        <v>53</v>
      </c>
      <c r="AC726" s="141" t="s">
        <v>53</v>
      </c>
      <c r="AD726" s="141" t="s">
        <v>53</v>
      </c>
      <c r="AE726" s="141" t="s">
        <v>52</v>
      </c>
      <c r="AF726" s="141" t="n">
        <v>7</v>
      </c>
      <c r="AG726" s="141" t="n">
        <v>2</v>
      </c>
      <c r="AH726" s="141" t="n">
        <v>1</v>
      </c>
      <c r="AI726" s="141" t="n">
        <v>1</v>
      </c>
      <c r="AJ726" s="141" t="n">
        <v>2</v>
      </c>
      <c r="AK726" s="141" t="n">
        <v>0</v>
      </c>
      <c r="AL726" s="144"/>
    </row>
    <row collapsed="false" customFormat="false" customHeight="false" hidden="false" ht="15.9" outlineLevel="0" r="727">
      <c r="A727" s="141" t="n">
        <v>720</v>
      </c>
      <c r="B727" s="55" t="s">
        <v>316</v>
      </c>
      <c r="C727" s="141" t="s">
        <v>373</v>
      </c>
      <c r="D727" s="142" t="s">
        <v>379</v>
      </c>
      <c r="E727" s="141" t="n">
        <v>5</v>
      </c>
      <c r="F727" s="141" t="n">
        <v>1</v>
      </c>
      <c r="G727" s="141"/>
      <c r="H727" s="141" t="n">
        <v>8716</v>
      </c>
      <c r="I727" s="36" t="s">
        <v>163</v>
      </c>
      <c r="J727" s="141"/>
      <c r="K727" s="141" t="s">
        <v>375</v>
      </c>
      <c r="L727" s="141" t="s">
        <v>101</v>
      </c>
      <c r="M727" s="141" t="n">
        <v>2009</v>
      </c>
      <c r="N727" s="141" t="s">
        <v>227</v>
      </c>
      <c r="O727" s="141" t="n">
        <v>8</v>
      </c>
      <c r="P727" s="141" t="n">
        <v>0</v>
      </c>
      <c r="Q727" s="141" t="n">
        <v>4</v>
      </c>
      <c r="R727" s="141" t="n">
        <v>136</v>
      </c>
      <c r="S727" s="143" t="n">
        <v>9827.2</v>
      </c>
      <c r="T727" s="143" t="n">
        <v>9827.2</v>
      </c>
      <c r="U727" s="143" t="n">
        <v>8262.8</v>
      </c>
      <c r="V727" s="143"/>
      <c r="W727" s="141" t="s">
        <v>52</v>
      </c>
      <c r="X727" s="141" t="s">
        <v>52</v>
      </c>
      <c r="Y727" s="141" t="s">
        <v>52</v>
      </c>
      <c r="Z727" s="141" t="s">
        <v>52</v>
      </c>
      <c r="AA727" s="141" t="s">
        <v>52</v>
      </c>
      <c r="AB727" s="141" t="s">
        <v>53</v>
      </c>
      <c r="AC727" s="141" t="s">
        <v>53</v>
      </c>
      <c r="AD727" s="141" t="s">
        <v>53</v>
      </c>
      <c r="AE727" s="141" t="s">
        <v>52</v>
      </c>
      <c r="AF727" s="141" t="n">
        <v>4</v>
      </c>
      <c r="AG727" s="141" t="n">
        <v>2</v>
      </c>
      <c r="AH727" s="141" t="n">
        <v>1</v>
      </c>
      <c r="AI727" s="141" t="n">
        <v>1</v>
      </c>
      <c r="AJ727" s="141" t="n">
        <v>1</v>
      </c>
      <c r="AK727" s="141" t="n">
        <v>0</v>
      </c>
      <c r="AL727" s="144"/>
    </row>
    <row collapsed="false" customFormat="false" customHeight="false" hidden="false" ht="15.9" outlineLevel="0" r="728">
      <c r="A728" s="141" t="n">
        <v>721</v>
      </c>
      <c r="B728" s="55" t="s">
        <v>316</v>
      </c>
      <c r="C728" s="141" t="s">
        <v>373</v>
      </c>
      <c r="D728" s="142" t="s">
        <v>379</v>
      </c>
      <c r="E728" s="141" t="n">
        <v>5</v>
      </c>
      <c r="F728" s="141" t="n">
        <v>2</v>
      </c>
      <c r="G728" s="141"/>
      <c r="H728" s="55" t="n">
        <v>8717</v>
      </c>
      <c r="I728" s="36" t="s">
        <v>163</v>
      </c>
      <c r="J728" s="141"/>
      <c r="K728" s="141" t="s">
        <v>375</v>
      </c>
      <c r="L728" s="141" t="s">
        <v>101</v>
      </c>
      <c r="M728" s="141" t="n">
        <v>2009</v>
      </c>
      <c r="N728" s="141" t="s">
        <v>227</v>
      </c>
      <c r="O728" s="141" t="n">
        <v>5</v>
      </c>
      <c r="P728" s="141" t="n">
        <v>0</v>
      </c>
      <c r="Q728" s="141" t="n">
        <v>5</v>
      </c>
      <c r="R728" s="141" t="n">
        <v>95</v>
      </c>
      <c r="S728" s="143" t="n">
        <v>7313.5</v>
      </c>
      <c r="T728" s="143" t="n">
        <v>7313.5</v>
      </c>
      <c r="U728" s="143" t="n">
        <v>6306.2</v>
      </c>
      <c r="V728" s="143" t="n">
        <v>53.4</v>
      </c>
      <c r="W728" s="141" t="s">
        <v>52</v>
      </c>
      <c r="X728" s="141" t="s">
        <v>52</v>
      </c>
      <c r="Y728" s="141" t="s">
        <v>52</v>
      </c>
      <c r="Z728" s="141" t="s">
        <v>52</v>
      </c>
      <c r="AA728" s="141" t="s">
        <v>52</v>
      </c>
      <c r="AB728" s="141" t="s">
        <v>53</v>
      </c>
      <c r="AC728" s="141" t="s">
        <v>53</v>
      </c>
      <c r="AD728" s="141" t="s">
        <v>53</v>
      </c>
      <c r="AE728" s="141" t="s">
        <v>52</v>
      </c>
      <c r="AF728" s="141" t="n">
        <v>0</v>
      </c>
      <c r="AG728" s="141" t="n">
        <v>2</v>
      </c>
      <c r="AH728" s="141" t="n">
        <v>1</v>
      </c>
      <c r="AI728" s="141" t="n">
        <v>1</v>
      </c>
      <c r="AJ728" s="141" t="n">
        <v>1</v>
      </c>
      <c r="AK728" s="141" t="n">
        <v>0</v>
      </c>
      <c r="AL728" s="144"/>
    </row>
    <row collapsed="false" customFormat="false" customHeight="false" hidden="false" ht="15.9" outlineLevel="0" r="729">
      <c r="A729" s="141" t="n">
        <v>722</v>
      </c>
      <c r="B729" s="55" t="s">
        <v>316</v>
      </c>
      <c r="C729" s="141" t="s">
        <v>373</v>
      </c>
      <c r="D729" s="142" t="s">
        <v>379</v>
      </c>
      <c r="E729" s="141" t="n">
        <v>7</v>
      </c>
      <c r="F729" s="141" t="n">
        <v>1</v>
      </c>
      <c r="G729" s="141"/>
      <c r="H729" s="141" t="n">
        <v>8718</v>
      </c>
      <c r="I729" s="36" t="s">
        <v>163</v>
      </c>
      <c r="J729" s="141"/>
      <c r="K729" s="141" t="s">
        <v>375</v>
      </c>
      <c r="L729" s="141" t="s">
        <v>101</v>
      </c>
      <c r="M729" s="141" t="n">
        <v>2009</v>
      </c>
      <c r="N729" s="141" t="s">
        <v>227</v>
      </c>
      <c r="O729" s="141" t="n">
        <v>8</v>
      </c>
      <c r="P729" s="141" t="n">
        <v>0</v>
      </c>
      <c r="Q729" s="141" t="n">
        <v>4</v>
      </c>
      <c r="R729" s="141" t="n">
        <v>136</v>
      </c>
      <c r="S729" s="143" t="n">
        <v>9838.6</v>
      </c>
      <c r="T729" s="143" t="n">
        <v>9838.6</v>
      </c>
      <c r="U729" s="143" t="n">
        <v>8263</v>
      </c>
      <c r="V729" s="143"/>
      <c r="W729" s="141" t="s">
        <v>52</v>
      </c>
      <c r="X729" s="141" t="s">
        <v>52</v>
      </c>
      <c r="Y729" s="141" t="s">
        <v>52</v>
      </c>
      <c r="Z729" s="141" t="s">
        <v>52</v>
      </c>
      <c r="AA729" s="141" t="s">
        <v>52</v>
      </c>
      <c r="AB729" s="141" t="s">
        <v>53</v>
      </c>
      <c r="AC729" s="141" t="s">
        <v>53</v>
      </c>
      <c r="AD729" s="141" t="s">
        <v>53</v>
      </c>
      <c r="AE729" s="141" t="s">
        <v>52</v>
      </c>
      <c r="AF729" s="141" t="n">
        <v>4</v>
      </c>
      <c r="AG729" s="141" t="n">
        <v>2</v>
      </c>
      <c r="AH729" s="141" t="n">
        <v>1</v>
      </c>
      <c r="AI729" s="141" t="n">
        <v>1</v>
      </c>
      <c r="AJ729" s="141" t="n">
        <v>1</v>
      </c>
      <c r="AK729" s="141" t="n">
        <v>0</v>
      </c>
      <c r="AL729" s="144"/>
    </row>
    <row collapsed="false" customFormat="false" customHeight="false" hidden="false" ht="15.9" outlineLevel="0" r="730">
      <c r="A730" s="141" t="n">
        <v>723</v>
      </c>
      <c r="B730" s="55" t="s">
        <v>316</v>
      </c>
      <c r="C730" s="141" t="s">
        <v>373</v>
      </c>
      <c r="D730" s="142" t="s">
        <v>379</v>
      </c>
      <c r="E730" s="141" t="n">
        <v>7</v>
      </c>
      <c r="F730" s="141" t="n">
        <v>2</v>
      </c>
      <c r="G730" s="141"/>
      <c r="H730" s="55" t="n">
        <v>8719</v>
      </c>
      <c r="I730" s="36" t="s">
        <v>163</v>
      </c>
      <c r="J730" s="141"/>
      <c r="K730" s="141" t="s">
        <v>375</v>
      </c>
      <c r="L730" s="141" t="s">
        <v>101</v>
      </c>
      <c r="M730" s="141" t="n">
        <v>2009</v>
      </c>
      <c r="N730" s="141" t="s">
        <v>227</v>
      </c>
      <c r="O730" s="141" t="n">
        <v>5</v>
      </c>
      <c r="P730" s="141" t="n">
        <v>0</v>
      </c>
      <c r="Q730" s="141" t="n">
        <v>5</v>
      </c>
      <c r="R730" s="141" t="n">
        <v>95</v>
      </c>
      <c r="S730" s="143" t="n">
        <v>7310.9</v>
      </c>
      <c r="T730" s="143" t="n">
        <v>7310.9</v>
      </c>
      <c r="U730" s="143" t="n">
        <v>6249.9</v>
      </c>
      <c r="V730" s="143" t="n">
        <v>97.5</v>
      </c>
      <c r="W730" s="141" t="s">
        <v>52</v>
      </c>
      <c r="X730" s="141" t="s">
        <v>52</v>
      </c>
      <c r="Y730" s="141" t="s">
        <v>52</v>
      </c>
      <c r="Z730" s="141" t="s">
        <v>52</v>
      </c>
      <c r="AA730" s="141" t="s">
        <v>52</v>
      </c>
      <c r="AB730" s="141" t="s">
        <v>53</v>
      </c>
      <c r="AC730" s="141" t="s">
        <v>53</v>
      </c>
      <c r="AD730" s="141" t="s">
        <v>53</v>
      </c>
      <c r="AE730" s="141" t="s">
        <v>52</v>
      </c>
      <c r="AF730" s="141" t="n">
        <v>0</v>
      </c>
      <c r="AG730" s="141" t="n">
        <v>2</v>
      </c>
      <c r="AH730" s="141" t="n">
        <v>1</v>
      </c>
      <c r="AI730" s="141" t="n">
        <v>1</v>
      </c>
      <c r="AJ730" s="141" t="n">
        <v>1</v>
      </c>
      <c r="AK730" s="141" t="n">
        <v>0</v>
      </c>
      <c r="AL730" s="144"/>
    </row>
    <row collapsed="false" customFormat="false" customHeight="false" hidden="false" ht="15.9" outlineLevel="0" r="731">
      <c r="A731" s="141" t="n">
        <v>724</v>
      </c>
      <c r="B731" s="55" t="s">
        <v>316</v>
      </c>
      <c r="C731" s="141" t="s">
        <v>373</v>
      </c>
      <c r="D731" s="142" t="s">
        <v>379</v>
      </c>
      <c r="E731" s="141" t="n">
        <v>9</v>
      </c>
      <c r="F731" s="141" t="n">
        <v>1</v>
      </c>
      <c r="G731" s="141"/>
      <c r="H731" s="141" t="n">
        <v>8720</v>
      </c>
      <c r="I731" s="36" t="s">
        <v>163</v>
      </c>
      <c r="J731" s="141"/>
      <c r="K731" s="141" t="s">
        <v>375</v>
      </c>
      <c r="L731" s="141" t="s">
        <v>101</v>
      </c>
      <c r="M731" s="141" t="n">
        <v>2009</v>
      </c>
      <c r="N731" s="141" t="s">
        <v>227</v>
      </c>
      <c r="O731" s="141" t="n">
        <v>8</v>
      </c>
      <c r="P731" s="141" t="n">
        <v>0</v>
      </c>
      <c r="Q731" s="141" t="n">
        <v>4</v>
      </c>
      <c r="R731" s="141" t="n">
        <v>128</v>
      </c>
      <c r="S731" s="143" t="n">
        <v>9859.7</v>
      </c>
      <c r="T731" s="143" t="n">
        <v>9859.7</v>
      </c>
      <c r="U731" s="143" t="n">
        <v>8314.4</v>
      </c>
      <c r="V731" s="143"/>
      <c r="W731" s="141" t="s">
        <v>52</v>
      </c>
      <c r="X731" s="141" t="s">
        <v>52</v>
      </c>
      <c r="Y731" s="141" t="s">
        <v>52</v>
      </c>
      <c r="Z731" s="141" t="s">
        <v>52</v>
      </c>
      <c r="AA731" s="141" t="s">
        <v>52</v>
      </c>
      <c r="AB731" s="141" t="s">
        <v>53</v>
      </c>
      <c r="AC731" s="141" t="s">
        <v>53</v>
      </c>
      <c r="AD731" s="141" t="s">
        <v>53</v>
      </c>
      <c r="AE731" s="141" t="s">
        <v>52</v>
      </c>
      <c r="AF731" s="141" t="n">
        <v>4</v>
      </c>
      <c r="AG731" s="141" t="n">
        <v>2</v>
      </c>
      <c r="AH731" s="141" t="n">
        <v>1</v>
      </c>
      <c r="AI731" s="141" t="n">
        <v>1</v>
      </c>
      <c r="AJ731" s="141" t="n">
        <v>1</v>
      </c>
      <c r="AK731" s="141" t="n">
        <v>0</v>
      </c>
      <c r="AL731" s="144"/>
    </row>
    <row collapsed="false" customFormat="false" customHeight="false" hidden="false" ht="15.9" outlineLevel="0" r="732">
      <c r="A732" s="141" t="n">
        <v>725</v>
      </c>
      <c r="B732" s="55" t="s">
        <v>316</v>
      </c>
      <c r="C732" s="141" t="s">
        <v>373</v>
      </c>
      <c r="D732" s="142" t="s">
        <v>379</v>
      </c>
      <c r="E732" s="141" t="n">
        <v>9</v>
      </c>
      <c r="F732" s="141" t="n">
        <v>2</v>
      </c>
      <c r="G732" s="141"/>
      <c r="H732" s="55" t="n">
        <v>8721</v>
      </c>
      <c r="I732" s="36" t="s">
        <v>163</v>
      </c>
      <c r="J732" s="141"/>
      <c r="K732" s="141" t="s">
        <v>375</v>
      </c>
      <c r="L732" s="141" t="s">
        <v>101</v>
      </c>
      <c r="M732" s="141" t="n">
        <v>2009</v>
      </c>
      <c r="N732" s="141" t="s">
        <v>227</v>
      </c>
      <c r="O732" s="141" t="n">
        <v>5</v>
      </c>
      <c r="P732" s="141" t="n">
        <v>0</v>
      </c>
      <c r="Q732" s="141" t="n">
        <v>2</v>
      </c>
      <c r="R732" s="141" t="n">
        <v>40</v>
      </c>
      <c r="S732" s="143" t="n">
        <v>2838.8</v>
      </c>
      <c r="T732" s="143" t="n">
        <v>2838.8</v>
      </c>
      <c r="U732" s="143" t="n">
        <v>2435.9</v>
      </c>
      <c r="V732" s="143"/>
      <c r="W732" s="141" t="s">
        <v>52</v>
      </c>
      <c r="X732" s="141" t="s">
        <v>52</v>
      </c>
      <c r="Y732" s="141" t="s">
        <v>52</v>
      </c>
      <c r="Z732" s="141" t="s">
        <v>52</v>
      </c>
      <c r="AA732" s="141" t="s">
        <v>52</v>
      </c>
      <c r="AB732" s="141" t="s">
        <v>53</v>
      </c>
      <c r="AC732" s="141" t="s">
        <v>53</v>
      </c>
      <c r="AD732" s="141" t="s">
        <v>53</v>
      </c>
      <c r="AE732" s="141" t="s">
        <v>52</v>
      </c>
      <c r="AF732" s="141" t="n">
        <v>0</v>
      </c>
      <c r="AG732" s="141" t="n">
        <v>2</v>
      </c>
      <c r="AH732" s="141" t="n">
        <v>1</v>
      </c>
      <c r="AI732" s="141" t="n">
        <v>1</v>
      </c>
      <c r="AJ732" s="141" t="n">
        <v>1</v>
      </c>
      <c r="AK732" s="141" t="n">
        <v>0</v>
      </c>
      <c r="AL732" s="144"/>
    </row>
    <row collapsed="false" customFormat="false" customHeight="false" hidden="false" ht="15.9" outlineLevel="0" r="733">
      <c r="A733" s="141" t="n">
        <v>726</v>
      </c>
      <c r="B733" s="55" t="s">
        <v>316</v>
      </c>
      <c r="C733" s="141" t="s">
        <v>373</v>
      </c>
      <c r="D733" s="142" t="s">
        <v>379</v>
      </c>
      <c r="E733" s="141" t="n">
        <v>11</v>
      </c>
      <c r="F733" s="141" t="n">
        <v>1</v>
      </c>
      <c r="G733" s="141"/>
      <c r="H733" s="141" t="n">
        <v>8722</v>
      </c>
      <c r="I733" s="36" t="s">
        <v>163</v>
      </c>
      <c r="J733" s="141"/>
      <c r="K733" s="141" t="s">
        <v>375</v>
      </c>
      <c r="L733" s="141" t="s">
        <v>101</v>
      </c>
      <c r="M733" s="141" t="n">
        <v>2009</v>
      </c>
      <c r="N733" s="141" t="s">
        <v>227</v>
      </c>
      <c r="O733" s="141" t="n">
        <v>8</v>
      </c>
      <c r="P733" s="141" t="n">
        <v>0</v>
      </c>
      <c r="Q733" s="141" t="n">
        <v>4</v>
      </c>
      <c r="R733" s="141" t="n">
        <v>136</v>
      </c>
      <c r="S733" s="143" t="n">
        <v>9882.7</v>
      </c>
      <c r="T733" s="143" t="n">
        <v>9882.7</v>
      </c>
      <c r="U733" s="143" t="n">
        <v>8316.4</v>
      </c>
      <c r="V733" s="143" t="n">
        <v>32</v>
      </c>
      <c r="W733" s="141" t="s">
        <v>52</v>
      </c>
      <c r="X733" s="141" t="s">
        <v>52</v>
      </c>
      <c r="Y733" s="141" t="s">
        <v>52</v>
      </c>
      <c r="Z733" s="141" t="s">
        <v>52</v>
      </c>
      <c r="AA733" s="141" t="s">
        <v>52</v>
      </c>
      <c r="AB733" s="141" t="s">
        <v>53</v>
      </c>
      <c r="AC733" s="141" t="s">
        <v>53</v>
      </c>
      <c r="AD733" s="141" t="s">
        <v>53</v>
      </c>
      <c r="AE733" s="141" t="s">
        <v>52</v>
      </c>
      <c r="AF733" s="141" t="n">
        <v>4</v>
      </c>
      <c r="AG733" s="141" t="n">
        <v>2</v>
      </c>
      <c r="AH733" s="141" t="n">
        <v>1</v>
      </c>
      <c r="AI733" s="141" t="n">
        <v>1</v>
      </c>
      <c r="AJ733" s="141" t="n">
        <v>1</v>
      </c>
      <c r="AK733" s="141" t="n">
        <v>0</v>
      </c>
      <c r="AL733" s="144"/>
    </row>
    <row collapsed="false" customFormat="false" customHeight="false" hidden="false" ht="15.9" outlineLevel="0" r="734">
      <c r="A734" s="141" t="n">
        <v>727</v>
      </c>
      <c r="B734" s="55" t="s">
        <v>316</v>
      </c>
      <c r="C734" s="141" t="s">
        <v>373</v>
      </c>
      <c r="D734" s="142" t="s">
        <v>379</v>
      </c>
      <c r="E734" s="141" t="n">
        <v>13</v>
      </c>
      <c r="F734" s="141" t="n">
        <v>1</v>
      </c>
      <c r="G734" s="141"/>
      <c r="H734" s="55" t="n">
        <v>8723</v>
      </c>
      <c r="I734" s="36" t="s">
        <v>163</v>
      </c>
      <c r="J734" s="141"/>
      <c r="K734" s="141" t="s">
        <v>375</v>
      </c>
      <c r="L734" s="141" t="s">
        <v>101</v>
      </c>
      <c r="M734" s="141" t="n">
        <v>2009</v>
      </c>
      <c r="N734" s="141" t="s">
        <v>227</v>
      </c>
      <c r="O734" s="141" t="n">
        <v>8</v>
      </c>
      <c r="P734" s="141" t="n">
        <v>0</v>
      </c>
      <c r="Q734" s="141" t="n">
        <v>4</v>
      </c>
      <c r="R734" s="141" t="n">
        <v>127</v>
      </c>
      <c r="S734" s="143" t="n">
        <v>9828.8</v>
      </c>
      <c r="T734" s="143" t="n">
        <v>9828.8</v>
      </c>
      <c r="U734" s="143" t="n">
        <v>8284.5</v>
      </c>
      <c r="V734" s="143"/>
      <c r="W734" s="141" t="s">
        <v>52</v>
      </c>
      <c r="X734" s="141" t="s">
        <v>52</v>
      </c>
      <c r="Y734" s="141" t="s">
        <v>52</v>
      </c>
      <c r="Z734" s="141" t="s">
        <v>52</v>
      </c>
      <c r="AA734" s="141" t="s">
        <v>52</v>
      </c>
      <c r="AB734" s="141" t="s">
        <v>53</v>
      </c>
      <c r="AC734" s="141" t="s">
        <v>53</v>
      </c>
      <c r="AD734" s="141" t="s">
        <v>53</v>
      </c>
      <c r="AE734" s="141" t="s">
        <v>52</v>
      </c>
      <c r="AF734" s="141" t="n">
        <v>4</v>
      </c>
      <c r="AG734" s="141" t="n">
        <v>2</v>
      </c>
      <c r="AH734" s="141" t="n">
        <v>1</v>
      </c>
      <c r="AI734" s="141" t="n">
        <v>1</v>
      </c>
      <c r="AJ734" s="141" t="n">
        <v>1</v>
      </c>
      <c r="AK734" s="141" t="n">
        <v>0</v>
      </c>
      <c r="AL734" s="144"/>
    </row>
    <row collapsed="false" customFormat="false" customHeight="false" hidden="false" ht="15.9" outlineLevel="0" r="735">
      <c r="A735" s="141" t="n">
        <v>728</v>
      </c>
      <c r="B735" s="55" t="s">
        <v>316</v>
      </c>
      <c r="C735" s="141" t="s">
        <v>373</v>
      </c>
      <c r="D735" s="142" t="s">
        <v>379</v>
      </c>
      <c r="E735" s="141" t="n">
        <v>15</v>
      </c>
      <c r="F735" s="141"/>
      <c r="G735" s="141"/>
      <c r="H735" s="141" t="n">
        <v>8724</v>
      </c>
      <c r="I735" s="36" t="s">
        <v>163</v>
      </c>
      <c r="J735" s="141"/>
      <c r="K735" s="141" t="s">
        <v>101</v>
      </c>
      <c r="L735" s="141" t="s">
        <v>101</v>
      </c>
      <c r="M735" s="141" t="n">
        <v>1968</v>
      </c>
      <c r="N735" s="141" t="s">
        <v>67</v>
      </c>
      <c r="O735" s="141" t="n">
        <v>9</v>
      </c>
      <c r="P735" s="141" t="n">
        <v>0</v>
      </c>
      <c r="Q735" s="141" t="n">
        <v>4</v>
      </c>
      <c r="R735" s="141" t="n">
        <v>287</v>
      </c>
      <c r="S735" s="143" t="n">
        <v>12305.72</v>
      </c>
      <c r="T735" s="143" t="n">
        <v>12305.72</v>
      </c>
      <c r="U735" s="143" t="n">
        <v>10621.72</v>
      </c>
      <c r="V735" s="143"/>
      <c r="W735" s="141" t="s">
        <v>52</v>
      </c>
      <c r="X735" s="141" t="s">
        <v>52</v>
      </c>
      <c r="Y735" s="141" t="s">
        <v>53</v>
      </c>
      <c r="Z735" s="141" t="s">
        <v>52</v>
      </c>
      <c r="AA735" s="141" t="s">
        <v>52</v>
      </c>
      <c r="AB735" s="141" t="s">
        <v>52</v>
      </c>
      <c r="AC735" s="141" t="s">
        <v>52</v>
      </c>
      <c r="AD735" s="141" t="s">
        <v>52</v>
      </c>
      <c r="AE735" s="141" t="s">
        <v>53</v>
      </c>
      <c r="AF735" s="141" t="n">
        <v>4</v>
      </c>
      <c r="AG735" s="141" t="n">
        <v>1</v>
      </c>
      <c r="AH735" s="141" t="n">
        <v>1</v>
      </c>
      <c r="AI735" s="141" t="n">
        <v>0</v>
      </c>
      <c r="AJ735" s="141" t="n">
        <v>2</v>
      </c>
      <c r="AK735" s="141" t="n">
        <v>0</v>
      </c>
      <c r="AL735" s="144"/>
    </row>
    <row collapsed="false" customFormat="false" customHeight="false" hidden="false" ht="15.9" outlineLevel="0" r="736">
      <c r="A736" s="141" t="n">
        <v>729</v>
      </c>
      <c r="B736" s="55" t="s">
        <v>316</v>
      </c>
      <c r="C736" s="141" t="s">
        <v>373</v>
      </c>
      <c r="D736" s="142" t="s">
        <v>379</v>
      </c>
      <c r="E736" s="141" t="n">
        <v>17</v>
      </c>
      <c r="F736" s="141" t="n">
        <v>2</v>
      </c>
      <c r="G736" s="141"/>
      <c r="H736" s="55" t="n">
        <v>8725</v>
      </c>
      <c r="I736" s="36" t="s">
        <v>163</v>
      </c>
      <c r="J736" s="141"/>
      <c r="K736" s="141" t="s">
        <v>101</v>
      </c>
      <c r="L736" s="141" t="s">
        <v>101</v>
      </c>
      <c r="M736" s="141" t="n">
        <v>1973</v>
      </c>
      <c r="N736" s="141" t="s">
        <v>67</v>
      </c>
      <c r="O736" s="141" t="n">
        <v>9</v>
      </c>
      <c r="P736" s="141" t="n">
        <v>0</v>
      </c>
      <c r="Q736" s="141" t="n">
        <v>6</v>
      </c>
      <c r="R736" s="141" t="n">
        <v>216</v>
      </c>
      <c r="S736" s="143" t="n">
        <v>12089.27</v>
      </c>
      <c r="T736" s="143" t="n">
        <v>12089.27</v>
      </c>
      <c r="U736" s="143" t="n">
        <v>10967.07</v>
      </c>
      <c r="V736" s="143" t="n">
        <v>185.2</v>
      </c>
      <c r="W736" s="141" t="s">
        <v>52</v>
      </c>
      <c r="X736" s="141" t="s">
        <v>52</v>
      </c>
      <c r="Y736" s="141" t="s">
        <v>52</v>
      </c>
      <c r="Z736" s="141" t="s">
        <v>52</v>
      </c>
      <c r="AA736" s="141" t="s">
        <v>52</v>
      </c>
      <c r="AB736" s="141" t="s">
        <v>52</v>
      </c>
      <c r="AC736" s="141" t="s">
        <v>53</v>
      </c>
      <c r="AD736" s="141" t="s">
        <v>52</v>
      </c>
      <c r="AE736" s="141" t="s">
        <v>53</v>
      </c>
      <c r="AF736" s="141" t="n">
        <v>6</v>
      </c>
      <c r="AG736" s="141" t="n">
        <v>2</v>
      </c>
      <c r="AH736" s="141" t="n">
        <v>1</v>
      </c>
      <c r="AI736" s="141" t="n">
        <v>1</v>
      </c>
      <c r="AJ736" s="141" t="n">
        <v>3</v>
      </c>
      <c r="AK736" s="141" t="n">
        <v>0</v>
      </c>
      <c r="AL736" s="144"/>
    </row>
    <row collapsed="false" customFormat="false" customHeight="false" hidden="false" ht="15.9" outlineLevel="0" r="737">
      <c r="A737" s="141" t="n">
        <v>730</v>
      </c>
      <c r="B737" s="55" t="s">
        <v>316</v>
      </c>
      <c r="C737" s="141" t="s">
        <v>373</v>
      </c>
      <c r="D737" s="142" t="s">
        <v>379</v>
      </c>
      <c r="E737" s="141" t="n">
        <v>19</v>
      </c>
      <c r="F737" s="141" t="n">
        <v>1</v>
      </c>
      <c r="G737" s="141"/>
      <c r="H737" s="141" t="n">
        <v>8726</v>
      </c>
      <c r="I737" s="36" t="s">
        <v>163</v>
      </c>
      <c r="J737" s="141"/>
      <c r="K737" s="141" t="s">
        <v>101</v>
      </c>
      <c r="L737" s="141" t="s">
        <v>101</v>
      </c>
      <c r="M737" s="141" t="n">
        <v>1970</v>
      </c>
      <c r="N737" s="141" t="s">
        <v>67</v>
      </c>
      <c r="O737" s="141" t="n">
        <v>9</v>
      </c>
      <c r="P737" s="141" t="n">
        <v>0</v>
      </c>
      <c r="Q737" s="141" t="n">
        <v>4</v>
      </c>
      <c r="R737" s="141" t="n">
        <v>288</v>
      </c>
      <c r="S737" s="143" t="n">
        <v>12272.29</v>
      </c>
      <c r="T737" s="143" t="n">
        <v>12272.29</v>
      </c>
      <c r="U737" s="143" t="n">
        <v>10827.29</v>
      </c>
      <c r="V737" s="143"/>
      <c r="W737" s="141" t="s">
        <v>52</v>
      </c>
      <c r="X737" s="141" t="s">
        <v>52</v>
      </c>
      <c r="Y737" s="141" t="s">
        <v>53</v>
      </c>
      <c r="Z737" s="141" t="s">
        <v>52</v>
      </c>
      <c r="AA737" s="141" t="s">
        <v>52</v>
      </c>
      <c r="AB737" s="141" t="s">
        <v>52</v>
      </c>
      <c r="AC737" s="141" t="s">
        <v>52</v>
      </c>
      <c r="AD737" s="141" t="s">
        <v>52</v>
      </c>
      <c r="AE737" s="141" t="s">
        <v>53</v>
      </c>
      <c r="AF737" s="141" t="n">
        <v>4</v>
      </c>
      <c r="AG737" s="141" t="n">
        <v>1</v>
      </c>
      <c r="AH737" s="141" t="n">
        <v>1</v>
      </c>
      <c r="AI737" s="141" t="n">
        <v>0</v>
      </c>
      <c r="AJ737" s="141" t="n">
        <v>2</v>
      </c>
      <c r="AK737" s="141" t="n">
        <v>0</v>
      </c>
      <c r="AL737" s="144"/>
    </row>
    <row collapsed="false" customFormat="false" customHeight="false" hidden="false" ht="15.9" outlineLevel="0" r="738">
      <c r="A738" s="141" t="n">
        <v>731</v>
      </c>
      <c r="B738" s="55" t="s">
        <v>316</v>
      </c>
      <c r="C738" s="141" t="s">
        <v>373</v>
      </c>
      <c r="D738" s="142" t="s">
        <v>379</v>
      </c>
      <c r="E738" s="141" t="n">
        <v>19</v>
      </c>
      <c r="F738" s="141" t="n">
        <v>2</v>
      </c>
      <c r="G738" s="141"/>
      <c r="H738" s="55" t="n">
        <v>8727</v>
      </c>
      <c r="I738" s="36" t="s">
        <v>163</v>
      </c>
      <c r="J738" s="141"/>
      <c r="K738" s="141" t="s">
        <v>101</v>
      </c>
      <c r="L738" s="141" t="s">
        <v>101</v>
      </c>
      <c r="M738" s="141" t="n">
        <v>1971</v>
      </c>
      <c r="N738" s="141" t="s">
        <v>67</v>
      </c>
      <c r="O738" s="141" t="n">
        <v>5</v>
      </c>
      <c r="P738" s="141" t="n">
        <v>0</v>
      </c>
      <c r="Q738" s="141" t="n">
        <v>5</v>
      </c>
      <c r="R738" s="141" t="n">
        <v>100</v>
      </c>
      <c r="S738" s="143" t="n">
        <v>4610.54</v>
      </c>
      <c r="T738" s="143" t="n">
        <v>4610.54</v>
      </c>
      <c r="U738" s="143" t="n">
        <v>4218.54</v>
      </c>
      <c r="V738" s="143"/>
      <c r="W738" s="141" t="s">
        <v>52</v>
      </c>
      <c r="X738" s="141" t="s">
        <v>52</v>
      </c>
      <c r="Y738" s="141" t="s">
        <v>53</v>
      </c>
      <c r="Z738" s="141" t="s">
        <v>52</v>
      </c>
      <c r="AA738" s="141" t="s">
        <v>52</v>
      </c>
      <c r="AB738" s="141" t="s">
        <v>52</v>
      </c>
      <c r="AC738" s="141" t="s">
        <v>52</v>
      </c>
      <c r="AD738" s="141" t="s">
        <v>52</v>
      </c>
      <c r="AE738" s="141" t="s">
        <v>53</v>
      </c>
      <c r="AF738" s="141" t="n">
        <v>0</v>
      </c>
      <c r="AG738" s="141" t="n">
        <v>0</v>
      </c>
      <c r="AH738" s="141" t="n">
        <v>1</v>
      </c>
      <c r="AI738" s="141" t="n">
        <v>0</v>
      </c>
      <c r="AJ738" s="141" t="n">
        <v>1</v>
      </c>
      <c r="AK738" s="141" t="n">
        <v>0</v>
      </c>
      <c r="AL738" s="144"/>
    </row>
    <row collapsed="false" customFormat="false" customHeight="false" hidden="false" ht="15.9" outlineLevel="0" r="739">
      <c r="A739" s="141" t="n">
        <v>732</v>
      </c>
      <c r="B739" s="55" t="s">
        <v>316</v>
      </c>
      <c r="C739" s="141" t="s">
        <v>373</v>
      </c>
      <c r="D739" s="142" t="s">
        <v>379</v>
      </c>
      <c r="E739" s="141" t="n">
        <v>19</v>
      </c>
      <c r="F739" s="141" t="n">
        <v>3</v>
      </c>
      <c r="G739" s="141"/>
      <c r="H739" s="141" t="n">
        <v>8728</v>
      </c>
      <c r="I739" s="36" t="s">
        <v>163</v>
      </c>
      <c r="J739" s="141"/>
      <c r="K739" s="141" t="s">
        <v>101</v>
      </c>
      <c r="L739" s="141" t="s">
        <v>143</v>
      </c>
      <c r="M739" s="141" t="n">
        <v>1973</v>
      </c>
      <c r="N739" s="141" t="s">
        <v>67</v>
      </c>
      <c r="O739" s="141" t="n">
        <v>9</v>
      </c>
      <c r="P739" s="141" t="n">
        <v>0</v>
      </c>
      <c r="Q739" s="141" t="n">
        <v>1</v>
      </c>
      <c r="R739" s="141" t="n">
        <v>45</v>
      </c>
      <c r="S739" s="143" t="n">
        <v>2172</v>
      </c>
      <c r="T739" s="143" t="n">
        <v>2172</v>
      </c>
      <c r="U739" s="143" t="n">
        <v>1963</v>
      </c>
      <c r="V739" s="143"/>
      <c r="W739" s="141" t="s">
        <v>52</v>
      </c>
      <c r="X739" s="141" t="s">
        <v>52</v>
      </c>
      <c r="Y739" s="141" t="s">
        <v>53</v>
      </c>
      <c r="Z739" s="141" t="s">
        <v>52</v>
      </c>
      <c r="AA739" s="141" t="s">
        <v>52</v>
      </c>
      <c r="AB739" s="141" t="s">
        <v>52</v>
      </c>
      <c r="AC739" s="141" t="s">
        <v>52</v>
      </c>
      <c r="AD739" s="141" t="s">
        <v>52</v>
      </c>
      <c r="AE739" s="141" t="s">
        <v>53</v>
      </c>
      <c r="AF739" s="141" t="n">
        <v>1</v>
      </c>
      <c r="AG739" s="141" t="n">
        <v>0</v>
      </c>
      <c r="AH739" s="141" t="n">
        <v>1</v>
      </c>
      <c r="AI739" s="141" t="n">
        <v>0</v>
      </c>
      <c r="AJ739" s="141" t="n">
        <v>1</v>
      </c>
      <c r="AK739" s="141" t="n">
        <v>0</v>
      </c>
      <c r="AL739" s="144"/>
    </row>
    <row collapsed="false" customFormat="false" customHeight="false" hidden="false" ht="15.9" outlineLevel="0" r="740">
      <c r="A740" s="141" t="n">
        <v>733</v>
      </c>
      <c r="B740" s="55" t="s">
        <v>316</v>
      </c>
      <c r="C740" s="141" t="s">
        <v>376</v>
      </c>
      <c r="D740" s="142" t="s">
        <v>380</v>
      </c>
      <c r="E740" s="141" t="n">
        <v>36</v>
      </c>
      <c r="F740" s="141"/>
      <c r="G740" s="141"/>
      <c r="H740" s="55" t="n">
        <v>8729</v>
      </c>
      <c r="I740" s="36" t="s">
        <v>163</v>
      </c>
      <c r="J740" s="141"/>
      <c r="K740" s="141" t="s">
        <v>130</v>
      </c>
      <c r="L740" s="141" t="s">
        <v>101</v>
      </c>
      <c r="M740" s="141" t="n">
        <v>1968</v>
      </c>
      <c r="N740" s="141" t="s">
        <v>50</v>
      </c>
      <c r="O740" s="141" t="n">
        <v>5</v>
      </c>
      <c r="P740" s="141" t="n">
        <v>0</v>
      </c>
      <c r="Q740" s="141" t="n">
        <v>7</v>
      </c>
      <c r="R740" s="141" t="n">
        <v>70</v>
      </c>
      <c r="S740" s="143" t="n">
        <v>3464.66</v>
      </c>
      <c r="T740" s="143" t="n">
        <v>3464.66</v>
      </c>
      <c r="U740" s="143" t="n">
        <v>3044.66</v>
      </c>
      <c r="V740" s="143"/>
      <c r="W740" s="141" t="s">
        <v>52</v>
      </c>
      <c r="X740" s="141" t="s">
        <v>52</v>
      </c>
      <c r="Y740" s="141" t="s">
        <v>52</v>
      </c>
      <c r="Z740" s="141" t="s">
        <v>52</v>
      </c>
      <c r="AA740" s="141" t="s">
        <v>52</v>
      </c>
      <c r="AB740" s="141" t="s">
        <v>52</v>
      </c>
      <c r="AC740" s="141" t="s">
        <v>53</v>
      </c>
      <c r="AD740" s="141" t="s">
        <v>52</v>
      </c>
      <c r="AE740" s="141" t="s">
        <v>53</v>
      </c>
      <c r="AF740" s="141" t="n">
        <v>0</v>
      </c>
      <c r="AG740" s="141" t="n">
        <v>0</v>
      </c>
      <c r="AH740" s="141" t="n">
        <v>1</v>
      </c>
      <c r="AI740" s="141" t="n">
        <v>1</v>
      </c>
      <c r="AJ740" s="141" t="n">
        <v>1</v>
      </c>
      <c r="AK740" s="141" t="n">
        <v>0</v>
      </c>
      <c r="AL740" s="144"/>
    </row>
    <row collapsed="false" customFormat="false" customHeight="false" hidden="false" ht="15.9" outlineLevel="0" r="741">
      <c r="A741" s="141" t="n">
        <v>734</v>
      </c>
      <c r="B741" s="55" t="s">
        <v>316</v>
      </c>
      <c r="C741" s="141" t="s">
        <v>376</v>
      </c>
      <c r="D741" s="142" t="s">
        <v>380</v>
      </c>
      <c r="E741" s="141" t="n">
        <v>38</v>
      </c>
      <c r="F741" s="141"/>
      <c r="G741" s="141"/>
      <c r="H741" s="141" t="n">
        <v>8730</v>
      </c>
      <c r="I741" s="36" t="s">
        <v>163</v>
      </c>
      <c r="J741" s="141"/>
      <c r="K741" s="141" t="s">
        <v>130</v>
      </c>
      <c r="L741" s="141" t="s">
        <v>101</v>
      </c>
      <c r="M741" s="141" t="n">
        <v>1968</v>
      </c>
      <c r="N741" s="141" t="s">
        <v>50</v>
      </c>
      <c r="O741" s="141" t="n">
        <v>5</v>
      </c>
      <c r="P741" s="141" t="n">
        <v>0</v>
      </c>
      <c r="Q741" s="141" t="n">
        <v>7</v>
      </c>
      <c r="R741" s="141" t="n">
        <v>70</v>
      </c>
      <c r="S741" s="143" t="n">
        <v>3563.64</v>
      </c>
      <c r="T741" s="143" t="n">
        <v>3563.64</v>
      </c>
      <c r="U741" s="143" t="n">
        <v>3124.64</v>
      </c>
      <c r="V741" s="143"/>
      <c r="W741" s="141" t="s">
        <v>52</v>
      </c>
      <c r="X741" s="141" t="s">
        <v>52</v>
      </c>
      <c r="Y741" s="141" t="s">
        <v>52</v>
      </c>
      <c r="Z741" s="141" t="s">
        <v>52</v>
      </c>
      <c r="AA741" s="141" t="s">
        <v>52</v>
      </c>
      <c r="AB741" s="141" t="s">
        <v>52</v>
      </c>
      <c r="AC741" s="141" t="s">
        <v>53</v>
      </c>
      <c r="AD741" s="141" t="s">
        <v>52</v>
      </c>
      <c r="AE741" s="141" t="s">
        <v>53</v>
      </c>
      <c r="AF741" s="141" t="n">
        <v>0</v>
      </c>
      <c r="AG741" s="141" t="n">
        <v>0</v>
      </c>
      <c r="AH741" s="141" t="n">
        <v>1</v>
      </c>
      <c r="AI741" s="141" t="n">
        <v>1</v>
      </c>
      <c r="AJ741" s="141" t="n">
        <v>1</v>
      </c>
      <c r="AK741" s="141" t="n">
        <v>0</v>
      </c>
      <c r="AL741" s="144"/>
    </row>
    <row collapsed="false" customFormat="false" customHeight="false" hidden="false" ht="15.9" outlineLevel="0" r="742">
      <c r="A742" s="141" t="n">
        <v>735</v>
      </c>
      <c r="B742" s="55" t="s">
        <v>316</v>
      </c>
      <c r="C742" s="141" t="s">
        <v>376</v>
      </c>
      <c r="D742" s="142" t="s">
        <v>380</v>
      </c>
      <c r="E742" s="141" t="n">
        <v>40</v>
      </c>
      <c r="F742" s="141"/>
      <c r="G742" s="141"/>
      <c r="H742" s="55" t="n">
        <v>8731</v>
      </c>
      <c r="I742" s="36" t="s">
        <v>163</v>
      </c>
      <c r="J742" s="141"/>
      <c r="K742" s="141" t="s">
        <v>130</v>
      </c>
      <c r="L742" s="141" t="s">
        <v>101</v>
      </c>
      <c r="M742" s="141" t="n">
        <v>1968</v>
      </c>
      <c r="N742" s="141" t="s">
        <v>50</v>
      </c>
      <c r="O742" s="141" t="n">
        <v>5</v>
      </c>
      <c r="P742" s="141" t="n">
        <v>0</v>
      </c>
      <c r="Q742" s="141" t="n">
        <v>7</v>
      </c>
      <c r="R742" s="141" t="n">
        <v>70</v>
      </c>
      <c r="S742" s="143" t="n">
        <v>3567.2</v>
      </c>
      <c r="T742" s="143" t="n">
        <v>3567.2</v>
      </c>
      <c r="U742" s="143" t="n">
        <v>3122.2</v>
      </c>
      <c r="V742" s="143"/>
      <c r="W742" s="141" t="s">
        <v>52</v>
      </c>
      <c r="X742" s="141" t="s">
        <v>52</v>
      </c>
      <c r="Y742" s="141" t="s">
        <v>52</v>
      </c>
      <c r="Z742" s="141" t="s">
        <v>52</v>
      </c>
      <c r="AA742" s="141" t="s">
        <v>52</v>
      </c>
      <c r="AB742" s="141" t="s">
        <v>52</v>
      </c>
      <c r="AC742" s="141" t="s">
        <v>53</v>
      </c>
      <c r="AD742" s="141" t="s">
        <v>52</v>
      </c>
      <c r="AE742" s="141" t="s">
        <v>53</v>
      </c>
      <c r="AF742" s="141" t="n">
        <v>0</v>
      </c>
      <c r="AG742" s="141" t="n">
        <v>0</v>
      </c>
      <c r="AH742" s="141" t="n">
        <v>1</v>
      </c>
      <c r="AI742" s="141" t="n">
        <v>1</v>
      </c>
      <c r="AJ742" s="141" t="n">
        <v>1</v>
      </c>
      <c r="AK742" s="141" t="n">
        <v>0</v>
      </c>
      <c r="AL742" s="144"/>
    </row>
    <row collapsed="false" customFormat="false" customHeight="false" hidden="false" ht="15.9" outlineLevel="0" r="743">
      <c r="A743" s="141" t="n">
        <v>736</v>
      </c>
      <c r="B743" s="55" t="s">
        <v>316</v>
      </c>
      <c r="C743" s="141" t="s">
        <v>376</v>
      </c>
      <c r="D743" s="142" t="s">
        <v>380</v>
      </c>
      <c r="E743" s="141" t="n">
        <v>42</v>
      </c>
      <c r="F743" s="141"/>
      <c r="G743" s="141"/>
      <c r="H743" s="141" t="n">
        <v>8732</v>
      </c>
      <c r="I743" s="36" t="s">
        <v>163</v>
      </c>
      <c r="J743" s="141"/>
      <c r="K743" s="141" t="s">
        <v>130</v>
      </c>
      <c r="L743" s="141" t="s">
        <v>101</v>
      </c>
      <c r="M743" s="141" t="n">
        <v>1968</v>
      </c>
      <c r="N743" s="141" t="s">
        <v>50</v>
      </c>
      <c r="O743" s="141" t="n">
        <v>5</v>
      </c>
      <c r="P743" s="141" t="n">
        <v>0</v>
      </c>
      <c r="Q743" s="141" t="n">
        <v>7</v>
      </c>
      <c r="R743" s="141" t="n">
        <v>70</v>
      </c>
      <c r="S743" s="143" t="n">
        <v>3592.8</v>
      </c>
      <c r="T743" s="143" t="n">
        <v>3592.8</v>
      </c>
      <c r="U743" s="143" t="n">
        <v>3153.8</v>
      </c>
      <c r="V743" s="143"/>
      <c r="W743" s="141" t="s">
        <v>52</v>
      </c>
      <c r="X743" s="141" t="s">
        <v>52</v>
      </c>
      <c r="Y743" s="141" t="s">
        <v>52</v>
      </c>
      <c r="Z743" s="141" t="s">
        <v>52</v>
      </c>
      <c r="AA743" s="141" t="s">
        <v>52</v>
      </c>
      <c r="AB743" s="141" t="s">
        <v>52</v>
      </c>
      <c r="AC743" s="141" t="s">
        <v>53</v>
      </c>
      <c r="AD743" s="141" t="s">
        <v>52</v>
      </c>
      <c r="AE743" s="141" t="s">
        <v>53</v>
      </c>
      <c r="AF743" s="141" t="n">
        <v>0</v>
      </c>
      <c r="AG743" s="141" t="n">
        <v>0</v>
      </c>
      <c r="AH743" s="141" t="n">
        <v>1</v>
      </c>
      <c r="AI743" s="141" t="n">
        <v>1</v>
      </c>
      <c r="AJ743" s="141" t="n">
        <v>1</v>
      </c>
      <c r="AK743" s="141" t="n">
        <v>0</v>
      </c>
      <c r="AL743" s="144"/>
    </row>
    <row collapsed="false" customFormat="false" customHeight="false" hidden="false" ht="15.9" outlineLevel="0" r="744">
      <c r="A744" s="141" t="n">
        <v>737</v>
      </c>
      <c r="B744" s="55" t="s">
        <v>316</v>
      </c>
      <c r="C744" s="141" t="s">
        <v>376</v>
      </c>
      <c r="D744" s="142" t="s">
        <v>380</v>
      </c>
      <c r="E744" s="141" t="n">
        <v>44</v>
      </c>
      <c r="F744" s="141"/>
      <c r="G744" s="141"/>
      <c r="H744" s="55" t="n">
        <v>8733</v>
      </c>
      <c r="I744" s="36" t="s">
        <v>163</v>
      </c>
      <c r="J744" s="141"/>
      <c r="K744" s="141" t="s">
        <v>50</v>
      </c>
      <c r="L744" s="141" t="s">
        <v>101</v>
      </c>
      <c r="M744" s="141" t="n">
        <v>1971</v>
      </c>
      <c r="N744" s="141" t="s">
        <v>50</v>
      </c>
      <c r="O744" s="141" t="n">
        <v>5</v>
      </c>
      <c r="P744" s="141" t="n">
        <v>0</v>
      </c>
      <c r="Q744" s="141" t="n">
        <v>5</v>
      </c>
      <c r="R744" s="141" t="n">
        <v>100</v>
      </c>
      <c r="S744" s="143" t="n">
        <v>4773.18</v>
      </c>
      <c r="T744" s="143" t="n">
        <v>4773.18</v>
      </c>
      <c r="U744" s="143" t="n">
        <v>4410.18</v>
      </c>
      <c r="V744" s="143"/>
      <c r="W744" s="141" t="s">
        <v>52</v>
      </c>
      <c r="X744" s="141" t="s">
        <v>52</v>
      </c>
      <c r="Y744" s="141" t="s">
        <v>52</v>
      </c>
      <c r="Z744" s="141" t="s">
        <v>52</v>
      </c>
      <c r="AA744" s="141" t="s">
        <v>52</v>
      </c>
      <c r="AB744" s="141" t="s">
        <v>52</v>
      </c>
      <c r="AC744" s="141" t="s">
        <v>53</v>
      </c>
      <c r="AD744" s="141" t="s">
        <v>52</v>
      </c>
      <c r="AE744" s="141" t="s">
        <v>53</v>
      </c>
      <c r="AF744" s="141" t="n">
        <v>0</v>
      </c>
      <c r="AG744" s="141" t="n">
        <v>0</v>
      </c>
      <c r="AH744" s="141" t="n">
        <v>1</v>
      </c>
      <c r="AI744" s="141" t="n">
        <v>1</v>
      </c>
      <c r="AJ744" s="141" t="n">
        <v>1</v>
      </c>
      <c r="AK744" s="141" t="n">
        <v>0</v>
      </c>
      <c r="AL744" s="144"/>
    </row>
    <row collapsed="false" customFormat="false" customHeight="false" hidden="false" ht="15.9" outlineLevel="0" r="745">
      <c r="A745" s="141" t="n">
        <v>738</v>
      </c>
      <c r="B745" s="55" t="s">
        <v>316</v>
      </c>
      <c r="C745" s="141" t="s">
        <v>376</v>
      </c>
      <c r="D745" s="142" t="s">
        <v>380</v>
      </c>
      <c r="E745" s="141" t="n">
        <v>44</v>
      </c>
      <c r="F745" s="141" t="n">
        <v>3</v>
      </c>
      <c r="G745" s="141"/>
      <c r="H745" s="141" t="n">
        <v>8734</v>
      </c>
      <c r="I745" s="36" t="s">
        <v>163</v>
      </c>
      <c r="J745" s="141"/>
      <c r="K745" s="141" t="s">
        <v>50</v>
      </c>
      <c r="L745" s="141" t="s">
        <v>101</v>
      </c>
      <c r="M745" s="141" t="n">
        <v>1980</v>
      </c>
      <c r="N745" s="141" t="s">
        <v>50</v>
      </c>
      <c r="O745" s="141" t="n">
        <v>5</v>
      </c>
      <c r="P745" s="141" t="n">
        <v>0</v>
      </c>
      <c r="Q745" s="141" t="n">
        <v>5</v>
      </c>
      <c r="R745" s="141" t="n">
        <v>99</v>
      </c>
      <c r="S745" s="143" t="n">
        <v>4910</v>
      </c>
      <c r="T745" s="143" t="n">
        <v>4910</v>
      </c>
      <c r="U745" s="143" t="n">
        <v>4524</v>
      </c>
      <c r="V745" s="143"/>
      <c r="W745" s="141" t="s">
        <v>52</v>
      </c>
      <c r="X745" s="141" t="s">
        <v>52</v>
      </c>
      <c r="Y745" s="141" t="s">
        <v>52</v>
      </c>
      <c r="Z745" s="141" t="s">
        <v>52</v>
      </c>
      <c r="AA745" s="141" t="s">
        <v>52</v>
      </c>
      <c r="AB745" s="141" t="s">
        <v>52</v>
      </c>
      <c r="AC745" s="141" t="s">
        <v>53</v>
      </c>
      <c r="AD745" s="141" t="s">
        <v>52</v>
      </c>
      <c r="AE745" s="141" t="s">
        <v>53</v>
      </c>
      <c r="AF745" s="141" t="n">
        <v>0</v>
      </c>
      <c r="AG745" s="141" t="n">
        <v>0</v>
      </c>
      <c r="AH745" s="141" t="n">
        <v>1</v>
      </c>
      <c r="AI745" s="141" t="n">
        <v>1</v>
      </c>
      <c r="AJ745" s="141" t="n">
        <v>1</v>
      </c>
      <c r="AK745" s="141" t="n">
        <v>0</v>
      </c>
      <c r="AL745" s="144"/>
    </row>
    <row collapsed="false" customFormat="false" customHeight="false" hidden="false" ht="15.9" outlineLevel="0" r="746">
      <c r="A746" s="141" t="n">
        <v>739</v>
      </c>
      <c r="B746" s="55" t="s">
        <v>316</v>
      </c>
      <c r="C746" s="141" t="s">
        <v>376</v>
      </c>
      <c r="D746" s="142" t="s">
        <v>380</v>
      </c>
      <c r="E746" s="141" t="n">
        <v>46</v>
      </c>
      <c r="F746" s="141"/>
      <c r="G746" s="141"/>
      <c r="H746" s="55" t="n">
        <v>8735</v>
      </c>
      <c r="I746" s="36" t="s">
        <v>163</v>
      </c>
      <c r="J746" s="141"/>
      <c r="K746" s="141" t="s">
        <v>50</v>
      </c>
      <c r="L746" s="141" t="s">
        <v>101</v>
      </c>
      <c r="M746" s="141" t="n">
        <v>1971</v>
      </c>
      <c r="N746" s="141" t="s">
        <v>50</v>
      </c>
      <c r="O746" s="141" t="n">
        <v>5</v>
      </c>
      <c r="P746" s="141" t="n">
        <v>0</v>
      </c>
      <c r="Q746" s="141" t="n">
        <v>6</v>
      </c>
      <c r="R746" s="141" t="n">
        <v>106</v>
      </c>
      <c r="S746" s="143" t="n">
        <v>5849.57</v>
      </c>
      <c r="T746" s="143" t="n">
        <v>5849.57</v>
      </c>
      <c r="U746" s="143" t="n">
        <v>4730.47</v>
      </c>
      <c r="V746" s="143" t="n">
        <v>640.1</v>
      </c>
      <c r="W746" s="141" t="s">
        <v>52</v>
      </c>
      <c r="X746" s="141" t="s">
        <v>52</v>
      </c>
      <c r="Y746" s="141" t="s">
        <v>52</v>
      </c>
      <c r="Z746" s="141" t="s">
        <v>52</v>
      </c>
      <c r="AA746" s="141" t="s">
        <v>52</v>
      </c>
      <c r="AB746" s="141" t="s">
        <v>52</v>
      </c>
      <c r="AC746" s="141" t="s">
        <v>53</v>
      </c>
      <c r="AD746" s="141" t="s">
        <v>52</v>
      </c>
      <c r="AE746" s="141" t="s">
        <v>53</v>
      </c>
      <c r="AF746" s="141" t="n">
        <v>0</v>
      </c>
      <c r="AG746" s="141" t="n">
        <v>0</v>
      </c>
      <c r="AH746" s="141" t="n">
        <v>1</v>
      </c>
      <c r="AI746" s="141" t="n">
        <v>1</v>
      </c>
      <c r="AJ746" s="141" t="n">
        <v>1</v>
      </c>
      <c r="AK746" s="141" t="n">
        <v>0</v>
      </c>
      <c r="AL746" s="144"/>
    </row>
    <row collapsed="false" customFormat="false" customHeight="false" hidden="false" ht="15.9" outlineLevel="0" r="747">
      <c r="A747" s="141" t="n">
        <v>740</v>
      </c>
      <c r="B747" s="55" t="s">
        <v>316</v>
      </c>
      <c r="C747" s="141" t="s">
        <v>376</v>
      </c>
      <c r="D747" s="142" t="s">
        <v>380</v>
      </c>
      <c r="E747" s="141" t="n">
        <v>46</v>
      </c>
      <c r="F747" s="141" t="n">
        <v>2</v>
      </c>
      <c r="G747" s="141"/>
      <c r="H747" s="141" t="n">
        <v>8736</v>
      </c>
      <c r="I747" s="36" t="s">
        <v>163</v>
      </c>
      <c r="J747" s="141"/>
      <c r="K747" s="141" t="s">
        <v>50</v>
      </c>
      <c r="L747" s="141" t="s">
        <v>101</v>
      </c>
      <c r="M747" s="141" t="n">
        <v>1976</v>
      </c>
      <c r="N747" s="141" t="s">
        <v>50</v>
      </c>
      <c r="O747" s="141" t="n">
        <v>5</v>
      </c>
      <c r="P747" s="141" t="n">
        <v>0</v>
      </c>
      <c r="Q747" s="141" t="n">
        <v>5</v>
      </c>
      <c r="R747" s="141" t="n">
        <v>99</v>
      </c>
      <c r="S747" s="143" t="n">
        <v>3033.9</v>
      </c>
      <c r="T747" s="143" t="n">
        <v>3033.9</v>
      </c>
      <c r="U747" s="143" t="n">
        <v>4549.9</v>
      </c>
      <c r="V747" s="143"/>
      <c r="W747" s="141" t="s">
        <v>52</v>
      </c>
      <c r="X747" s="141" t="s">
        <v>52</v>
      </c>
      <c r="Y747" s="141" t="s">
        <v>52</v>
      </c>
      <c r="Z747" s="141" t="s">
        <v>52</v>
      </c>
      <c r="AA747" s="141" t="s">
        <v>52</v>
      </c>
      <c r="AB747" s="141" t="s">
        <v>52</v>
      </c>
      <c r="AC747" s="141" t="s">
        <v>53</v>
      </c>
      <c r="AD747" s="141" t="s">
        <v>52</v>
      </c>
      <c r="AE747" s="141" t="s">
        <v>53</v>
      </c>
      <c r="AF747" s="141" t="n">
        <v>0</v>
      </c>
      <c r="AG747" s="141" t="n">
        <v>0</v>
      </c>
      <c r="AH747" s="141" t="n">
        <v>1</v>
      </c>
      <c r="AI747" s="141" t="n">
        <v>1</v>
      </c>
      <c r="AJ747" s="141" t="n">
        <v>1</v>
      </c>
      <c r="AK747" s="141" t="n">
        <v>0</v>
      </c>
      <c r="AL747" s="144"/>
    </row>
    <row collapsed="false" customFormat="false" customHeight="false" hidden="false" ht="15.9" outlineLevel="0" r="748">
      <c r="A748" s="141" t="n">
        <v>741</v>
      </c>
      <c r="B748" s="55" t="s">
        <v>316</v>
      </c>
      <c r="C748" s="141" t="s">
        <v>376</v>
      </c>
      <c r="D748" s="142" t="s">
        <v>380</v>
      </c>
      <c r="E748" s="141" t="n">
        <v>46</v>
      </c>
      <c r="F748" s="141" t="n">
        <v>3</v>
      </c>
      <c r="G748" s="141"/>
      <c r="H748" s="55" t="n">
        <v>8737</v>
      </c>
      <c r="I748" s="36" t="s">
        <v>163</v>
      </c>
      <c r="J748" s="141"/>
      <c r="K748" s="141" t="s">
        <v>50</v>
      </c>
      <c r="L748" s="141" t="s">
        <v>101</v>
      </c>
      <c r="M748" s="141" t="n">
        <v>1982</v>
      </c>
      <c r="N748" s="141" t="s">
        <v>50</v>
      </c>
      <c r="O748" s="141" t="n">
        <v>5</v>
      </c>
      <c r="P748" s="141" t="n">
        <v>0</v>
      </c>
      <c r="Q748" s="141" t="n">
        <v>4</v>
      </c>
      <c r="R748" s="141" t="n">
        <v>80</v>
      </c>
      <c r="S748" s="143" t="n">
        <v>4694.5</v>
      </c>
      <c r="T748" s="143" t="n">
        <v>4694.5</v>
      </c>
      <c r="U748" s="143" t="n">
        <v>4245.6</v>
      </c>
      <c r="V748" s="143" t="n">
        <v>63.1</v>
      </c>
      <c r="W748" s="141" t="s">
        <v>52</v>
      </c>
      <c r="X748" s="141" t="s">
        <v>52</v>
      </c>
      <c r="Y748" s="141" t="s">
        <v>52</v>
      </c>
      <c r="Z748" s="141" t="s">
        <v>52</v>
      </c>
      <c r="AA748" s="141" t="s">
        <v>52</v>
      </c>
      <c r="AB748" s="141" t="s">
        <v>52</v>
      </c>
      <c r="AC748" s="141" t="s">
        <v>53</v>
      </c>
      <c r="AD748" s="141" t="s">
        <v>52</v>
      </c>
      <c r="AE748" s="141" t="s">
        <v>53</v>
      </c>
      <c r="AF748" s="141" t="n">
        <v>0</v>
      </c>
      <c r="AG748" s="141" t="n">
        <v>0</v>
      </c>
      <c r="AH748" s="141" t="n">
        <v>1</v>
      </c>
      <c r="AI748" s="141" t="n">
        <v>1</v>
      </c>
      <c r="AJ748" s="141" t="n">
        <v>1</v>
      </c>
      <c r="AK748" s="141" t="n">
        <v>0</v>
      </c>
      <c r="AL748" s="144"/>
    </row>
    <row collapsed="false" customFormat="false" customHeight="false" hidden="false" ht="15.9" outlineLevel="0" r="749">
      <c r="A749" s="141" t="n">
        <v>742</v>
      </c>
      <c r="B749" s="55" t="s">
        <v>316</v>
      </c>
      <c r="C749" s="141" t="s">
        <v>376</v>
      </c>
      <c r="D749" s="142" t="s">
        <v>380</v>
      </c>
      <c r="E749" s="141" t="n">
        <v>46</v>
      </c>
      <c r="F749" s="141" t="n">
        <v>4</v>
      </c>
      <c r="G749" s="141"/>
      <c r="H749" s="141" t="n">
        <v>8738</v>
      </c>
      <c r="I749" s="36" t="s">
        <v>163</v>
      </c>
      <c r="J749" s="141"/>
      <c r="K749" s="141" t="s">
        <v>104</v>
      </c>
      <c r="L749" s="141" t="s">
        <v>104</v>
      </c>
      <c r="M749" s="141" t="n">
        <v>1982</v>
      </c>
      <c r="N749" s="141" t="s">
        <v>67</v>
      </c>
      <c r="O749" s="141" t="n">
        <v>15</v>
      </c>
      <c r="P749" s="141" t="n">
        <v>0</v>
      </c>
      <c r="Q749" s="141" t="n">
        <v>1</v>
      </c>
      <c r="R749" s="141" t="n">
        <v>28</v>
      </c>
      <c r="S749" s="143" t="n">
        <v>7326.58</v>
      </c>
      <c r="T749" s="143" t="n">
        <v>7326.58</v>
      </c>
      <c r="U749" s="143" t="n">
        <v>5323.28</v>
      </c>
      <c r="V749" s="143" t="n">
        <v>1466.3</v>
      </c>
      <c r="W749" s="141" t="s">
        <v>52</v>
      </c>
      <c r="X749" s="141" t="s">
        <v>52</v>
      </c>
      <c r="Y749" s="141" t="s">
        <v>52</v>
      </c>
      <c r="Z749" s="141" t="s">
        <v>52</v>
      </c>
      <c r="AA749" s="141" t="s">
        <v>52</v>
      </c>
      <c r="AB749" s="141" t="s">
        <v>53</v>
      </c>
      <c r="AC749" s="141" t="s">
        <v>53</v>
      </c>
      <c r="AD749" s="141" t="s">
        <v>53</v>
      </c>
      <c r="AE749" s="141" t="s">
        <v>52</v>
      </c>
      <c r="AF749" s="141" t="n">
        <v>3</v>
      </c>
      <c r="AG749" s="141" t="n">
        <v>2</v>
      </c>
      <c r="AH749" s="141" t="n">
        <v>1</v>
      </c>
      <c r="AI749" s="141" t="n">
        <v>1</v>
      </c>
      <c r="AJ749" s="141" t="n">
        <v>1</v>
      </c>
      <c r="AK749" s="141" t="n">
        <v>0</v>
      </c>
      <c r="AL749" s="144"/>
    </row>
    <row collapsed="false" customFormat="false" customHeight="false" hidden="false" ht="15.9" outlineLevel="0" r="750">
      <c r="A750" s="141" t="n">
        <v>743</v>
      </c>
      <c r="B750" s="55" t="s">
        <v>316</v>
      </c>
      <c r="C750" s="141" t="s">
        <v>373</v>
      </c>
      <c r="D750" s="142" t="s">
        <v>381</v>
      </c>
      <c r="E750" s="141" t="n">
        <v>4</v>
      </c>
      <c r="F750" s="141" t="n">
        <v>1</v>
      </c>
      <c r="G750" s="141"/>
      <c r="H750" s="55" t="n">
        <v>8739</v>
      </c>
      <c r="I750" s="36" t="s">
        <v>163</v>
      </c>
      <c r="J750" s="141"/>
      <c r="K750" s="141" t="s">
        <v>101</v>
      </c>
      <c r="L750" s="141" t="s">
        <v>101</v>
      </c>
      <c r="M750" s="141" t="n">
        <v>1970</v>
      </c>
      <c r="N750" s="141" t="s">
        <v>67</v>
      </c>
      <c r="O750" s="141" t="n">
        <v>9</v>
      </c>
      <c r="P750" s="141" t="n">
        <v>0</v>
      </c>
      <c r="Q750" s="141" t="n">
        <v>4</v>
      </c>
      <c r="R750" s="141" t="n">
        <v>231</v>
      </c>
      <c r="S750" s="143" t="n">
        <v>12942.52</v>
      </c>
      <c r="T750" s="143" t="n">
        <v>12942.52</v>
      </c>
      <c r="U750" s="143" t="n">
        <v>11458.82</v>
      </c>
      <c r="V750" s="143" t="n">
        <v>18.7</v>
      </c>
      <c r="W750" s="141" t="s">
        <v>52</v>
      </c>
      <c r="X750" s="141" t="s">
        <v>52</v>
      </c>
      <c r="Y750" s="141" t="s">
        <v>53</v>
      </c>
      <c r="Z750" s="141" t="s">
        <v>52</v>
      </c>
      <c r="AA750" s="141" t="s">
        <v>52</v>
      </c>
      <c r="AB750" s="141" t="s">
        <v>52</v>
      </c>
      <c r="AC750" s="141" t="s">
        <v>52</v>
      </c>
      <c r="AD750" s="141" t="s">
        <v>52</v>
      </c>
      <c r="AE750" s="141" t="s">
        <v>53</v>
      </c>
      <c r="AF750" s="141" t="n">
        <v>4</v>
      </c>
      <c r="AG750" s="141" t="n">
        <v>1</v>
      </c>
      <c r="AH750" s="141" t="n">
        <v>1</v>
      </c>
      <c r="AI750" s="141" t="n">
        <v>0</v>
      </c>
      <c r="AJ750" s="141" t="n">
        <v>2</v>
      </c>
      <c r="AK750" s="141" t="n">
        <v>0</v>
      </c>
      <c r="AL750" s="144"/>
    </row>
    <row collapsed="false" customFormat="false" customHeight="false" hidden="false" ht="15.9" outlineLevel="0" r="751">
      <c r="A751" s="141" t="n">
        <v>744</v>
      </c>
      <c r="B751" s="55" t="s">
        <v>316</v>
      </c>
      <c r="C751" s="141" t="s">
        <v>373</v>
      </c>
      <c r="D751" s="142" t="s">
        <v>381</v>
      </c>
      <c r="E751" s="141" t="n">
        <v>4</v>
      </c>
      <c r="F751" s="141" t="n">
        <v>2</v>
      </c>
      <c r="G751" s="141"/>
      <c r="H751" s="141" t="n">
        <v>8740</v>
      </c>
      <c r="I751" s="36" t="s">
        <v>163</v>
      </c>
      <c r="J751" s="141"/>
      <c r="K751" s="141" t="s">
        <v>101</v>
      </c>
      <c r="L751" s="141" t="s">
        <v>101</v>
      </c>
      <c r="M751" s="141" t="n">
        <v>1972</v>
      </c>
      <c r="N751" s="141" t="s">
        <v>67</v>
      </c>
      <c r="O751" s="141" t="n">
        <v>5</v>
      </c>
      <c r="P751" s="141" t="n">
        <v>0</v>
      </c>
      <c r="Q751" s="141" t="n">
        <v>7</v>
      </c>
      <c r="R751" s="141" t="n">
        <v>139</v>
      </c>
      <c r="S751" s="143" t="n">
        <v>6381.82</v>
      </c>
      <c r="T751" s="143" t="n">
        <v>6381.82</v>
      </c>
      <c r="U751" s="143" t="n">
        <v>5866.82</v>
      </c>
      <c r="V751" s="143"/>
      <c r="W751" s="141" t="s">
        <v>52</v>
      </c>
      <c r="X751" s="141" t="s">
        <v>52</v>
      </c>
      <c r="Y751" s="141" t="s">
        <v>53</v>
      </c>
      <c r="Z751" s="141" t="s">
        <v>52</v>
      </c>
      <c r="AA751" s="141" t="s">
        <v>52</v>
      </c>
      <c r="AB751" s="141" t="s">
        <v>52</v>
      </c>
      <c r="AC751" s="141" t="s">
        <v>52</v>
      </c>
      <c r="AD751" s="141" t="s">
        <v>52</v>
      </c>
      <c r="AE751" s="141" t="s">
        <v>53</v>
      </c>
      <c r="AF751" s="141" t="n">
        <v>0</v>
      </c>
      <c r="AG751" s="141" t="n">
        <v>1</v>
      </c>
      <c r="AH751" s="141" t="n">
        <v>1</v>
      </c>
      <c r="AI751" s="141" t="n">
        <v>0</v>
      </c>
      <c r="AJ751" s="141" t="n">
        <v>3</v>
      </c>
      <c r="AK751" s="141" t="n">
        <v>0</v>
      </c>
      <c r="AL751" s="144"/>
    </row>
    <row collapsed="false" customFormat="false" customHeight="false" hidden="false" ht="15.9" outlineLevel="0" r="752">
      <c r="A752" s="141" t="n">
        <v>745</v>
      </c>
      <c r="B752" s="55" t="s">
        <v>316</v>
      </c>
      <c r="C752" s="141" t="s">
        <v>373</v>
      </c>
      <c r="D752" s="142" t="s">
        <v>381</v>
      </c>
      <c r="E752" s="141" t="n">
        <v>6</v>
      </c>
      <c r="F752" s="141"/>
      <c r="G752" s="141"/>
      <c r="H752" s="55" t="n">
        <v>8741</v>
      </c>
      <c r="I752" s="36" t="s">
        <v>163</v>
      </c>
      <c r="J752" s="141"/>
      <c r="K752" s="141" t="s">
        <v>101</v>
      </c>
      <c r="L752" s="141" t="s">
        <v>101</v>
      </c>
      <c r="M752" s="141" t="n">
        <v>1971</v>
      </c>
      <c r="N752" s="141" t="s">
        <v>67</v>
      </c>
      <c r="O752" s="141" t="n">
        <v>5</v>
      </c>
      <c r="P752" s="141" t="n">
        <v>0</v>
      </c>
      <c r="Q752" s="141" t="n">
        <v>7</v>
      </c>
      <c r="R752" s="141" t="n">
        <v>139</v>
      </c>
      <c r="S752" s="143" t="n">
        <v>6391.68</v>
      </c>
      <c r="T752" s="143" t="n">
        <v>6391.68</v>
      </c>
      <c r="U752" s="143" t="n">
        <v>5765.68</v>
      </c>
      <c r="V752" s="143"/>
      <c r="W752" s="141" t="s">
        <v>52</v>
      </c>
      <c r="X752" s="141" t="s">
        <v>52</v>
      </c>
      <c r="Y752" s="141" t="s">
        <v>53</v>
      </c>
      <c r="Z752" s="141" t="s">
        <v>52</v>
      </c>
      <c r="AA752" s="141" t="s">
        <v>52</v>
      </c>
      <c r="AB752" s="141" t="s">
        <v>52</v>
      </c>
      <c r="AC752" s="141" t="s">
        <v>52</v>
      </c>
      <c r="AD752" s="141" t="s">
        <v>52</v>
      </c>
      <c r="AE752" s="141" t="s">
        <v>53</v>
      </c>
      <c r="AF752" s="141" t="n">
        <v>0</v>
      </c>
      <c r="AG752" s="141" t="n">
        <v>1</v>
      </c>
      <c r="AH752" s="141" t="n">
        <v>1</v>
      </c>
      <c r="AI752" s="141" t="n">
        <v>0</v>
      </c>
      <c r="AJ752" s="141" t="n">
        <v>3</v>
      </c>
      <c r="AK752" s="141" t="n">
        <v>0</v>
      </c>
      <c r="AL752" s="144"/>
    </row>
    <row collapsed="false" customFormat="false" customHeight="false" hidden="false" ht="15.9" outlineLevel="0" r="753">
      <c r="A753" s="141" t="n">
        <v>746</v>
      </c>
      <c r="B753" s="55" t="s">
        <v>316</v>
      </c>
      <c r="C753" s="141" t="s">
        <v>373</v>
      </c>
      <c r="D753" s="142" t="s">
        <v>381</v>
      </c>
      <c r="E753" s="141" t="n">
        <v>8</v>
      </c>
      <c r="F753" s="141" t="n">
        <v>1</v>
      </c>
      <c r="G753" s="141"/>
      <c r="H753" s="141" t="n">
        <v>8742</v>
      </c>
      <c r="I753" s="36" t="s">
        <v>163</v>
      </c>
      <c r="J753" s="141"/>
      <c r="K753" s="141" t="s">
        <v>130</v>
      </c>
      <c r="L753" s="141" t="s">
        <v>101</v>
      </c>
      <c r="M753" s="141" t="n">
        <v>1969</v>
      </c>
      <c r="N753" s="141" t="s">
        <v>50</v>
      </c>
      <c r="O753" s="141" t="n">
        <v>5</v>
      </c>
      <c r="P753" s="141" t="n">
        <v>0</v>
      </c>
      <c r="Q753" s="141" t="n">
        <v>8</v>
      </c>
      <c r="R753" s="141" t="n">
        <v>106</v>
      </c>
      <c r="S753" s="143" t="n">
        <v>6467.8</v>
      </c>
      <c r="T753" s="143" t="n">
        <v>6467.8</v>
      </c>
      <c r="U753" s="143" t="n">
        <v>5757.8</v>
      </c>
      <c r="V753" s="143"/>
      <c r="W753" s="141" t="s">
        <v>52</v>
      </c>
      <c r="X753" s="141" t="s">
        <v>52</v>
      </c>
      <c r="Y753" s="141" t="s">
        <v>53</v>
      </c>
      <c r="Z753" s="141" t="s">
        <v>52</v>
      </c>
      <c r="AA753" s="141" t="s">
        <v>52</v>
      </c>
      <c r="AB753" s="141" t="s">
        <v>52</v>
      </c>
      <c r="AC753" s="141" t="s">
        <v>52</v>
      </c>
      <c r="AD753" s="141" t="s">
        <v>52</v>
      </c>
      <c r="AE753" s="141" t="s">
        <v>53</v>
      </c>
      <c r="AF753" s="141" t="n">
        <v>0</v>
      </c>
      <c r="AG753" s="141" t="n">
        <v>0</v>
      </c>
      <c r="AH753" s="141" t="n">
        <v>1</v>
      </c>
      <c r="AI753" s="141" t="n">
        <v>0</v>
      </c>
      <c r="AJ753" s="141" t="n">
        <v>1</v>
      </c>
      <c r="AK753" s="141" t="n">
        <v>0</v>
      </c>
      <c r="AL753" s="144"/>
    </row>
    <row collapsed="false" customFormat="false" customHeight="false" hidden="false" ht="15.9" outlineLevel="0" r="754">
      <c r="A754" s="141" t="n">
        <v>747</v>
      </c>
      <c r="B754" s="55" t="s">
        <v>316</v>
      </c>
      <c r="C754" s="141" t="s">
        <v>373</v>
      </c>
      <c r="D754" s="142" t="s">
        <v>381</v>
      </c>
      <c r="E754" s="141" t="n">
        <v>8</v>
      </c>
      <c r="F754" s="141" t="n">
        <v>2</v>
      </c>
      <c r="G754" s="141"/>
      <c r="H754" s="55" t="n">
        <v>8743</v>
      </c>
      <c r="I754" s="36" t="s">
        <v>163</v>
      </c>
      <c r="J754" s="141"/>
      <c r="K754" s="141" t="s">
        <v>130</v>
      </c>
      <c r="L754" s="141" t="s">
        <v>101</v>
      </c>
      <c r="M754" s="141" t="n">
        <v>1969</v>
      </c>
      <c r="N754" s="141" t="s">
        <v>50</v>
      </c>
      <c r="O754" s="141" t="n">
        <v>5</v>
      </c>
      <c r="P754" s="141" t="n">
        <v>0</v>
      </c>
      <c r="Q754" s="141" t="n">
        <v>6</v>
      </c>
      <c r="R754" s="141" t="n">
        <v>90</v>
      </c>
      <c r="S754" s="143" t="n">
        <v>4789.92</v>
      </c>
      <c r="T754" s="143" t="n">
        <v>4789.92</v>
      </c>
      <c r="U754" s="143" t="n">
        <v>4377.92</v>
      </c>
      <c r="V754" s="143"/>
      <c r="W754" s="141" t="s">
        <v>52</v>
      </c>
      <c r="X754" s="141" t="s">
        <v>52</v>
      </c>
      <c r="Y754" s="141" t="s">
        <v>53</v>
      </c>
      <c r="Z754" s="141" t="s">
        <v>52</v>
      </c>
      <c r="AA754" s="141" t="s">
        <v>52</v>
      </c>
      <c r="AB754" s="141" t="s">
        <v>52</v>
      </c>
      <c r="AC754" s="141" t="s">
        <v>52</v>
      </c>
      <c r="AD754" s="141" t="s">
        <v>52</v>
      </c>
      <c r="AE754" s="141" t="s">
        <v>53</v>
      </c>
      <c r="AF754" s="141" t="n">
        <v>0</v>
      </c>
      <c r="AG754" s="141" t="n">
        <v>0</v>
      </c>
      <c r="AH754" s="141" t="n">
        <v>1</v>
      </c>
      <c r="AI754" s="141" t="n">
        <v>0</v>
      </c>
      <c r="AJ754" s="141" t="n">
        <v>1</v>
      </c>
      <c r="AK754" s="141" t="n">
        <v>0</v>
      </c>
      <c r="AL754" s="144"/>
    </row>
    <row collapsed="false" customFormat="false" customHeight="false" hidden="false" ht="15.9" outlineLevel="0" r="755">
      <c r="A755" s="141" t="n">
        <v>748</v>
      </c>
      <c r="B755" s="55" t="s">
        <v>316</v>
      </c>
      <c r="C755" s="141" t="s">
        <v>373</v>
      </c>
      <c r="D755" s="142" t="s">
        <v>381</v>
      </c>
      <c r="E755" s="141" t="n">
        <v>10</v>
      </c>
      <c r="F755" s="141"/>
      <c r="G755" s="141"/>
      <c r="H755" s="141" t="n">
        <v>8744</v>
      </c>
      <c r="I755" s="36" t="s">
        <v>163</v>
      </c>
      <c r="J755" s="141"/>
      <c r="K755" s="141" t="s">
        <v>101</v>
      </c>
      <c r="L755" s="141" t="s">
        <v>101</v>
      </c>
      <c r="M755" s="141" t="n">
        <v>1972</v>
      </c>
      <c r="N755" s="141" t="s">
        <v>67</v>
      </c>
      <c r="O755" s="141" t="n">
        <v>9</v>
      </c>
      <c r="P755" s="141" t="n">
        <v>0</v>
      </c>
      <c r="Q755" s="141" t="n">
        <v>1</v>
      </c>
      <c r="R755" s="141" t="n">
        <v>45</v>
      </c>
      <c r="S755" s="143" t="n">
        <v>2186.41</v>
      </c>
      <c r="T755" s="143" t="n">
        <v>2186.41</v>
      </c>
      <c r="U755" s="143" t="n">
        <v>1977.45</v>
      </c>
      <c r="V755" s="143"/>
      <c r="W755" s="141" t="s">
        <v>52</v>
      </c>
      <c r="X755" s="141" t="s">
        <v>52</v>
      </c>
      <c r="Y755" s="141" t="s">
        <v>53</v>
      </c>
      <c r="Z755" s="141" t="s">
        <v>52</v>
      </c>
      <c r="AA755" s="141" t="s">
        <v>52</v>
      </c>
      <c r="AB755" s="141" t="s">
        <v>52</v>
      </c>
      <c r="AC755" s="141" t="s">
        <v>52</v>
      </c>
      <c r="AD755" s="141" t="s">
        <v>52</v>
      </c>
      <c r="AE755" s="141" t="s">
        <v>53</v>
      </c>
      <c r="AF755" s="141" t="n">
        <v>1</v>
      </c>
      <c r="AG755" s="141" t="n">
        <v>0</v>
      </c>
      <c r="AH755" s="141" t="n">
        <v>1</v>
      </c>
      <c r="AI755" s="141" t="n">
        <v>0</v>
      </c>
      <c r="AJ755" s="141" t="n">
        <v>1</v>
      </c>
      <c r="AK755" s="141" t="n">
        <v>0</v>
      </c>
      <c r="AL755" s="144"/>
    </row>
    <row collapsed="false" customFormat="false" customHeight="false" hidden="false" ht="15.9" outlineLevel="0" r="756">
      <c r="A756" s="141" t="n">
        <v>749</v>
      </c>
      <c r="B756" s="55" t="s">
        <v>316</v>
      </c>
      <c r="C756" s="141" t="s">
        <v>373</v>
      </c>
      <c r="D756" s="142" t="s">
        <v>381</v>
      </c>
      <c r="E756" s="141" t="n">
        <v>12</v>
      </c>
      <c r="F756" s="141"/>
      <c r="G756" s="141"/>
      <c r="H756" s="55" t="n">
        <v>8745</v>
      </c>
      <c r="I756" s="36" t="s">
        <v>163</v>
      </c>
      <c r="J756" s="141"/>
      <c r="K756" s="141" t="s">
        <v>130</v>
      </c>
      <c r="L756" s="141" t="s">
        <v>101</v>
      </c>
      <c r="M756" s="141" t="n">
        <v>1969</v>
      </c>
      <c r="N756" s="141" t="s">
        <v>50</v>
      </c>
      <c r="O756" s="141" t="n">
        <v>5</v>
      </c>
      <c r="P756" s="141" t="n">
        <v>0</v>
      </c>
      <c r="Q756" s="141" t="n">
        <v>8</v>
      </c>
      <c r="R756" s="141" t="n">
        <v>119</v>
      </c>
      <c r="S756" s="143" t="n">
        <v>6488.84</v>
      </c>
      <c r="T756" s="143" t="n">
        <v>6488.84</v>
      </c>
      <c r="U756" s="143" t="n">
        <v>5761.84</v>
      </c>
      <c r="V756" s="143"/>
      <c r="W756" s="141" t="s">
        <v>52</v>
      </c>
      <c r="X756" s="141" t="s">
        <v>52</v>
      </c>
      <c r="Y756" s="141" t="s">
        <v>53</v>
      </c>
      <c r="Z756" s="141" t="s">
        <v>52</v>
      </c>
      <c r="AA756" s="141" t="s">
        <v>52</v>
      </c>
      <c r="AB756" s="141" t="s">
        <v>52</v>
      </c>
      <c r="AC756" s="141" t="s">
        <v>52</v>
      </c>
      <c r="AD756" s="141" t="s">
        <v>52</v>
      </c>
      <c r="AE756" s="141" t="s">
        <v>53</v>
      </c>
      <c r="AF756" s="141" t="n">
        <v>0</v>
      </c>
      <c r="AG756" s="141" t="n">
        <v>0</v>
      </c>
      <c r="AH756" s="141" t="n">
        <v>1</v>
      </c>
      <c r="AI756" s="141" t="n">
        <v>0</v>
      </c>
      <c r="AJ756" s="141" t="n">
        <v>1</v>
      </c>
      <c r="AK756" s="141" t="n">
        <v>0</v>
      </c>
      <c r="AL756" s="144"/>
    </row>
    <row collapsed="false" customFormat="false" customHeight="false" hidden="false" ht="15.9" outlineLevel="0" r="757">
      <c r="A757" s="141" t="n">
        <v>750</v>
      </c>
      <c r="B757" s="55" t="s">
        <v>316</v>
      </c>
      <c r="C757" s="141" t="s">
        <v>373</v>
      </c>
      <c r="D757" s="142" t="s">
        <v>162</v>
      </c>
      <c r="E757" s="141" t="n">
        <v>11</v>
      </c>
      <c r="F757" s="141"/>
      <c r="G757" s="141"/>
      <c r="H757" s="141" t="n">
        <v>8746</v>
      </c>
      <c r="I757" s="36" t="s">
        <v>163</v>
      </c>
      <c r="J757" s="141"/>
      <c r="K757" s="141" t="s">
        <v>104</v>
      </c>
      <c r="L757" s="141" t="s">
        <v>104</v>
      </c>
      <c r="M757" s="141" t="n">
        <v>1950</v>
      </c>
      <c r="N757" s="141" t="s">
        <v>50</v>
      </c>
      <c r="O757" s="141" t="n">
        <v>2</v>
      </c>
      <c r="P757" s="141" t="n">
        <v>0</v>
      </c>
      <c r="Q757" s="141" t="n">
        <v>2</v>
      </c>
      <c r="R757" s="141" t="n">
        <v>8</v>
      </c>
      <c r="S757" s="143" t="n">
        <v>496.01</v>
      </c>
      <c r="T757" s="143" t="n">
        <v>496.01</v>
      </c>
      <c r="U757" s="143" t="n">
        <v>432.01</v>
      </c>
      <c r="V757" s="143"/>
      <c r="W757" s="141" t="s">
        <v>52</v>
      </c>
      <c r="X757" s="141" t="s">
        <v>52</v>
      </c>
      <c r="Y757" s="141" t="s">
        <v>53</v>
      </c>
      <c r="Z757" s="141" t="s">
        <v>52</v>
      </c>
      <c r="AA757" s="141" t="s">
        <v>52</v>
      </c>
      <c r="AB757" s="141" t="s">
        <v>52</v>
      </c>
      <c r="AC757" s="141" t="s">
        <v>52</v>
      </c>
      <c r="AD757" s="141" t="s">
        <v>52</v>
      </c>
      <c r="AE757" s="141" t="s">
        <v>53</v>
      </c>
      <c r="AF757" s="141" t="n">
        <v>0</v>
      </c>
      <c r="AG757" s="141" t="n">
        <v>0</v>
      </c>
      <c r="AH757" s="141" t="n">
        <v>0</v>
      </c>
      <c r="AI757" s="141" t="n">
        <v>0</v>
      </c>
      <c r="AJ757" s="141" t="n">
        <v>0</v>
      </c>
      <c r="AK757" s="141" t="n">
        <v>0</v>
      </c>
      <c r="AL757" s="144"/>
    </row>
    <row collapsed="false" customFormat="false" customHeight="false" hidden="false" ht="15.9" outlineLevel="0" r="758">
      <c r="A758" s="141" t="n">
        <v>751</v>
      </c>
      <c r="B758" s="55" t="s">
        <v>316</v>
      </c>
      <c r="C758" s="141" t="s">
        <v>373</v>
      </c>
      <c r="D758" s="142" t="s">
        <v>162</v>
      </c>
      <c r="E758" s="141" t="n">
        <v>15</v>
      </c>
      <c r="F758" s="141"/>
      <c r="G758" s="141"/>
      <c r="H758" s="55" t="n">
        <v>8747</v>
      </c>
      <c r="I758" s="36" t="s">
        <v>163</v>
      </c>
      <c r="J758" s="141"/>
      <c r="K758" s="141" t="s">
        <v>101</v>
      </c>
      <c r="L758" s="141" t="s">
        <v>101</v>
      </c>
      <c r="M758" s="141" t="n">
        <v>1971</v>
      </c>
      <c r="N758" s="141" t="s">
        <v>50</v>
      </c>
      <c r="O758" s="141" t="n">
        <v>4</v>
      </c>
      <c r="P758" s="141" t="n">
        <v>0</v>
      </c>
      <c r="Q758" s="141" t="n">
        <v>3</v>
      </c>
      <c r="R758" s="141" t="n">
        <v>48</v>
      </c>
      <c r="S758" s="143" t="n">
        <v>2241.21</v>
      </c>
      <c r="T758" s="143" t="n">
        <v>2241.21</v>
      </c>
      <c r="U758" s="143" t="n">
        <v>2050.21</v>
      </c>
      <c r="V758" s="143"/>
      <c r="W758" s="141" t="s">
        <v>52</v>
      </c>
      <c r="X758" s="141" t="s">
        <v>52</v>
      </c>
      <c r="Y758" s="141" t="s">
        <v>53</v>
      </c>
      <c r="Z758" s="141" t="s">
        <v>52</v>
      </c>
      <c r="AA758" s="141" t="s">
        <v>52</v>
      </c>
      <c r="AB758" s="141" t="s">
        <v>52</v>
      </c>
      <c r="AC758" s="141" t="s">
        <v>52</v>
      </c>
      <c r="AD758" s="141" t="s">
        <v>52</v>
      </c>
      <c r="AE758" s="141" t="s">
        <v>53</v>
      </c>
      <c r="AF758" s="141" t="n">
        <v>0</v>
      </c>
      <c r="AG758" s="141" t="n">
        <v>0</v>
      </c>
      <c r="AH758" s="141" t="n">
        <v>1</v>
      </c>
      <c r="AI758" s="141" t="n">
        <v>0</v>
      </c>
      <c r="AJ758" s="141" t="n">
        <v>1</v>
      </c>
      <c r="AK758" s="141" t="n">
        <v>0</v>
      </c>
      <c r="AL758" s="144"/>
    </row>
    <row collapsed="false" customFormat="false" customHeight="false" hidden="false" ht="15.9" outlineLevel="0" r="759">
      <c r="A759" s="141" t="n">
        <v>752</v>
      </c>
      <c r="B759" s="55" t="s">
        <v>316</v>
      </c>
      <c r="C759" s="141" t="s">
        <v>373</v>
      </c>
      <c r="D759" s="142" t="s">
        <v>162</v>
      </c>
      <c r="E759" s="141" t="n">
        <v>17</v>
      </c>
      <c r="F759" s="141"/>
      <c r="G759" s="141"/>
      <c r="H759" s="141" t="n">
        <v>8748</v>
      </c>
      <c r="I759" s="36" t="s">
        <v>163</v>
      </c>
      <c r="J759" s="141"/>
      <c r="K759" s="141" t="s">
        <v>101</v>
      </c>
      <c r="L759" s="141" t="s">
        <v>101</v>
      </c>
      <c r="M759" s="141" t="n">
        <v>1985</v>
      </c>
      <c r="N759" s="141" t="s">
        <v>67</v>
      </c>
      <c r="O759" s="141" t="n">
        <v>5</v>
      </c>
      <c r="P759" s="141" t="n">
        <v>0</v>
      </c>
      <c r="Q759" s="141" t="n">
        <v>6</v>
      </c>
      <c r="R759" s="141" t="n">
        <v>80</v>
      </c>
      <c r="S759" s="143" t="n">
        <v>4593.1</v>
      </c>
      <c r="T759" s="143" t="n">
        <v>4593.1</v>
      </c>
      <c r="U759" s="143" t="n">
        <v>4149.1</v>
      </c>
      <c r="V759" s="143"/>
      <c r="W759" s="141" t="s">
        <v>52</v>
      </c>
      <c r="X759" s="141" t="s">
        <v>52</v>
      </c>
      <c r="Y759" s="141" t="s">
        <v>53</v>
      </c>
      <c r="Z759" s="141" t="s">
        <v>52</v>
      </c>
      <c r="AA759" s="141" t="s">
        <v>52</v>
      </c>
      <c r="AB759" s="141" t="s">
        <v>52</v>
      </c>
      <c r="AC759" s="141" t="s">
        <v>52</v>
      </c>
      <c r="AD759" s="141" t="s">
        <v>52</v>
      </c>
      <c r="AE759" s="141" t="s">
        <v>53</v>
      </c>
      <c r="AF759" s="141" t="n">
        <v>0</v>
      </c>
      <c r="AG759" s="141" t="n">
        <v>0</v>
      </c>
      <c r="AH759" s="141" t="n">
        <v>1</v>
      </c>
      <c r="AI759" s="141" t="n">
        <v>0</v>
      </c>
      <c r="AJ759" s="141" t="n">
        <v>1</v>
      </c>
      <c r="AK759" s="141" t="n">
        <v>0</v>
      </c>
      <c r="AL759" s="144"/>
    </row>
    <row collapsed="false" customFormat="false" customHeight="false" hidden="false" ht="15.9" outlineLevel="0" r="760">
      <c r="A760" s="141" t="n">
        <v>753</v>
      </c>
      <c r="B760" s="55" t="s">
        <v>316</v>
      </c>
      <c r="C760" s="141" t="s">
        <v>376</v>
      </c>
      <c r="D760" s="142" t="s">
        <v>382</v>
      </c>
      <c r="E760" s="141" t="n">
        <v>1</v>
      </c>
      <c r="F760" s="141" t="n">
        <v>2</v>
      </c>
      <c r="G760" s="141"/>
      <c r="H760" s="55" t="n">
        <v>8749</v>
      </c>
      <c r="I760" s="36" t="s">
        <v>163</v>
      </c>
      <c r="J760" s="141"/>
      <c r="K760" s="141" t="s">
        <v>101</v>
      </c>
      <c r="L760" s="141" t="s">
        <v>104</v>
      </c>
      <c r="M760" s="141" t="n">
        <v>1975</v>
      </c>
      <c r="N760" s="141" t="s">
        <v>67</v>
      </c>
      <c r="O760" s="141" t="n">
        <v>5</v>
      </c>
      <c r="P760" s="141" t="n">
        <v>0</v>
      </c>
      <c r="Q760" s="141" t="n">
        <v>5</v>
      </c>
      <c r="R760" s="141" t="n">
        <v>82</v>
      </c>
      <c r="S760" s="143" t="n">
        <v>4508.92</v>
      </c>
      <c r="T760" s="143" t="n">
        <v>4508.92</v>
      </c>
      <c r="U760" s="143" t="n">
        <v>4018.02</v>
      </c>
      <c r="V760" s="143"/>
      <c r="W760" s="141" t="s">
        <v>52</v>
      </c>
      <c r="X760" s="141" t="s">
        <v>52</v>
      </c>
      <c r="Y760" s="141" t="s">
        <v>52</v>
      </c>
      <c r="Z760" s="141" t="s">
        <v>52</v>
      </c>
      <c r="AA760" s="141" t="s">
        <v>52</v>
      </c>
      <c r="AB760" s="141" t="s">
        <v>52</v>
      </c>
      <c r="AC760" s="141" t="s">
        <v>53</v>
      </c>
      <c r="AD760" s="141" t="s">
        <v>52</v>
      </c>
      <c r="AE760" s="141" t="s">
        <v>53</v>
      </c>
      <c r="AF760" s="141" t="n">
        <v>0</v>
      </c>
      <c r="AG760" s="141" t="n">
        <v>0</v>
      </c>
      <c r="AH760" s="141" t="n">
        <v>1</v>
      </c>
      <c r="AI760" s="141" t="n">
        <v>1</v>
      </c>
      <c r="AJ760" s="141" t="n">
        <v>1</v>
      </c>
      <c r="AK760" s="141" t="n">
        <v>0</v>
      </c>
      <c r="AL760" s="144"/>
    </row>
    <row collapsed="false" customFormat="false" customHeight="false" hidden="false" ht="15.9" outlineLevel="0" r="761">
      <c r="A761" s="141" t="n">
        <v>754</v>
      </c>
      <c r="B761" s="55" t="s">
        <v>316</v>
      </c>
      <c r="C761" s="141" t="s">
        <v>376</v>
      </c>
      <c r="D761" s="142" t="s">
        <v>382</v>
      </c>
      <c r="E761" s="141" t="n">
        <v>1</v>
      </c>
      <c r="F761" s="141" t="n">
        <v>3</v>
      </c>
      <c r="G761" s="141"/>
      <c r="H761" s="141" t="n">
        <v>8750</v>
      </c>
      <c r="I761" s="36" t="s">
        <v>163</v>
      </c>
      <c r="J761" s="141"/>
      <c r="K761" s="141" t="s">
        <v>101</v>
      </c>
      <c r="L761" s="141" t="s">
        <v>104</v>
      </c>
      <c r="M761" s="141" t="n">
        <v>1977</v>
      </c>
      <c r="N761" s="141" t="s">
        <v>67</v>
      </c>
      <c r="O761" s="141" t="n">
        <v>5</v>
      </c>
      <c r="P761" s="141" t="n">
        <v>0</v>
      </c>
      <c r="Q761" s="141" t="n">
        <v>5</v>
      </c>
      <c r="R761" s="141" t="n">
        <v>82</v>
      </c>
      <c r="S761" s="143" t="n">
        <v>4468.31</v>
      </c>
      <c r="T761" s="143" t="n">
        <v>4468.31</v>
      </c>
      <c r="U761" s="143" t="n">
        <v>4005.41</v>
      </c>
      <c r="V761" s="143"/>
      <c r="W761" s="141" t="s">
        <v>52</v>
      </c>
      <c r="X761" s="141" t="s">
        <v>52</v>
      </c>
      <c r="Y761" s="141" t="s">
        <v>52</v>
      </c>
      <c r="Z761" s="141" t="s">
        <v>52</v>
      </c>
      <c r="AA761" s="141" t="s">
        <v>52</v>
      </c>
      <c r="AB761" s="141" t="s">
        <v>52</v>
      </c>
      <c r="AC761" s="141" t="s">
        <v>53</v>
      </c>
      <c r="AD761" s="141" t="s">
        <v>52</v>
      </c>
      <c r="AE761" s="141" t="s">
        <v>53</v>
      </c>
      <c r="AF761" s="141" t="n">
        <v>0</v>
      </c>
      <c r="AG761" s="141" t="n">
        <v>0</v>
      </c>
      <c r="AH761" s="141" t="n">
        <v>1</v>
      </c>
      <c r="AI761" s="141" t="n">
        <v>0</v>
      </c>
      <c r="AJ761" s="141" t="n">
        <v>1</v>
      </c>
      <c r="AK761" s="141" t="n">
        <v>0</v>
      </c>
      <c r="AL761" s="144"/>
    </row>
    <row collapsed="false" customFormat="false" customHeight="false" hidden="false" ht="15.9" outlineLevel="0" r="762">
      <c r="A762" s="141" t="n">
        <v>755</v>
      </c>
      <c r="B762" s="55" t="s">
        <v>316</v>
      </c>
      <c r="C762" s="141" t="s">
        <v>376</v>
      </c>
      <c r="D762" s="142" t="s">
        <v>382</v>
      </c>
      <c r="E762" s="141" t="n">
        <v>2</v>
      </c>
      <c r="F762" s="141"/>
      <c r="G762" s="141"/>
      <c r="H762" s="55" t="n">
        <v>8751</v>
      </c>
      <c r="I762" s="36" t="s">
        <v>163</v>
      </c>
      <c r="J762" s="141"/>
      <c r="K762" s="141" t="s">
        <v>383</v>
      </c>
      <c r="L762" s="141" t="s">
        <v>104</v>
      </c>
      <c r="M762" s="141" t="n">
        <v>1938</v>
      </c>
      <c r="N762" s="141" t="s">
        <v>67</v>
      </c>
      <c r="O762" s="141" t="n">
        <v>4</v>
      </c>
      <c r="P762" s="141" t="n">
        <v>0</v>
      </c>
      <c r="Q762" s="141" t="n">
        <v>4</v>
      </c>
      <c r="R762" s="141" t="n">
        <v>32</v>
      </c>
      <c r="S762" s="143" t="n">
        <v>2340.5</v>
      </c>
      <c r="T762" s="143" t="n">
        <v>2340.5</v>
      </c>
      <c r="U762" s="143" t="n">
        <v>2055.7</v>
      </c>
      <c r="V762" s="143"/>
      <c r="W762" s="141" t="s">
        <v>52</v>
      </c>
      <c r="X762" s="141" t="s">
        <v>52</v>
      </c>
      <c r="Y762" s="141" t="s">
        <v>52</v>
      </c>
      <c r="Z762" s="141" t="s">
        <v>52</v>
      </c>
      <c r="AA762" s="141" t="s">
        <v>52</v>
      </c>
      <c r="AB762" s="141" t="s">
        <v>52</v>
      </c>
      <c r="AC762" s="141" t="s">
        <v>53</v>
      </c>
      <c r="AD762" s="141" t="s">
        <v>52</v>
      </c>
      <c r="AE762" s="141" t="s">
        <v>53</v>
      </c>
      <c r="AF762" s="141" t="n">
        <v>0</v>
      </c>
      <c r="AG762" s="141" t="n">
        <v>0</v>
      </c>
      <c r="AH762" s="141" t="n">
        <v>1</v>
      </c>
      <c r="AI762" s="141" t="n">
        <v>0</v>
      </c>
      <c r="AJ762" s="141" t="n">
        <v>1</v>
      </c>
      <c r="AK762" s="141" t="n">
        <v>0</v>
      </c>
      <c r="AL762" s="144"/>
    </row>
    <row collapsed="false" customFormat="false" customHeight="false" hidden="false" ht="15.9" outlineLevel="0" r="763">
      <c r="A763" s="141" t="n">
        <v>756</v>
      </c>
      <c r="B763" s="55" t="s">
        <v>316</v>
      </c>
      <c r="C763" s="141" t="s">
        <v>376</v>
      </c>
      <c r="D763" s="142" t="s">
        <v>382</v>
      </c>
      <c r="E763" s="141" t="n">
        <v>4</v>
      </c>
      <c r="F763" s="141"/>
      <c r="G763" s="141"/>
      <c r="H763" s="141" t="n">
        <v>8752</v>
      </c>
      <c r="I763" s="36" t="s">
        <v>163</v>
      </c>
      <c r="J763" s="141"/>
      <c r="K763" s="141" t="s">
        <v>383</v>
      </c>
      <c r="L763" s="141" t="s">
        <v>104</v>
      </c>
      <c r="M763" s="141" t="n">
        <v>1937</v>
      </c>
      <c r="N763" s="141" t="s">
        <v>67</v>
      </c>
      <c r="O763" s="141" t="n">
        <v>4</v>
      </c>
      <c r="P763" s="141" t="n">
        <v>0</v>
      </c>
      <c r="Q763" s="141" t="n">
        <v>4</v>
      </c>
      <c r="R763" s="141" t="n">
        <v>32</v>
      </c>
      <c r="S763" s="143" t="n">
        <v>2253.62</v>
      </c>
      <c r="T763" s="143" t="n">
        <v>2253.62</v>
      </c>
      <c r="U763" s="143" t="n">
        <v>1982.22</v>
      </c>
      <c r="V763" s="143"/>
      <c r="W763" s="141" t="s">
        <v>52</v>
      </c>
      <c r="X763" s="141" t="s">
        <v>52</v>
      </c>
      <c r="Y763" s="141" t="s">
        <v>52</v>
      </c>
      <c r="Z763" s="141" t="s">
        <v>52</v>
      </c>
      <c r="AA763" s="141" t="s">
        <v>52</v>
      </c>
      <c r="AB763" s="141" t="s">
        <v>52</v>
      </c>
      <c r="AC763" s="141" t="s">
        <v>53</v>
      </c>
      <c r="AD763" s="141" t="s">
        <v>52</v>
      </c>
      <c r="AE763" s="141" t="s">
        <v>53</v>
      </c>
      <c r="AF763" s="141" t="n">
        <v>0</v>
      </c>
      <c r="AG763" s="141" t="n">
        <v>0</v>
      </c>
      <c r="AH763" s="141" t="n">
        <v>1</v>
      </c>
      <c r="AI763" s="141" t="n">
        <v>0</v>
      </c>
      <c r="AJ763" s="141" t="n">
        <v>1</v>
      </c>
      <c r="AK763" s="141" t="n">
        <v>0</v>
      </c>
      <c r="AL763" s="144"/>
    </row>
    <row collapsed="false" customFormat="false" customHeight="false" hidden="false" ht="15.9" outlineLevel="0" r="764">
      <c r="A764" s="141" t="n">
        <v>757</v>
      </c>
      <c r="B764" s="55" t="s">
        <v>316</v>
      </c>
      <c r="C764" s="141" t="s">
        <v>376</v>
      </c>
      <c r="D764" s="142" t="s">
        <v>382</v>
      </c>
      <c r="E764" s="141" t="n">
        <v>5</v>
      </c>
      <c r="F764" s="141" t="n">
        <v>1</v>
      </c>
      <c r="G764" s="141"/>
      <c r="H764" s="55" t="n">
        <v>8753</v>
      </c>
      <c r="I764" s="36" t="s">
        <v>163</v>
      </c>
      <c r="J764" s="141"/>
      <c r="K764" s="141" t="s">
        <v>383</v>
      </c>
      <c r="L764" s="141" t="s">
        <v>104</v>
      </c>
      <c r="M764" s="141" t="n">
        <v>1937</v>
      </c>
      <c r="N764" s="141" t="s">
        <v>67</v>
      </c>
      <c r="O764" s="141" t="n">
        <v>4</v>
      </c>
      <c r="P764" s="141" t="n">
        <v>0</v>
      </c>
      <c r="Q764" s="141" t="n">
        <v>3</v>
      </c>
      <c r="R764" s="141" t="n">
        <v>18</v>
      </c>
      <c r="S764" s="143" t="n">
        <v>2513.44</v>
      </c>
      <c r="T764" s="143" t="n">
        <v>2513.44</v>
      </c>
      <c r="U764" s="143" t="n">
        <v>1692.2</v>
      </c>
      <c r="V764" s="143" t="n">
        <v>570.24</v>
      </c>
      <c r="W764" s="141" t="s">
        <v>52</v>
      </c>
      <c r="X764" s="141" t="s">
        <v>52</v>
      </c>
      <c r="Y764" s="141" t="s">
        <v>52</v>
      </c>
      <c r="Z764" s="141" t="s">
        <v>52</v>
      </c>
      <c r="AA764" s="141" t="s">
        <v>52</v>
      </c>
      <c r="AB764" s="141" t="s">
        <v>52</v>
      </c>
      <c r="AC764" s="141" t="s">
        <v>53</v>
      </c>
      <c r="AD764" s="141" t="s">
        <v>52</v>
      </c>
      <c r="AE764" s="141" t="s">
        <v>53</v>
      </c>
      <c r="AF764" s="141" t="n">
        <v>0</v>
      </c>
      <c r="AG764" s="141" t="n">
        <v>0</v>
      </c>
      <c r="AH764" s="141" t="n">
        <v>1</v>
      </c>
      <c r="AI764" s="141" t="n">
        <v>0</v>
      </c>
      <c r="AJ764" s="141" t="n">
        <v>1</v>
      </c>
      <c r="AK764" s="141" t="n">
        <v>0</v>
      </c>
      <c r="AL764" s="144"/>
    </row>
    <row collapsed="false" customFormat="false" customHeight="false" hidden="false" ht="15.9" outlineLevel="0" r="765">
      <c r="A765" s="141" t="n">
        <v>758</v>
      </c>
      <c r="B765" s="55" t="s">
        <v>316</v>
      </c>
      <c r="C765" s="141" t="s">
        <v>376</v>
      </c>
      <c r="D765" s="142" t="s">
        <v>382</v>
      </c>
      <c r="E765" s="141" t="n">
        <v>5</v>
      </c>
      <c r="F765" s="141" t="n">
        <v>2</v>
      </c>
      <c r="G765" s="141"/>
      <c r="H765" s="141" t="n">
        <v>8754</v>
      </c>
      <c r="I765" s="36" t="s">
        <v>163</v>
      </c>
      <c r="J765" s="141"/>
      <c r="K765" s="141" t="s">
        <v>101</v>
      </c>
      <c r="L765" s="141" t="s">
        <v>104</v>
      </c>
      <c r="M765" s="141" t="n">
        <v>1973</v>
      </c>
      <c r="N765" s="141" t="s">
        <v>67</v>
      </c>
      <c r="O765" s="141" t="n">
        <v>5</v>
      </c>
      <c r="P765" s="141" t="n">
        <v>0</v>
      </c>
      <c r="Q765" s="141" t="n">
        <v>5</v>
      </c>
      <c r="R765" s="141" t="n">
        <v>100</v>
      </c>
      <c r="S765" s="143" t="n">
        <v>4782.86</v>
      </c>
      <c r="T765" s="143" t="n">
        <v>4782.86</v>
      </c>
      <c r="U765" s="143" t="n">
        <v>4318.86</v>
      </c>
      <c r="V765" s="143"/>
      <c r="W765" s="141" t="s">
        <v>52</v>
      </c>
      <c r="X765" s="141" t="s">
        <v>52</v>
      </c>
      <c r="Y765" s="141" t="s">
        <v>52</v>
      </c>
      <c r="Z765" s="141" t="s">
        <v>52</v>
      </c>
      <c r="AA765" s="141" t="s">
        <v>52</v>
      </c>
      <c r="AB765" s="141" t="s">
        <v>52</v>
      </c>
      <c r="AC765" s="141" t="s">
        <v>53</v>
      </c>
      <c r="AD765" s="141" t="s">
        <v>52</v>
      </c>
      <c r="AE765" s="141" t="s">
        <v>53</v>
      </c>
      <c r="AF765" s="141" t="n">
        <v>0</v>
      </c>
      <c r="AG765" s="141" t="n">
        <v>0</v>
      </c>
      <c r="AH765" s="141" t="n">
        <v>1</v>
      </c>
      <c r="AI765" s="141" t="n">
        <v>0</v>
      </c>
      <c r="AJ765" s="141" t="n">
        <v>1</v>
      </c>
      <c r="AK765" s="141" t="n">
        <v>0</v>
      </c>
      <c r="AL765" s="144"/>
    </row>
    <row collapsed="false" customFormat="false" customHeight="false" hidden="false" ht="15.9" outlineLevel="0" r="766">
      <c r="A766" s="141" t="n">
        <v>759</v>
      </c>
      <c r="B766" s="55" t="s">
        <v>316</v>
      </c>
      <c r="C766" s="141" t="s">
        <v>376</v>
      </c>
      <c r="D766" s="142" t="s">
        <v>382</v>
      </c>
      <c r="E766" s="141" t="n">
        <v>6</v>
      </c>
      <c r="F766" s="141"/>
      <c r="G766" s="141"/>
      <c r="H766" s="55" t="n">
        <v>8755</v>
      </c>
      <c r="I766" s="36" t="s">
        <v>163</v>
      </c>
      <c r="J766" s="141"/>
      <c r="K766" s="141" t="s">
        <v>101</v>
      </c>
      <c r="L766" s="141" t="s">
        <v>104</v>
      </c>
      <c r="M766" s="141" t="n">
        <v>1937</v>
      </c>
      <c r="N766" s="141" t="s">
        <v>67</v>
      </c>
      <c r="O766" s="141" t="n">
        <v>4</v>
      </c>
      <c r="P766" s="141" t="n">
        <v>0</v>
      </c>
      <c r="Q766" s="141" t="n">
        <v>4</v>
      </c>
      <c r="R766" s="141" t="n">
        <v>32</v>
      </c>
      <c r="S766" s="143" t="n">
        <v>2304.09</v>
      </c>
      <c r="T766" s="143" t="n">
        <v>2304.09</v>
      </c>
      <c r="U766" s="143" t="n">
        <v>2024.09</v>
      </c>
      <c r="V766" s="143"/>
      <c r="W766" s="141" t="s">
        <v>52</v>
      </c>
      <c r="X766" s="141" t="s">
        <v>52</v>
      </c>
      <c r="Y766" s="141" t="s">
        <v>52</v>
      </c>
      <c r="Z766" s="141" t="s">
        <v>52</v>
      </c>
      <c r="AA766" s="141" t="s">
        <v>52</v>
      </c>
      <c r="AB766" s="141" t="s">
        <v>52</v>
      </c>
      <c r="AC766" s="141" t="s">
        <v>53</v>
      </c>
      <c r="AD766" s="141" t="s">
        <v>52</v>
      </c>
      <c r="AE766" s="141" t="s">
        <v>53</v>
      </c>
      <c r="AF766" s="141" t="n">
        <v>0</v>
      </c>
      <c r="AG766" s="141" t="n">
        <v>0</v>
      </c>
      <c r="AH766" s="141" t="n">
        <v>1</v>
      </c>
      <c r="AI766" s="141" t="n">
        <v>0</v>
      </c>
      <c r="AJ766" s="141" t="n">
        <v>1</v>
      </c>
      <c r="AK766" s="141" t="n">
        <v>0</v>
      </c>
      <c r="AL766" s="144"/>
    </row>
    <row collapsed="false" customFormat="false" customHeight="false" hidden="false" ht="15.9" outlineLevel="0" r="767">
      <c r="A767" s="141" t="n">
        <v>760</v>
      </c>
      <c r="B767" s="55" t="s">
        <v>316</v>
      </c>
      <c r="C767" s="141" t="s">
        <v>376</v>
      </c>
      <c r="D767" s="142" t="s">
        <v>382</v>
      </c>
      <c r="E767" s="141" t="n">
        <v>6</v>
      </c>
      <c r="F767" s="141" t="n">
        <v>2</v>
      </c>
      <c r="G767" s="141"/>
      <c r="H767" s="141" t="n">
        <v>8756</v>
      </c>
      <c r="I767" s="36" t="s">
        <v>163</v>
      </c>
      <c r="J767" s="141"/>
      <c r="K767" s="141" t="s">
        <v>50</v>
      </c>
      <c r="L767" s="141" t="s">
        <v>101</v>
      </c>
      <c r="M767" s="141" t="n">
        <v>2004</v>
      </c>
      <c r="N767" s="141" t="s">
        <v>50</v>
      </c>
      <c r="O767" s="141" t="n">
        <v>5</v>
      </c>
      <c r="P767" s="141" t="n">
        <v>0</v>
      </c>
      <c r="Q767" s="141" t="n">
        <v>3</v>
      </c>
      <c r="R767" s="141" t="n">
        <v>55</v>
      </c>
      <c r="S767" s="143" t="n">
        <v>4313.2</v>
      </c>
      <c r="T767" s="143" t="n">
        <v>4313.2</v>
      </c>
      <c r="U767" s="143" t="n">
        <v>3908.6</v>
      </c>
      <c r="V767" s="143"/>
      <c r="W767" s="141" t="s">
        <v>52</v>
      </c>
      <c r="X767" s="141" t="s">
        <v>52</v>
      </c>
      <c r="Y767" s="141" t="s">
        <v>52</v>
      </c>
      <c r="Z767" s="141" t="s">
        <v>52</v>
      </c>
      <c r="AA767" s="141" t="s">
        <v>52</v>
      </c>
      <c r="AB767" s="141" t="s">
        <v>53</v>
      </c>
      <c r="AC767" s="141" t="s">
        <v>53</v>
      </c>
      <c r="AD767" s="141" t="s">
        <v>53</v>
      </c>
      <c r="AE767" s="141" t="s">
        <v>52</v>
      </c>
      <c r="AF767" s="141" t="n">
        <v>0</v>
      </c>
      <c r="AG767" s="141" t="n">
        <v>2</v>
      </c>
      <c r="AH767" s="141" t="n">
        <v>1</v>
      </c>
      <c r="AI767" s="141" t="n">
        <v>0</v>
      </c>
      <c r="AJ767" s="141" t="n">
        <v>1</v>
      </c>
      <c r="AK767" s="141" t="n">
        <v>0</v>
      </c>
      <c r="AL767" s="144"/>
    </row>
    <row collapsed="false" customFormat="false" customHeight="false" hidden="false" ht="15.9" outlineLevel="0" r="768">
      <c r="A768" s="141" t="n">
        <v>761</v>
      </c>
      <c r="B768" s="55" t="s">
        <v>316</v>
      </c>
      <c r="C768" s="141" t="s">
        <v>376</v>
      </c>
      <c r="D768" s="142" t="s">
        <v>382</v>
      </c>
      <c r="E768" s="141" t="n">
        <v>7</v>
      </c>
      <c r="F768" s="141"/>
      <c r="G768" s="141"/>
      <c r="H768" s="55" t="n">
        <v>8757</v>
      </c>
      <c r="I768" s="36" t="s">
        <v>163</v>
      </c>
      <c r="J768" s="141"/>
      <c r="K768" s="141" t="s">
        <v>383</v>
      </c>
      <c r="L768" s="141" t="s">
        <v>104</v>
      </c>
      <c r="M768" s="141" t="n">
        <v>1935</v>
      </c>
      <c r="N768" s="141" t="s">
        <v>67</v>
      </c>
      <c r="O768" s="141" t="n">
        <v>4</v>
      </c>
      <c r="P768" s="141" t="n">
        <v>0</v>
      </c>
      <c r="Q768" s="141" t="n">
        <v>3</v>
      </c>
      <c r="R768" s="141" t="n">
        <v>24</v>
      </c>
      <c r="S768" s="143" t="n">
        <v>2483.7</v>
      </c>
      <c r="T768" s="143" t="n">
        <v>2483.7</v>
      </c>
      <c r="U768" s="143" t="n">
        <v>2232.7</v>
      </c>
      <c r="V768" s="143"/>
      <c r="W768" s="141" t="s">
        <v>52</v>
      </c>
      <c r="X768" s="141" t="s">
        <v>52</v>
      </c>
      <c r="Y768" s="141" t="s">
        <v>52</v>
      </c>
      <c r="Z768" s="141" t="s">
        <v>52</v>
      </c>
      <c r="AA768" s="141" t="s">
        <v>52</v>
      </c>
      <c r="AB768" s="141" t="s">
        <v>52</v>
      </c>
      <c r="AC768" s="141" t="s">
        <v>53</v>
      </c>
      <c r="AD768" s="141" t="s">
        <v>52</v>
      </c>
      <c r="AE768" s="141" t="s">
        <v>53</v>
      </c>
      <c r="AF768" s="141" t="n">
        <v>0</v>
      </c>
      <c r="AG768" s="141" t="n">
        <v>0</v>
      </c>
      <c r="AH768" s="141" t="n">
        <v>1</v>
      </c>
      <c r="AI768" s="141" t="n">
        <v>0</v>
      </c>
      <c r="AJ768" s="141" t="n">
        <v>1</v>
      </c>
      <c r="AK768" s="141" t="n">
        <v>0</v>
      </c>
      <c r="AL768" s="144"/>
    </row>
    <row collapsed="false" customFormat="false" customHeight="false" hidden="false" ht="15.9" outlineLevel="0" r="769">
      <c r="A769" s="141" t="n">
        <v>762</v>
      </c>
      <c r="B769" s="55" t="s">
        <v>316</v>
      </c>
      <c r="C769" s="141" t="s">
        <v>376</v>
      </c>
      <c r="D769" s="142" t="s">
        <v>382</v>
      </c>
      <c r="E769" s="141" t="n">
        <v>8</v>
      </c>
      <c r="F769" s="141"/>
      <c r="G769" s="141"/>
      <c r="H769" s="141" t="n">
        <v>8758</v>
      </c>
      <c r="I769" s="36" t="s">
        <v>163</v>
      </c>
      <c r="J769" s="141"/>
      <c r="K769" s="141" t="s">
        <v>383</v>
      </c>
      <c r="L769" s="141" t="s">
        <v>104</v>
      </c>
      <c r="M769" s="141" t="n">
        <v>1936</v>
      </c>
      <c r="N769" s="141" t="s">
        <v>67</v>
      </c>
      <c r="O769" s="141" t="n">
        <v>4</v>
      </c>
      <c r="P769" s="141" t="n">
        <v>0</v>
      </c>
      <c r="Q769" s="141" t="n">
        <v>3</v>
      </c>
      <c r="R769" s="141" t="n">
        <v>22</v>
      </c>
      <c r="S769" s="143" t="n">
        <v>2412.01</v>
      </c>
      <c r="T769" s="143" t="n">
        <v>2412.01</v>
      </c>
      <c r="U769" s="143" t="n">
        <v>1778.31</v>
      </c>
      <c r="V769" s="143" t="n">
        <v>438.7</v>
      </c>
      <c r="W769" s="141" t="s">
        <v>52</v>
      </c>
      <c r="X769" s="141" t="s">
        <v>52</v>
      </c>
      <c r="Y769" s="141" t="s">
        <v>52</v>
      </c>
      <c r="Z769" s="141" t="s">
        <v>52</v>
      </c>
      <c r="AA769" s="141" t="s">
        <v>52</v>
      </c>
      <c r="AB769" s="141" t="s">
        <v>52</v>
      </c>
      <c r="AC769" s="141" t="s">
        <v>53</v>
      </c>
      <c r="AD769" s="141" t="s">
        <v>52</v>
      </c>
      <c r="AE769" s="141" t="s">
        <v>53</v>
      </c>
      <c r="AF769" s="141" t="n">
        <v>0</v>
      </c>
      <c r="AG769" s="141" t="n">
        <v>0</v>
      </c>
      <c r="AH769" s="141" t="n">
        <v>2</v>
      </c>
      <c r="AI769" s="141" t="n">
        <v>1</v>
      </c>
      <c r="AJ769" s="141" t="n">
        <v>1</v>
      </c>
      <c r="AK769" s="141" t="n">
        <v>0</v>
      </c>
      <c r="AL769" s="144"/>
    </row>
    <row collapsed="false" customFormat="false" customHeight="false" hidden="false" ht="15.9" outlineLevel="0" r="770">
      <c r="A770" s="141" t="n">
        <v>763</v>
      </c>
      <c r="B770" s="55" t="s">
        <v>316</v>
      </c>
      <c r="C770" s="141" t="s">
        <v>376</v>
      </c>
      <c r="D770" s="142" t="s">
        <v>382</v>
      </c>
      <c r="E770" s="141" t="n">
        <v>9</v>
      </c>
      <c r="F770" s="141"/>
      <c r="G770" s="141"/>
      <c r="H770" s="55" t="n">
        <v>8759</v>
      </c>
      <c r="I770" s="36" t="s">
        <v>163</v>
      </c>
      <c r="J770" s="141"/>
      <c r="K770" s="141" t="s">
        <v>383</v>
      </c>
      <c r="L770" s="141" t="s">
        <v>104</v>
      </c>
      <c r="M770" s="141" t="n">
        <v>1935</v>
      </c>
      <c r="N770" s="141" t="s">
        <v>67</v>
      </c>
      <c r="O770" s="141" t="n">
        <v>4</v>
      </c>
      <c r="P770" s="141" t="n">
        <v>0</v>
      </c>
      <c r="Q770" s="141" t="n">
        <v>3</v>
      </c>
      <c r="R770" s="141" t="n">
        <v>24</v>
      </c>
      <c r="S770" s="143" t="n">
        <v>2452.1</v>
      </c>
      <c r="T770" s="143" t="n">
        <v>2452.1</v>
      </c>
      <c r="U770" s="143" t="n">
        <v>2201.1</v>
      </c>
      <c r="V770" s="143"/>
      <c r="W770" s="141" t="s">
        <v>52</v>
      </c>
      <c r="X770" s="141" t="s">
        <v>52</v>
      </c>
      <c r="Y770" s="141" t="s">
        <v>52</v>
      </c>
      <c r="Z770" s="141" t="s">
        <v>52</v>
      </c>
      <c r="AA770" s="141" t="s">
        <v>52</v>
      </c>
      <c r="AB770" s="141" t="s">
        <v>52</v>
      </c>
      <c r="AC770" s="141" t="s">
        <v>53</v>
      </c>
      <c r="AD770" s="141" t="s">
        <v>52</v>
      </c>
      <c r="AE770" s="141" t="s">
        <v>53</v>
      </c>
      <c r="AF770" s="141" t="n">
        <v>0</v>
      </c>
      <c r="AG770" s="141" t="n">
        <v>0</v>
      </c>
      <c r="AH770" s="141" t="n">
        <v>1</v>
      </c>
      <c r="AI770" s="141" t="n">
        <v>0</v>
      </c>
      <c r="AJ770" s="141" t="n">
        <v>1</v>
      </c>
      <c r="AK770" s="141" t="n">
        <v>0</v>
      </c>
      <c r="AL770" s="144"/>
    </row>
    <row collapsed="false" customFormat="false" customHeight="false" hidden="false" ht="15.9" outlineLevel="0" r="771">
      <c r="A771" s="141" t="n">
        <v>764</v>
      </c>
      <c r="B771" s="55" t="s">
        <v>316</v>
      </c>
      <c r="C771" s="141" t="s">
        <v>376</v>
      </c>
      <c r="D771" s="142" t="s">
        <v>382</v>
      </c>
      <c r="E771" s="141" t="n">
        <v>10</v>
      </c>
      <c r="F771" s="141"/>
      <c r="G771" s="141"/>
      <c r="H771" s="141" t="n">
        <v>8760</v>
      </c>
      <c r="I771" s="36" t="s">
        <v>163</v>
      </c>
      <c r="J771" s="141"/>
      <c r="K771" s="141" t="s">
        <v>383</v>
      </c>
      <c r="L771" s="141" t="s">
        <v>104</v>
      </c>
      <c r="M771" s="141" t="n">
        <v>1937</v>
      </c>
      <c r="N771" s="141" t="s">
        <v>67</v>
      </c>
      <c r="O771" s="141" t="n">
        <v>4</v>
      </c>
      <c r="P771" s="141" t="n">
        <v>0</v>
      </c>
      <c r="Q771" s="141" t="n">
        <v>3</v>
      </c>
      <c r="R771" s="141" t="n">
        <v>24</v>
      </c>
      <c r="S771" s="143" t="n">
        <v>2523.11</v>
      </c>
      <c r="T771" s="143" t="n">
        <v>2523.11</v>
      </c>
      <c r="U771" s="143" t="n">
        <v>2242.81</v>
      </c>
      <c r="V771" s="143"/>
      <c r="W771" s="141" t="s">
        <v>52</v>
      </c>
      <c r="X771" s="141" t="s">
        <v>52</v>
      </c>
      <c r="Y771" s="141" t="s">
        <v>52</v>
      </c>
      <c r="Z771" s="141" t="s">
        <v>52</v>
      </c>
      <c r="AA771" s="141" t="s">
        <v>52</v>
      </c>
      <c r="AB771" s="141" t="s">
        <v>52</v>
      </c>
      <c r="AC771" s="141" t="s">
        <v>53</v>
      </c>
      <c r="AD771" s="141" t="s">
        <v>52</v>
      </c>
      <c r="AE771" s="141" t="s">
        <v>53</v>
      </c>
      <c r="AF771" s="141" t="n">
        <v>0</v>
      </c>
      <c r="AG771" s="141" t="n">
        <v>0</v>
      </c>
      <c r="AH771" s="141" t="n">
        <v>1</v>
      </c>
      <c r="AI771" s="141" t="n">
        <v>0</v>
      </c>
      <c r="AJ771" s="141" t="n">
        <v>1</v>
      </c>
      <c r="AK771" s="141" t="n">
        <v>0</v>
      </c>
      <c r="AL771" s="144"/>
    </row>
    <row collapsed="false" customFormat="false" customHeight="false" hidden="false" ht="15.9" outlineLevel="0" r="772">
      <c r="A772" s="141" t="n">
        <v>765</v>
      </c>
      <c r="B772" s="55" t="s">
        <v>316</v>
      </c>
      <c r="C772" s="141" t="s">
        <v>376</v>
      </c>
      <c r="D772" s="142" t="s">
        <v>382</v>
      </c>
      <c r="E772" s="141" t="n">
        <v>10</v>
      </c>
      <c r="F772" s="141" t="n">
        <v>2</v>
      </c>
      <c r="G772" s="141"/>
      <c r="H772" s="55" t="n">
        <v>8761</v>
      </c>
      <c r="I772" s="36" t="s">
        <v>163</v>
      </c>
      <c r="J772" s="141"/>
      <c r="K772" s="141" t="s">
        <v>50</v>
      </c>
      <c r="L772" s="141" t="s">
        <v>101</v>
      </c>
      <c r="M772" s="141" t="n">
        <v>2003</v>
      </c>
      <c r="N772" s="141" t="s">
        <v>50</v>
      </c>
      <c r="O772" s="141" t="n">
        <v>5</v>
      </c>
      <c r="P772" s="141" t="n">
        <v>0</v>
      </c>
      <c r="Q772" s="141" t="n">
        <v>4</v>
      </c>
      <c r="R772" s="141" t="n">
        <v>70</v>
      </c>
      <c r="S772" s="143" t="n">
        <v>5628.3</v>
      </c>
      <c r="T772" s="143" t="n">
        <v>5628.3</v>
      </c>
      <c r="U772" s="143" t="n">
        <v>5099.6</v>
      </c>
      <c r="V772" s="143"/>
      <c r="W772" s="141" t="s">
        <v>52</v>
      </c>
      <c r="X772" s="141" t="s">
        <v>52</v>
      </c>
      <c r="Y772" s="141" t="s">
        <v>52</v>
      </c>
      <c r="Z772" s="141" t="s">
        <v>52</v>
      </c>
      <c r="AA772" s="141" t="s">
        <v>52</v>
      </c>
      <c r="AB772" s="141" t="s">
        <v>53</v>
      </c>
      <c r="AC772" s="141" t="s">
        <v>53</v>
      </c>
      <c r="AD772" s="141" t="s">
        <v>53</v>
      </c>
      <c r="AE772" s="141" t="s">
        <v>52</v>
      </c>
      <c r="AF772" s="141" t="n">
        <v>0</v>
      </c>
      <c r="AG772" s="141" t="n">
        <v>2</v>
      </c>
      <c r="AH772" s="141" t="n">
        <v>1</v>
      </c>
      <c r="AI772" s="141" t="n">
        <v>0</v>
      </c>
      <c r="AJ772" s="141" t="n">
        <v>1</v>
      </c>
      <c r="AK772" s="141" t="n">
        <v>0</v>
      </c>
      <c r="AL772" s="144"/>
    </row>
    <row collapsed="false" customFormat="false" customHeight="false" hidden="false" ht="15.9" outlineLevel="0" r="773">
      <c r="A773" s="141" t="n">
        <v>766</v>
      </c>
      <c r="B773" s="55" t="s">
        <v>316</v>
      </c>
      <c r="C773" s="141" t="s">
        <v>376</v>
      </c>
      <c r="D773" s="142" t="s">
        <v>382</v>
      </c>
      <c r="E773" s="141" t="n">
        <v>11</v>
      </c>
      <c r="F773" s="141" t="n">
        <v>1</v>
      </c>
      <c r="G773" s="141"/>
      <c r="H773" s="141" t="n">
        <v>8762</v>
      </c>
      <c r="I773" s="36" t="s">
        <v>163</v>
      </c>
      <c r="J773" s="141"/>
      <c r="K773" s="141" t="s">
        <v>101</v>
      </c>
      <c r="L773" s="141" t="s">
        <v>104</v>
      </c>
      <c r="M773" s="141" t="n">
        <v>1935</v>
      </c>
      <c r="N773" s="141" t="s">
        <v>67</v>
      </c>
      <c r="O773" s="141" t="n">
        <v>4</v>
      </c>
      <c r="P773" s="141" t="n">
        <v>0</v>
      </c>
      <c r="Q773" s="141" t="n">
        <v>3</v>
      </c>
      <c r="R773" s="141" t="n">
        <v>23</v>
      </c>
      <c r="S773" s="143" t="n">
        <v>2383.36</v>
      </c>
      <c r="T773" s="143" t="n">
        <v>2383.36</v>
      </c>
      <c r="U773" s="143" t="n">
        <v>2103.26</v>
      </c>
      <c r="V773" s="143" t="n">
        <v>90.8</v>
      </c>
      <c r="W773" s="141" t="s">
        <v>52</v>
      </c>
      <c r="X773" s="141" t="s">
        <v>52</v>
      </c>
      <c r="Y773" s="141" t="s">
        <v>52</v>
      </c>
      <c r="Z773" s="141" t="s">
        <v>52</v>
      </c>
      <c r="AA773" s="141" t="s">
        <v>52</v>
      </c>
      <c r="AB773" s="141" t="s">
        <v>52</v>
      </c>
      <c r="AC773" s="141" t="s">
        <v>53</v>
      </c>
      <c r="AD773" s="141" t="s">
        <v>52</v>
      </c>
      <c r="AE773" s="141" t="s">
        <v>53</v>
      </c>
      <c r="AF773" s="141" t="n">
        <v>0</v>
      </c>
      <c r="AG773" s="141" t="n">
        <v>0</v>
      </c>
      <c r="AH773" s="141" t="n">
        <v>1</v>
      </c>
      <c r="AI773" s="141" t="n">
        <v>1</v>
      </c>
      <c r="AJ773" s="141" t="n">
        <v>1</v>
      </c>
      <c r="AK773" s="141" t="n">
        <v>0</v>
      </c>
      <c r="AL773" s="144"/>
    </row>
    <row collapsed="false" customFormat="false" customHeight="false" hidden="false" ht="15.9" outlineLevel="0" r="774">
      <c r="A774" s="141" t="n">
        <v>767</v>
      </c>
      <c r="B774" s="55" t="s">
        <v>316</v>
      </c>
      <c r="C774" s="141" t="s">
        <v>376</v>
      </c>
      <c r="D774" s="142" t="s">
        <v>382</v>
      </c>
      <c r="E774" s="141" t="n">
        <v>11</v>
      </c>
      <c r="F774" s="141" t="n">
        <v>2</v>
      </c>
      <c r="G774" s="141"/>
      <c r="H774" s="55" t="n">
        <v>8763</v>
      </c>
      <c r="I774" s="36" t="s">
        <v>163</v>
      </c>
      <c r="J774" s="141"/>
      <c r="K774" s="141" t="s">
        <v>101</v>
      </c>
      <c r="L774" s="141" t="s">
        <v>104</v>
      </c>
      <c r="M774" s="141" t="n">
        <v>1981</v>
      </c>
      <c r="N774" s="141" t="s">
        <v>67</v>
      </c>
      <c r="O774" s="141" t="n">
        <v>5</v>
      </c>
      <c r="P774" s="141" t="n">
        <v>0</v>
      </c>
      <c r="Q774" s="141" t="n">
        <v>7</v>
      </c>
      <c r="R774" s="141" t="n">
        <v>139</v>
      </c>
      <c r="S774" s="143" t="n">
        <v>6365.56</v>
      </c>
      <c r="T774" s="143" t="n">
        <v>6365.56</v>
      </c>
      <c r="U774" s="143" t="n">
        <v>5794.56</v>
      </c>
      <c r="V774" s="143"/>
      <c r="W774" s="141" t="s">
        <v>52</v>
      </c>
      <c r="X774" s="141" t="s">
        <v>52</v>
      </c>
      <c r="Y774" s="141" t="s">
        <v>52</v>
      </c>
      <c r="Z774" s="141" t="s">
        <v>52</v>
      </c>
      <c r="AA774" s="141" t="s">
        <v>52</v>
      </c>
      <c r="AB774" s="141" t="s">
        <v>52</v>
      </c>
      <c r="AC774" s="141" t="s">
        <v>53</v>
      </c>
      <c r="AD774" s="141" t="s">
        <v>52</v>
      </c>
      <c r="AE774" s="141" t="s">
        <v>53</v>
      </c>
      <c r="AF774" s="141" t="n">
        <v>0</v>
      </c>
      <c r="AG774" s="141" t="n">
        <v>0</v>
      </c>
      <c r="AH774" s="141" t="n">
        <v>1</v>
      </c>
      <c r="AI774" s="141" t="n">
        <v>1</v>
      </c>
      <c r="AJ774" s="141" t="n">
        <v>3</v>
      </c>
      <c r="AK774" s="141" t="n">
        <v>0</v>
      </c>
      <c r="AL774" s="144"/>
    </row>
    <row collapsed="false" customFormat="false" customHeight="false" hidden="false" ht="15.9" outlineLevel="0" r="775">
      <c r="A775" s="141" t="n">
        <v>768</v>
      </c>
      <c r="B775" s="55" t="s">
        <v>316</v>
      </c>
      <c r="C775" s="141" t="s">
        <v>376</v>
      </c>
      <c r="D775" s="142" t="s">
        <v>382</v>
      </c>
      <c r="E775" s="141" t="n">
        <v>11</v>
      </c>
      <c r="F775" s="141" t="n">
        <v>3</v>
      </c>
      <c r="G775" s="141"/>
      <c r="H775" s="141" t="n">
        <v>8764</v>
      </c>
      <c r="I775" s="36" t="s">
        <v>163</v>
      </c>
      <c r="J775" s="141"/>
      <c r="K775" s="141" t="s">
        <v>130</v>
      </c>
      <c r="L775" s="141" t="s">
        <v>104</v>
      </c>
      <c r="M775" s="141" t="n">
        <v>1971</v>
      </c>
      <c r="N775" s="141" t="s">
        <v>67</v>
      </c>
      <c r="O775" s="141" t="n">
        <v>9</v>
      </c>
      <c r="P775" s="141" t="n">
        <v>0</v>
      </c>
      <c r="Q775" s="141" t="n">
        <v>1</v>
      </c>
      <c r="R775" s="141" t="n">
        <v>45</v>
      </c>
      <c r="S775" s="143" t="n">
        <v>2225.6</v>
      </c>
      <c r="T775" s="143" t="n">
        <v>2225.6</v>
      </c>
      <c r="U775" s="143" t="n">
        <v>1961.1</v>
      </c>
      <c r="V775" s="143" t="n">
        <v>20.5</v>
      </c>
      <c r="W775" s="141" t="s">
        <v>52</v>
      </c>
      <c r="X775" s="141" t="s">
        <v>52</v>
      </c>
      <c r="Y775" s="141" t="s">
        <v>52</v>
      </c>
      <c r="Z775" s="141" t="s">
        <v>52</v>
      </c>
      <c r="AA775" s="141" t="s">
        <v>52</v>
      </c>
      <c r="AB775" s="141" t="s">
        <v>52</v>
      </c>
      <c r="AC775" s="141" t="s">
        <v>53</v>
      </c>
      <c r="AD775" s="141" t="s">
        <v>52</v>
      </c>
      <c r="AE775" s="141" t="s">
        <v>53</v>
      </c>
      <c r="AF775" s="141" t="n">
        <v>1</v>
      </c>
      <c r="AG775" s="141" t="n">
        <v>0</v>
      </c>
      <c r="AH775" s="141" t="n">
        <v>1</v>
      </c>
      <c r="AI775" s="141" t="n">
        <v>0</v>
      </c>
      <c r="AJ775" s="141" t="n">
        <v>1</v>
      </c>
      <c r="AK775" s="141" t="n">
        <v>0</v>
      </c>
      <c r="AL775" s="144"/>
    </row>
    <row collapsed="false" customFormat="false" customHeight="false" hidden="false" ht="15.9" outlineLevel="0" r="776">
      <c r="A776" s="141" t="n">
        <v>769</v>
      </c>
      <c r="B776" s="55" t="s">
        <v>316</v>
      </c>
      <c r="C776" s="141" t="s">
        <v>376</v>
      </c>
      <c r="D776" s="142" t="s">
        <v>382</v>
      </c>
      <c r="E776" s="141" t="n">
        <v>16</v>
      </c>
      <c r="F776" s="141"/>
      <c r="G776" s="141"/>
      <c r="H776" s="55" t="n">
        <v>8765</v>
      </c>
      <c r="I776" s="36" t="s">
        <v>163</v>
      </c>
      <c r="J776" s="141"/>
      <c r="K776" s="141" t="s">
        <v>101</v>
      </c>
      <c r="L776" s="141" t="s">
        <v>104</v>
      </c>
      <c r="M776" s="141" t="n">
        <v>1981</v>
      </c>
      <c r="N776" s="141" t="s">
        <v>67</v>
      </c>
      <c r="O776" s="141" t="n">
        <v>5</v>
      </c>
      <c r="P776" s="141" t="n">
        <v>0</v>
      </c>
      <c r="Q776" s="141" t="n">
        <v>5</v>
      </c>
      <c r="R776" s="141" t="n">
        <v>82</v>
      </c>
      <c r="S776" s="143" t="n">
        <v>4495.2</v>
      </c>
      <c r="T776" s="143" t="n">
        <v>4495.2</v>
      </c>
      <c r="U776" s="143" t="n">
        <v>4037.6</v>
      </c>
      <c r="V776" s="143"/>
      <c r="W776" s="141" t="s">
        <v>52</v>
      </c>
      <c r="X776" s="141" t="s">
        <v>52</v>
      </c>
      <c r="Y776" s="141" t="s">
        <v>52</v>
      </c>
      <c r="Z776" s="141" t="s">
        <v>52</v>
      </c>
      <c r="AA776" s="141" t="s">
        <v>52</v>
      </c>
      <c r="AB776" s="141" t="s">
        <v>52</v>
      </c>
      <c r="AC776" s="141" t="s">
        <v>53</v>
      </c>
      <c r="AD776" s="141" t="s">
        <v>52</v>
      </c>
      <c r="AE776" s="141" t="s">
        <v>53</v>
      </c>
      <c r="AF776" s="141" t="n">
        <v>0</v>
      </c>
      <c r="AG776" s="141" t="n">
        <v>0</v>
      </c>
      <c r="AH776" s="141" t="n">
        <v>1</v>
      </c>
      <c r="AI776" s="141" t="n">
        <v>1</v>
      </c>
      <c r="AJ776" s="141" t="n">
        <v>1</v>
      </c>
      <c r="AK776" s="141" t="n">
        <v>0</v>
      </c>
      <c r="AL776" s="144"/>
    </row>
    <row collapsed="false" customFormat="false" customHeight="false" hidden="false" ht="30.8" outlineLevel="0" r="777">
      <c r="A777" s="141" t="n">
        <v>770</v>
      </c>
      <c r="B777" s="55" t="s">
        <v>316</v>
      </c>
      <c r="C777" s="141" t="s">
        <v>376</v>
      </c>
      <c r="D777" s="142" t="s">
        <v>382</v>
      </c>
      <c r="E777" s="141" t="n">
        <v>17</v>
      </c>
      <c r="F777" s="141"/>
      <c r="G777" s="141"/>
      <c r="H777" s="141" t="n">
        <v>8766</v>
      </c>
      <c r="I777" s="36" t="s">
        <v>163</v>
      </c>
      <c r="J777" s="141"/>
      <c r="K777" s="141" t="s">
        <v>104</v>
      </c>
      <c r="L777" s="141" t="s">
        <v>104</v>
      </c>
      <c r="M777" s="141" t="n">
        <v>1970</v>
      </c>
      <c r="N777" s="141" t="s">
        <v>67</v>
      </c>
      <c r="O777" s="141" t="n">
        <v>5</v>
      </c>
      <c r="P777" s="141" t="n">
        <v>0</v>
      </c>
      <c r="Q777" s="141" t="n">
        <v>2</v>
      </c>
      <c r="R777" s="141" t="n">
        <v>5</v>
      </c>
      <c r="S777" s="143" t="n">
        <v>3041.29</v>
      </c>
      <c r="T777" s="143" t="n">
        <v>3041.29</v>
      </c>
      <c r="U777" s="143" t="n">
        <v>2902.69</v>
      </c>
      <c r="V777" s="143"/>
      <c r="W777" s="141" t="s">
        <v>52</v>
      </c>
      <c r="X777" s="141" t="s">
        <v>52</v>
      </c>
      <c r="Y777" s="141" t="s">
        <v>52</v>
      </c>
      <c r="Z777" s="141" t="s">
        <v>52</v>
      </c>
      <c r="AA777" s="141" t="s">
        <v>52</v>
      </c>
      <c r="AB777" s="141" t="s">
        <v>52</v>
      </c>
      <c r="AC777" s="141" t="s">
        <v>53</v>
      </c>
      <c r="AD777" s="141" t="s">
        <v>52</v>
      </c>
      <c r="AE777" s="141" t="s">
        <v>53</v>
      </c>
      <c r="AF777" s="141" t="n">
        <v>0</v>
      </c>
      <c r="AG777" s="141" t="n">
        <v>1</v>
      </c>
      <c r="AH777" s="141" t="n">
        <v>1</v>
      </c>
      <c r="AI777" s="145" t="s">
        <v>384</v>
      </c>
      <c r="AJ777" s="141" t="n">
        <v>1</v>
      </c>
      <c r="AK777" s="141" t="n">
        <v>0</v>
      </c>
      <c r="AL777" s="144"/>
    </row>
    <row collapsed="false" customFormat="false" customHeight="false" hidden="false" ht="15.9" outlineLevel="0" r="778">
      <c r="A778" s="141" t="n">
        <v>771</v>
      </c>
      <c r="B778" s="55" t="s">
        <v>316</v>
      </c>
      <c r="C778" s="141" t="s">
        <v>376</v>
      </c>
      <c r="D778" s="142" t="s">
        <v>382</v>
      </c>
      <c r="E778" s="141" t="n">
        <v>20</v>
      </c>
      <c r="F778" s="141"/>
      <c r="G778" s="141"/>
      <c r="H778" s="55" t="n">
        <v>8767</v>
      </c>
      <c r="I778" s="36" t="s">
        <v>163</v>
      </c>
      <c r="J778" s="141"/>
      <c r="K778" s="141" t="s">
        <v>101</v>
      </c>
      <c r="L778" s="141" t="s">
        <v>104</v>
      </c>
      <c r="M778" s="141" t="n">
        <v>1985</v>
      </c>
      <c r="N778" s="141" t="s">
        <v>67</v>
      </c>
      <c r="O778" s="141" t="n">
        <v>5</v>
      </c>
      <c r="P778" s="141" t="n">
        <v>0</v>
      </c>
      <c r="Q778" s="141" t="n">
        <v>5</v>
      </c>
      <c r="R778" s="141" t="n">
        <v>82</v>
      </c>
      <c r="S778" s="143" t="n">
        <v>4406</v>
      </c>
      <c r="T778" s="143" t="n">
        <v>4406</v>
      </c>
      <c r="U778" s="143" t="n">
        <v>3956.4</v>
      </c>
      <c r="V778" s="143"/>
      <c r="W778" s="141" t="s">
        <v>52</v>
      </c>
      <c r="X778" s="141" t="s">
        <v>52</v>
      </c>
      <c r="Y778" s="141" t="s">
        <v>52</v>
      </c>
      <c r="Z778" s="141" t="s">
        <v>52</v>
      </c>
      <c r="AA778" s="141" t="s">
        <v>52</v>
      </c>
      <c r="AB778" s="141" t="s">
        <v>52</v>
      </c>
      <c r="AC778" s="141" t="s">
        <v>53</v>
      </c>
      <c r="AD778" s="141" t="s">
        <v>52</v>
      </c>
      <c r="AE778" s="141" t="s">
        <v>53</v>
      </c>
      <c r="AF778" s="141" t="n">
        <v>0</v>
      </c>
      <c r="AG778" s="141" t="n">
        <v>0</v>
      </c>
      <c r="AH778" s="141" t="n">
        <v>1</v>
      </c>
      <c r="AI778" s="141" t="n">
        <v>1</v>
      </c>
      <c r="AJ778" s="141" t="n">
        <v>1</v>
      </c>
      <c r="AK778" s="141" t="n">
        <v>0</v>
      </c>
      <c r="AL778" s="144"/>
    </row>
    <row collapsed="false" customFormat="false" customHeight="false" hidden="false" ht="15.9" outlineLevel="0" r="779">
      <c r="A779" s="141" t="n">
        <v>772</v>
      </c>
      <c r="B779" s="55" t="s">
        <v>316</v>
      </c>
      <c r="C779" s="141" t="s">
        <v>373</v>
      </c>
      <c r="D779" s="142" t="s">
        <v>385</v>
      </c>
      <c r="E779" s="141" t="n">
        <v>1</v>
      </c>
      <c r="F779" s="141"/>
      <c r="G779" s="141"/>
      <c r="H779" s="141" t="n">
        <v>8768</v>
      </c>
      <c r="I779" s="36" t="s">
        <v>163</v>
      </c>
      <c r="J779" s="141"/>
      <c r="K779" s="141" t="s">
        <v>375</v>
      </c>
      <c r="L779" s="141" t="s">
        <v>101</v>
      </c>
      <c r="M779" s="141" t="n">
        <v>2010</v>
      </c>
      <c r="N779" s="141" t="s">
        <v>227</v>
      </c>
      <c r="O779" s="141" t="n">
        <v>8</v>
      </c>
      <c r="P779" s="141" t="n">
        <v>0</v>
      </c>
      <c r="Q779" s="141" t="n">
        <v>1</v>
      </c>
      <c r="R779" s="141" t="n">
        <v>32</v>
      </c>
      <c r="S779" s="143" t="n">
        <v>2568.7</v>
      </c>
      <c r="T779" s="143" t="n">
        <v>2568.7</v>
      </c>
      <c r="U779" s="143" t="n">
        <v>2116</v>
      </c>
      <c r="V779" s="143"/>
      <c r="W779" s="141" t="s">
        <v>52</v>
      </c>
      <c r="X779" s="141" t="s">
        <v>52</v>
      </c>
      <c r="Y779" s="141" t="s">
        <v>52</v>
      </c>
      <c r="Z779" s="141" t="s">
        <v>52</v>
      </c>
      <c r="AA779" s="141" t="s">
        <v>52</v>
      </c>
      <c r="AB779" s="141" t="s">
        <v>53</v>
      </c>
      <c r="AC779" s="141" t="s">
        <v>53</v>
      </c>
      <c r="AD779" s="141" t="s">
        <v>53</v>
      </c>
      <c r="AE779" s="141" t="s">
        <v>52</v>
      </c>
      <c r="AF779" s="141" t="n">
        <v>1</v>
      </c>
      <c r="AG779" s="141" t="n">
        <v>2</v>
      </c>
      <c r="AH779" s="141" t="n">
        <v>1</v>
      </c>
      <c r="AI779" s="141" t="n">
        <v>1</v>
      </c>
      <c r="AJ779" s="141" t="n">
        <v>1</v>
      </c>
      <c r="AK779" s="141" t="n">
        <v>0</v>
      </c>
      <c r="AL779" s="144"/>
    </row>
    <row collapsed="false" customFormat="false" customHeight="false" hidden="false" ht="15.9" outlineLevel="0" r="780">
      <c r="A780" s="141" t="n">
        <v>773</v>
      </c>
      <c r="B780" s="55" t="s">
        <v>316</v>
      </c>
      <c r="C780" s="141" t="s">
        <v>373</v>
      </c>
      <c r="D780" s="142" t="s">
        <v>385</v>
      </c>
      <c r="E780" s="141" t="n">
        <v>3</v>
      </c>
      <c r="F780" s="141"/>
      <c r="G780" s="141"/>
      <c r="H780" s="55" t="n">
        <v>8769</v>
      </c>
      <c r="I780" s="36" t="s">
        <v>163</v>
      </c>
      <c r="J780" s="141"/>
      <c r="K780" s="141" t="s">
        <v>375</v>
      </c>
      <c r="L780" s="141" t="s">
        <v>101</v>
      </c>
      <c r="M780" s="141" t="n">
        <v>2010</v>
      </c>
      <c r="N780" s="141" t="s">
        <v>227</v>
      </c>
      <c r="O780" s="141" t="n">
        <v>8</v>
      </c>
      <c r="P780" s="141" t="n">
        <v>0</v>
      </c>
      <c r="Q780" s="141" t="n">
        <v>6</v>
      </c>
      <c r="R780" s="141" t="n">
        <v>211</v>
      </c>
      <c r="S780" s="143" t="n">
        <v>14110.4</v>
      </c>
      <c r="T780" s="143" t="n">
        <v>14110.4</v>
      </c>
      <c r="U780" s="143" t="n">
        <v>12089.9</v>
      </c>
      <c r="V780" s="143"/>
      <c r="W780" s="141" t="s">
        <v>52</v>
      </c>
      <c r="X780" s="141" t="s">
        <v>52</v>
      </c>
      <c r="Y780" s="141" t="s">
        <v>52</v>
      </c>
      <c r="Z780" s="141" t="s">
        <v>52</v>
      </c>
      <c r="AA780" s="141" t="s">
        <v>52</v>
      </c>
      <c r="AB780" s="141" t="s">
        <v>53</v>
      </c>
      <c r="AC780" s="141" t="s">
        <v>53</v>
      </c>
      <c r="AD780" s="141" t="s">
        <v>53</v>
      </c>
      <c r="AE780" s="141" t="s">
        <v>52</v>
      </c>
      <c r="AF780" s="141" t="n">
        <v>6</v>
      </c>
      <c r="AG780" s="141" t="n">
        <v>2</v>
      </c>
      <c r="AH780" s="141" t="n">
        <v>1</v>
      </c>
      <c r="AI780" s="141" t="n">
        <v>1</v>
      </c>
      <c r="AJ780" s="141" t="n">
        <v>1</v>
      </c>
      <c r="AK780" s="141" t="n">
        <v>0</v>
      </c>
      <c r="AL780" s="144"/>
    </row>
    <row collapsed="false" customFormat="false" customHeight="false" hidden="false" ht="15.9" outlineLevel="0" r="781">
      <c r="A781" s="141" t="n">
        <v>774</v>
      </c>
      <c r="B781" s="55" t="s">
        <v>316</v>
      </c>
      <c r="C781" s="141" t="s">
        <v>373</v>
      </c>
      <c r="D781" s="142" t="s">
        <v>385</v>
      </c>
      <c r="E781" s="141" t="n">
        <v>5</v>
      </c>
      <c r="F781" s="141"/>
      <c r="G781" s="141"/>
      <c r="H781" s="141" t="n">
        <v>8770</v>
      </c>
      <c r="I781" s="36" t="s">
        <v>163</v>
      </c>
      <c r="J781" s="141"/>
      <c r="K781" s="141" t="s">
        <v>375</v>
      </c>
      <c r="L781" s="141" t="s">
        <v>101</v>
      </c>
      <c r="M781" s="141" t="n">
        <v>2010</v>
      </c>
      <c r="N781" s="141" t="s">
        <v>227</v>
      </c>
      <c r="O781" s="141" t="n">
        <v>8</v>
      </c>
      <c r="P781" s="141" t="n">
        <v>0</v>
      </c>
      <c r="Q781" s="141" t="n">
        <v>2</v>
      </c>
      <c r="R781" s="141" t="n">
        <v>80</v>
      </c>
      <c r="S781" s="143" t="n">
        <v>5155.22</v>
      </c>
      <c r="T781" s="143" t="n">
        <v>5155.22</v>
      </c>
      <c r="U781" s="143" t="n">
        <v>4258.02</v>
      </c>
      <c r="V781" s="143"/>
      <c r="W781" s="141" t="s">
        <v>52</v>
      </c>
      <c r="X781" s="141" t="s">
        <v>52</v>
      </c>
      <c r="Y781" s="141" t="s">
        <v>52</v>
      </c>
      <c r="Z781" s="141" t="s">
        <v>52</v>
      </c>
      <c r="AA781" s="141" t="s">
        <v>52</v>
      </c>
      <c r="AB781" s="141" t="s">
        <v>53</v>
      </c>
      <c r="AC781" s="141" t="s">
        <v>53</v>
      </c>
      <c r="AD781" s="141" t="s">
        <v>53</v>
      </c>
      <c r="AE781" s="141" t="s">
        <v>52</v>
      </c>
      <c r="AF781" s="141" t="n">
        <v>2</v>
      </c>
      <c r="AG781" s="141" t="n">
        <v>2</v>
      </c>
      <c r="AH781" s="141" t="n">
        <v>1</v>
      </c>
      <c r="AI781" s="141" t="n">
        <v>1</v>
      </c>
      <c r="AJ781" s="141" t="n">
        <v>1</v>
      </c>
      <c r="AK781" s="141" t="n">
        <v>0</v>
      </c>
      <c r="AL781" s="144"/>
    </row>
    <row collapsed="false" customFormat="false" customHeight="false" hidden="false" ht="15.9" outlineLevel="0" r="782">
      <c r="A782" s="141" t="n">
        <v>775</v>
      </c>
      <c r="B782" s="55" t="s">
        <v>316</v>
      </c>
      <c r="C782" s="141" t="s">
        <v>373</v>
      </c>
      <c r="D782" s="142" t="s">
        <v>385</v>
      </c>
      <c r="E782" s="141" t="n">
        <v>7</v>
      </c>
      <c r="F782" s="141"/>
      <c r="G782" s="141"/>
      <c r="H782" s="55" t="n">
        <v>8771</v>
      </c>
      <c r="I782" s="55" t="n">
        <v>8771</v>
      </c>
      <c r="J782" s="55" t="n">
        <v>8771</v>
      </c>
      <c r="K782" s="141" t="s">
        <v>375</v>
      </c>
      <c r="L782" s="141" t="s">
        <v>101</v>
      </c>
      <c r="M782" s="141" t="n">
        <v>2010</v>
      </c>
      <c r="N782" s="141" t="s">
        <v>227</v>
      </c>
      <c r="O782" s="141" t="n">
        <v>8</v>
      </c>
      <c r="P782" s="141" t="n">
        <v>0</v>
      </c>
      <c r="Q782" s="141" t="n">
        <v>7</v>
      </c>
      <c r="R782" s="141" t="n">
        <v>340</v>
      </c>
      <c r="S782" s="143" t="n">
        <v>17602.3</v>
      </c>
      <c r="T782" s="143" t="n">
        <v>17602.3</v>
      </c>
      <c r="U782" s="143" t="n">
        <v>14460.6</v>
      </c>
      <c r="V782" s="143"/>
      <c r="W782" s="141" t="s">
        <v>52</v>
      </c>
      <c r="X782" s="141" t="s">
        <v>52</v>
      </c>
      <c r="Y782" s="141" t="s">
        <v>52</v>
      </c>
      <c r="Z782" s="141" t="s">
        <v>52</v>
      </c>
      <c r="AA782" s="141" t="s">
        <v>52</v>
      </c>
      <c r="AB782" s="141" t="s">
        <v>53</v>
      </c>
      <c r="AC782" s="141" t="s">
        <v>53</v>
      </c>
      <c r="AD782" s="141" t="s">
        <v>53</v>
      </c>
      <c r="AE782" s="141" t="s">
        <v>52</v>
      </c>
      <c r="AF782" s="141" t="n">
        <v>4</v>
      </c>
      <c r="AG782" s="141" t="n">
        <v>2</v>
      </c>
      <c r="AH782" s="141" t="n">
        <v>1</v>
      </c>
      <c r="AI782" s="141" t="n">
        <v>1</v>
      </c>
      <c r="AJ782" s="141" t="n">
        <v>1</v>
      </c>
      <c r="AK782" s="141" t="n">
        <v>0</v>
      </c>
      <c r="AL782" s="144"/>
    </row>
    <row collapsed="false" customFormat="false" customHeight="false" hidden="false" ht="15.9" outlineLevel="0" r="783">
      <c r="A783" s="141" t="n">
        <v>776</v>
      </c>
      <c r="B783" s="55" t="s">
        <v>316</v>
      </c>
      <c r="C783" s="141" t="s">
        <v>376</v>
      </c>
      <c r="D783" s="142" t="s">
        <v>386</v>
      </c>
      <c r="E783" s="141" t="n">
        <v>43</v>
      </c>
      <c r="F783" s="141"/>
      <c r="G783" s="141"/>
      <c r="H783" s="141" t="n">
        <v>8772</v>
      </c>
      <c r="I783" s="141" t="n">
        <v>8772</v>
      </c>
      <c r="J783" s="141" t="n">
        <v>8772</v>
      </c>
      <c r="K783" s="141" t="s">
        <v>50</v>
      </c>
      <c r="L783" s="141" t="s">
        <v>101</v>
      </c>
      <c r="M783" s="141" t="n">
        <v>1987</v>
      </c>
      <c r="N783" s="141" t="s">
        <v>50</v>
      </c>
      <c r="O783" s="141" t="n">
        <v>10</v>
      </c>
      <c r="P783" s="141" t="n">
        <v>0</v>
      </c>
      <c r="Q783" s="141" t="n">
        <v>6</v>
      </c>
      <c r="R783" s="141" t="n">
        <v>239</v>
      </c>
      <c r="S783" s="143" t="n">
        <v>14862.1</v>
      </c>
      <c r="T783" s="143" t="n">
        <v>14862.1</v>
      </c>
      <c r="U783" s="143" t="n">
        <v>12911.1</v>
      </c>
      <c r="V783" s="143"/>
      <c r="W783" s="141" t="s">
        <v>52</v>
      </c>
      <c r="X783" s="141" t="s">
        <v>52</v>
      </c>
      <c r="Y783" s="141" t="s">
        <v>52</v>
      </c>
      <c r="Z783" s="141" t="s">
        <v>52</v>
      </c>
      <c r="AA783" s="141" t="s">
        <v>52</v>
      </c>
      <c r="AB783" s="141" t="s">
        <v>52</v>
      </c>
      <c r="AC783" s="141" t="s">
        <v>53</v>
      </c>
      <c r="AD783" s="141" t="s">
        <v>52</v>
      </c>
      <c r="AE783" s="141" t="s">
        <v>53</v>
      </c>
      <c r="AF783" s="141" t="n">
        <v>6</v>
      </c>
      <c r="AG783" s="141" t="n">
        <v>1</v>
      </c>
      <c r="AH783" s="141" t="n">
        <v>1</v>
      </c>
      <c r="AI783" s="141" t="n">
        <v>1</v>
      </c>
      <c r="AJ783" s="141" t="n">
        <v>2</v>
      </c>
      <c r="AK783" s="141" t="n">
        <v>0</v>
      </c>
      <c r="AL783" s="144"/>
    </row>
    <row collapsed="false" customFormat="false" customHeight="false" hidden="false" ht="15.9" outlineLevel="0" r="784">
      <c r="A784" s="141" t="n">
        <v>777</v>
      </c>
      <c r="B784" s="145" t="s">
        <v>46</v>
      </c>
      <c r="C784" s="145" t="s">
        <v>387</v>
      </c>
      <c r="D784" s="146" t="s">
        <v>289</v>
      </c>
      <c r="E784" s="36" t="n">
        <v>20</v>
      </c>
      <c r="F784" s="36" t="n">
        <v>1</v>
      </c>
      <c r="G784" s="141"/>
      <c r="H784" s="55" t="n">
        <v>8773</v>
      </c>
      <c r="I784" s="55" t="n">
        <v>8773</v>
      </c>
      <c r="J784" s="55" t="n">
        <v>8773</v>
      </c>
      <c r="K784" s="141" t="s">
        <v>170</v>
      </c>
      <c r="L784" s="141" t="n">
        <v>137</v>
      </c>
      <c r="M784" s="141" t="n">
        <v>1983</v>
      </c>
      <c r="N784" s="141" t="s">
        <v>234</v>
      </c>
      <c r="O784" s="141" t="n">
        <v>12</v>
      </c>
      <c r="P784" s="141" t="n">
        <v>0</v>
      </c>
      <c r="Q784" s="141" t="n">
        <v>8</v>
      </c>
      <c r="R784" s="141" t="n">
        <v>569</v>
      </c>
      <c r="S784" s="143" t="n">
        <v>37260.5</v>
      </c>
      <c r="T784" s="143" t="n">
        <v>37260.5</v>
      </c>
      <c r="U784" s="143" t="n">
        <v>30496</v>
      </c>
      <c r="V784" s="143" t="n">
        <v>6764.5</v>
      </c>
      <c r="W784" s="141" t="s">
        <v>52</v>
      </c>
      <c r="X784" s="141" t="s">
        <v>52</v>
      </c>
      <c r="Y784" s="141" t="s">
        <v>52</v>
      </c>
      <c r="Z784" s="141" t="s">
        <v>52</v>
      </c>
      <c r="AA784" s="141" t="s">
        <v>52</v>
      </c>
      <c r="AB784" s="141" t="s">
        <v>53</v>
      </c>
      <c r="AC784" s="141" t="s">
        <v>53</v>
      </c>
      <c r="AD784" s="141" t="s">
        <v>53</v>
      </c>
      <c r="AE784" s="141" t="s">
        <v>52</v>
      </c>
      <c r="AF784" s="141" t="n">
        <v>16</v>
      </c>
      <c r="AG784" s="141" t="n">
        <v>4</v>
      </c>
      <c r="AH784" s="141" t="n">
        <v>4</v>
      </c>
      <c r="AI784" s="141" t="n">
        <v>1</v>
      </c>
      <c r="AJ784" s="141" t="n">
        <v>1</v>
      </c>
      <c r="AK784" s="141" t="n">
        <v>0</v>
      </c>
      <c r="AL784" s="144"/>
    </row>
  </sheetData>
  <autoFilter ref="A6:AL593"/>
  <mergeCells count="13">
    <mergeCell ref="A5:A6"/>
    <mergeCell ref="B5:J5"/>
    <mergeCell ref="K5:AF5"/>
    <mergeCell ref="AG5:AK5"/>
    <mergeCell ref="AL5:AL6"/>
    <mergeCell ref="AG171:AG172"/>
    <mergeCell ref="AJ171:AJ172"/>
    <mergeCell ref="AJ186:AJ187"/>
    <mergeCell ref="AJ193:AJ194"/>
    <mergeCell ref="AJ205:AJ206"/>
    <mergeCell ref="AJ214:AJ215"/>
    <mergeCell ref="AH232:AH233"/>
    <mergeCell ref="AJ232:AJ233"/>
  </mergeCells>
  <dataValidations count="3">
    <dataValidation allowBlank="true" error="Можно ввести только целое число!" errorTitle="Ошибка!" operator="between" showDropDown="false" showErrorMessage="true" showInputMessage="true" sqref="O156:O272 Q156:Q272 AG274:AI332" type="whole">
      <formula1>0</formula1>
      <formula2>100000</formula2>
    </dataValidation>
    <dataValidation allowBlank="true" error="Округлите до сотых долей!" errorTitle="Ошибка!" operator="between" showDropDown="false" showErrorMessage="true" showInputMessage="true" sqref="V156:V272" type="custom">
      <formula1>A1*100-INT(A1*100)&lt;0.0001</formula1>
      <formula2>0</formula2>
    </dataValidation>
    <dataValidation allowBlank="true" error="Допустимы целые числа от 0 и выше" errorTitle="Ошибка!" operator="between" showDropDown="false" showErrorMessage="true" showInputMessage="true" sqref="M156:M272" type="whole">
      <formula1>0</formula1>
      <formula2>3000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Z794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75" zoomScaleNormal="75" zoomScalePageLayoutView="100">
      <pane activePane="bottomLeft" topLeftCell="A778" xSplit="0" ySplit="10"/>
      <selection activeCell="A1" activeCellId="0" pane="topLeft" sqref="A1"/>
      <selection activeCell="E778" activeCellId="0" pane="bottomLeft" sqref="E778"/>
    </sheetView>
  </sheetViews>
  <sheetFormatPr defaultRowHeight="13.3"/>
  <cols>
    <col collapsed="false" hidden="false" max="1" min="1" style="151" width="9.71255060728745"/>
    <col collapsed="false" hidden="false" max="2" min="2" style="152" width="13.7125506072874"/>
    <col collapsed="false" hidden="false" max="3" min="3" style="153" width="17.8542510121458"/>
    <col collapsed="false" hidden="false" max="4" min="4" style="153" width="19.2834008097166"/>
    <col collapsed="false" hidden="false" max="5" min="5" style="153" width="21.2793522267206"/>
    <col collapsed="false" hidden="false" max="6" min="6" style="153" width="60.2874493927126"/>
    <col collapsed="false" hidden="false" max="7" min="7" style="152" width="23"/>
    <col collapsed="false" hidden="false" max="8" min="8" style="152" width="13.5668016194332"/>
    <col collapsed="false" hidden="false" max="9" min="9" style="152" width="11.7125506072874"/>
    <col collapsed="false" hidden="false" max="10" min="10" style="152" width="35.2834008097166"/>
    <col collapsed="false" hidden="false" max="11" min="11" style="152" width="11.7125506072874"/>
    <col collapsed="false" hidden="false" max="12" min="12" style="152" width="15.1376518218623"/>
    <col collapsed="false" hidden="false" max="15" min="13" style="152" width="11.7125506072874"/>
    <col collapsed="false" hidden="false" max="16" min="16" style="152" width="10.7125506072875"/>
    <col collapsed="false" hidden="false" max="17" min="17" style="152" width="12.2834008097166"/>
    <col collapsed="false" hidden="false" max="18" min="18" style="152" width="32.1417004048583"/>
    <col collapsed="false" hidden="false" max="19" min="19" style="152" width="10.8542510121457"/>
    <col collapsed="false" hidden="false" max="20" min="20" style="152" width="10.2834008097166"/>
    <col collapsed="false" hidden="false" max="21" min="21" style="152" width="11.7125506072874"/>
    <col collapsed="false" hidden="false" max="22" min="22" style="152" width="13.2834008097166"/>
    <col collapsed="false" hidden="false" max="34" min="23" style="152" width="8.71255060728745"/>
    <col collapsed="false" hidden="false" max="40" min="35" style="152" width="7.2834008097166"/>
    <col collapsed="false" hidden="false" max="41" min="41" style="152" width="8.2834008097166"/>
    <col collapsed="false" hidden="false" max="46" min="42" style="152" width="7.2834008097166"/>
    <col collapsed="false" hidden="false" max="47" min="47" style="152" width="13.8542510121457"/>
    <col collapsed="false" hidden="false" max="48" min="48" style="152" width="24.1457489878543"/>
    <col collapsed="false" hidden="false" max="49" min="49" style="152" width="12.995951417004"/>
    <col collapsed="false" hidden="false" max="50" min="50" style="152" width="25.7165991902834"/>
    <col collapsed="false" hidden="false" max="51" min="51" style="152" width="14.2834008097166"/>
    <col collapsed="false" hidden="false" max="52" min="52" style="152" width="16.1376518218624"/>
    <col collapsed="false" hidden="false" max="1025" min="53" style="151" width="9.1417004048583"/>
  </cols>
  <sheetData>
    <row collapsed="false" customFormat="false" customHeight="false" hidden="false" ht="13.3" outlineLevel="0" r="1">
      <c r="A1" s="154" t="s">
        <v>388</v>
      </c>
    </row>
    <row collapsed="false" customFormat="false" customHeight="false" hidden="false" ht="16.9" outlineLevel="0" r="2">
      <c r="A2" s="154"/>
      <c r="C2" s="155" t="s">
        <v>389</v>
      </c>
    </row>
    <row collapsed="false" customFormat="false" customHeight="false" hidden="false" ht="16.9" outlineLevel="0" r="3">
      <c r="A3" s="156"/>
      <c r="C3" s="155" t="s">
        <v>390</v>
      </c>
    </row>
    <row collapsed="false" customFormat="false" customHeight="false" hidden="false" ht="13.3" outlineLevel="0" r="4">
      <c r="A4" s="154"/>
    </row>
    <row collapsed="false" customFormat="true" customHeight="true" hidden="false" ht="16.15" outlineLevel="0" r="5" s="162">
      <c r="A5" s="15" t="s">
        <v>5</v>
      </c>
      <c r="B5" s="15" t="s">
        <v>16</v>
      </c>
      <c r="C5" s="157" t="s">
        <v>391</v>
      </c>
      <c r="D5" s="158" t="s">
        <v>392</v>
      </c>
      <c r="E5" s="158" t="s">
        <v>393</v>
      </c>
      <c r="F5" s="157" t="s">
        <v>394</v>
      </c>
      <c r="G5" s="157" t="s">
        <v>395</v>
      </c>
      <c r="H5" s="157" t="s">
        <v>396</v>
      </c>
      <c r="I5" s="159" t="s">
        <v>397</v>
      </c>
      <c r="J5" s="24" t="s">
        <v>398</v>
      </c>
      <c r="K5" s="24" t="s">
        <v>399</v>
      </c>
      <c r="L5" s="24" t="s">
        <v>400</v>
      </c>
      <c r="M5" s="24" t="s">
        <v>401</v>
      </c>
      <c r="N5" s="24" t="s">
        <v>402</v>
      </c>
      <c r="O5" s="24" t="s">
        <v>403</v>
      </c>
      <c r="P5" s="24" t="s">
        <v>404</v>
      </c>
      <c r="Q5" s="24" t="s">
        <v>405</v>
      </c>
      <c r="R5" s="24" t="s">
        <v>406</v>
      </c>
      <c r="S5" s="24" t="s">
        <v>407</v>
      </c>
      <c r="T5" s="24" t="s">
        <v>408</v>
      </c>
      <c r="U5" s="160" t="s">
        <v>409</v>
      </c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1" t="s">
        <v>410</v>
      </c>
      <c r="AW5" s="161" t="s">
        <v>411</v>
      </c>
      <c r="AX5" s="161" t="s">
        <v>412</v>
      </c>
      <c r="AY5" s="161" t="s">
        <v>413</v>
      </c>
      <c r="AZ5" s="161" t="s">
        <v>414</v>
      </c>
    </row>
    <row collapsed="false" customFormat="true" customHeight="true" hidden="false" ht="16.15" outlineLevel="0" r="6" s="162">
      <c r="A6" s="15"/>
      <c r="B6" s="15"/>
      <c r="C6" s="157"/>
      <c r="D6" s="158"/>
      <c r="E6" s="158"/>
      <c r="F6" s="157"/>
      <c r="G6" s="157"/>
      <c r="H6" s="157"/>
      <c r="I6" s="159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60" t="s">
        <v>415</v>
      </c>
      <c r="V6" s="160" t="s">
        <v>416</v>
      </c>
      <c r="W6" s="160" t="s">
        <v>417</v>
      </c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1"/>
      <c r="AW6" s="161"/>
      <c r="AX6" s="161"/>
      <c r="AY6" s="161"/>
      <c r="AZ6" s="161"/>
    </row>
    <row collapsed="false" customFormat="true" customHeight="true" hidden="false" ht="12.75" outlineLevel="0" r="7" s="162">
      <c r="A7" s="15"/>
      <c r="B7" s="15"/>
      <c r="C7" s="157"/>
      <c r="D7" s="158"/>
      <c r="E7" s="158"/>
      <c r="F7" s="157"/>
      <c r="G7" s="157"/>
      <c r="H7" s="157"/>
      <c r="I7" s="159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60"/>
      <c r="V7" s="160"/>
      <c r="W7" s="160" t="s">
        <v>418</v>
      </c>
      <c r="X7" s="160"/>
      <c r="Y7" s="160" t="s">
        <v>419</v>
      </c>
      <c r="Z7" s="160"/>
      <c r="AA7" s="160" t="s">
        <v>420</v>
      </c>
      <c r="AB7" s="160"/>
      <c r="AC7" s="160" t="s">
        <v>421</v>
      </c>
      <c r="AD7" s="160"/>
      <c r="AE7" s="160" t="s">
        <v>422</v>
      </c>
      <c r="AF7" s="160"/>
      <c r="AG7" s="160" t="s">
        <v>423</v>
      </c>
      <c r="AH7" s="160"/>
      <c r="AI7" s="160" t="s">
        <v>424</v>
      </c>
      <c r="AJ7" s="160"/>
      <c r="AK7" s="160" t="s">
        <v>425</v>
      </c>
      <c r="AL7" s="160"/>
      <c r="AM7" s="160" t="s">
        <v>426</v>
      </c>
      <c r="AN7" s="160"/>
      <c r="AO7" s="160" t="s">
        <v>427</v>
      </c>
      <c r="AP7" s="160"/>
      <c r="AQ7" s="160" t="s">
        <v>428</v>
      </c>
      <c r="AR7" s="160"/>
      <c r="AS7" s="160" t="s">
        <v>429</v>
      </c>
      <c r="AT7" s="160"/>
      <c r="AU7" s="160" t="s">
        <v>430</v>
      </c>
      <c r="AV7" s="161"/>
      <c r="AW7" s="161"/>
      <c r="AX7" s="161"/>
      <c r="AY7" s="161"/>
      <c r="AZ7" s="161"/>
    </row>
    <row collapsed="false" customFormat="true" customHeight="true" hidden="false" ht="12.75" outlineLevel="0" r="8" s="162">
      <c r="A8" s="15"/>
      <c r="B8" s="15"/>
      <c r="C8" s="157"/>
      <c r="D8" s="158"/>
      <c r="E8" s="158"/>
      <c r="F8" s="157"/>
      <c r="G8" s="157"/>
      <c r="H8" s="157"/>
      <c r="I8" s="159"/>
      <c r="J8" s="24"/>
      <c r="K8" s="24" t="s">
        <v>399</v>
      </c>
      <c r="L8" s="24" t="s">
        <v>400</v>
      </c>
      <c r="M8" s="24" t="s">
        <v>401</v>
      </c>
      <c r="N8" s="24" t="s">
        <v>402</v>
      </c>
      <c r="O8" s="24" t="s">
        <v>403</v>
      </c>
      <c r="P8" s="24" t="s">
        <v>404</v>
      </c>
      <c r="Q8" s="24" t="s">
        <v>405</v>
      </c>
      <c r="R8" s="24" t="s">
        <v>406</v>
      </c>
      <c r="S8" s="24" t="s">
        <v>407</v>
      </c>
      <c r="T8" s="24" t="s">
        <v>431</v>
      </c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1"/>
      <c r="AW8" s="161"/>
      <c r="AX8" s="161"/>
      <c r="AY8" s="161"/>
      <c r="AZ8" s="161"/>
    </row>
    <row collapsed="false" customFormat="true" customHeight="true" hidden="false" ht="38.25" outlineLevel="0" r="9" s="162">
      <c r="A9" s="15"/>
      <c r="B9" s="15"/>
      <c r="C9" s="157"/>
      <c r="D9" s="158"/>
      <c r="E9" s="158"/>
      <c r="F9" s="157"/>
      <c r="G9" s="157"/>
      <c r="H9" s="157"/>
      <c r="I9" s="159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63" t="s">
        <v>432</v>
      </c>
      <c r="V9" s="163" t="s">
        <v>432</v>
      </c>
      <c r="W9" s="160" t="s">
        <v>433</v>
      </c>
      <c r="X9" s="160" t="s">
        <v>434</v>
      </c>
      <c r="Y9" s="160" t="s">
        <v>433</v>
      </c>
      <c r="Z9" s="160" t="s">
        <v>434</v>
      </c>
      <c r="AA9" s="160" t="s">
        <v>433</v>
      </c>
      <c r="AB9" s="160" t="s">
        <v>434</v>
      </c>
      <c r="AC9" s="160" t="s">
        <v>433</v>
      </c>
      <c r="AD9" s="160" t="s">
        <v>434</v>
      </c>
      <c r="AE9" s="160" t="s">
        <v>433</v>
      </c>
      <c r="AF9" s="160" t="s">
        <v>434</v>
      </c>
      <c r="AG9" s="160" t="s">
        <v>433</v>
      </c>
      <c r="AH9" s="160" t="s">
        <v>434</v>
      </c>
      <c r="AI9" s="160" t="s">
        <v>433</v>
      </c>
      <c r="AJ9" s="160" t="s">
        <v>434</v>
      </c>
      <c r="AK9" s="160" t="s">
        <v>433</v>
      </c>
      <c r="AL9" s="160" t="s">
        <v>434</v>
      </c>
      <c r="AM9" s="160" t="s">
        <v>433</v>
      </c>
      <c r="AN9" s="160" t="s">
        <v>434</v>
      </c>
      <c r="AO9" s="160" t="s">
        <v>433</v>
      </c>
      <c r="AP9" s="160" t="s">
        <v>434</v>
      </c>
      <c r="AQ9" s="160" t="s">
        <v>433</v>
      </c>
      <c r="AR9" s="160" t="s">
        <v>434</v>
      </c>
      <c r="AS9" s="160" t="s">
        <v>433</v>
      </c>
      <c r="AT9" s="160" t="s">
        <v>434</v>
      </c>
      <c r="AU9" s="163" t="s">
        <v>435</v>
      </c>
      <c r="AV9" s="161"/>
      <c r="AW9" s="161"/>
      <c r="AX9" s="161"/>
      <c r="AY9" s="161"/>
      <c r="AZ9" s="161"/>
    </row>
    <row collapsed="false" customFormat="true" customHeight="true" hidden="false" ht="14.25" outlineLevel="0" r="10" s="169">
      <c r="A10" s="164" t="n">
        <v>1</v>
      </c>
      <c r="B10" s="164" t="n">
        <v>2</v>
      </c>
      <c r="C10" s="165" t="n">
        <v>3</v>
      </c>
      <c r="D10" s="165" t="n">
        <v>4</v>
      </c>
      <c r="E10" s="165" t="n">
        <v>5</v>
      </c>
      <c r="F10" s="165" t="n">
        <v>6</v>
      </c>
      <c r="G10" s="165" t="n">
        <v>7</v>
      </c>
      <c r="H10" s="165" t="n">
        <v>8</v>
      </c>
      <c r="I10" s="166" t="n">
        <v>9</v>
      </c>
      <c r="J10" s="24" t="n">
        <v>10</v>
      </c>
      <c r="K10" s="24" t="n">
        <v>11</v>
      </c>
      <c r="L10" s="24" t="n">
        <v>12</v>
      </c>
      <c r="M10" s="24" t="n">
        <v>13</v>
      </c>
      <c r="N10" s="24" t="n">
        <v>14</v>
      </c>
      <c r="O10" s="24" t="n">
        <v>15</v>
      </c>
      <c r="P10" s="24" t="n">
        <v>16</v>
      </c>
      <c r="Q10" s="24" t="n">
        <v>17</v>
      </c>
      <c r="R10" s="24" t="n">
        <v>18</v>
      </c>
      <c r="S10" s="24" t="n">
        <v>19</v>
      </c>
      <c r="T10" s="24" t="n">
        <v>20</v>
      </c>
      <c r="U10" s="167" t="n">
        <v>21</v>
      </c>
      <c r="V10" s="167" t="n">
        <v>22</v>
      </c>
      <c r="W10" s="167" t="n">
        <v>23</v>
      </c>
      <c r="X10" s="167" t="n">
        <v>24</v>
      </c>
      <c r="Y10" s="167" t="n">
        <v>25</v>
      </c>
      <c r="Z10" s="167" t="n">
        <v>26</v>
      </c>
      <c r="AA10" s="167" t="n">
        <v>27</v>
      </c>
      <c r="AB10" s="167" t="n">
        <v>28</v>
      </c>
      <c r="AC10" s="167" t="n">
        <v>29</v>
      </c>
      <c r="AD10" s="167" t="n">
        <v>30</v>
      </c>
      <c r="AE10" s="167" t="n">
        <v>31</v>
      </c>
      <c r="AF10" s="167" t="n">
        <v>32</v>
      </c>
      <c r="AG10" s="167" t="n">
        <v>33</v>
      </c>
      <c r="AH10" s="167" t="n">
        <v>34</v>
      </c>
      <c r="AI10" s="167" t="n">
        <v>35</v>
      </c>
      <c r="AJ10" s="167" t="n">
        <v>36</v>
      </c>
      <c r="AK10" s="167" t="n">
        <v>37</v>
      </c>
      <c r="AL10" s="167" t="n">
        <v>38</v>
      </c>
      <c r="AM10" s="167" t="n">
        <v>39</v>
      </c>
      <c r="AN10" s="167" t="n">
        <v>40</v>
      </c>
      <c r="AO10" s="167" t="n">
        <v>41</v>
      </c>
      <c r="AP10" s="167" t="n">
        <v>42</v>
      </c>
      <c r="AQ10" s="167" t="n">
        <v>43</v>
      </c>
      <c r="AR10" s="167" t="n">
        <v>44</v>
      </c>
      <c r="AS10" s="167" t="n">
        <v>45</v>
      </c>
      <c r="AT10" s="167" t="n">
        <v>46</v>
      </c>
      <c r="AU10" s="167" t="n">
        <v>47</v>
      </c>
      <c r="AV10" s="168" t="n">
        <v>48</v>
      </c>
      <c r="AW10" s="168" t="n">
        <v>49</v>
      </c>
      <c r="AX10" s="168" t="n">
        <v>50</v>
      </c>
      <c r="AY10" s="168" t="n">
        <v>51</v>
      </c>
      <c r="AZ10" s="168" t="n">
        <v>52</v>
      </c>
    </row>
    <row collapsed="false" customFormat="true" customHeight="false" hidden="false" ht="15.9" outlineLevel="0" r="11" s="171">
      <c r="A11" s="36" t="n">
        <v>1</v>
      </c>
      <c r="B11" s="82" t="n">
        <v>8001</v>
      </c>
      <c r="C11" s="55" t="s">
        <v>436</v>
      </c>
      <c r="D11" s="55" t="s">
        <v>437</v>
      </c>
      <c r="E11" s="55" t="s">
        <v>438</v>
      </c>
      <c r="F11" s="55" t="s">
        <v>439</v>
      </c>
      <c r="G11" s="74" t="s">
        <v>440</v>
      </c>
      <c r="H11" s="34" t="s">
        <v>441</v>
      </c>
      <c r="I11" s="34" t="n">
        <v>1</v>
      </c>
      <c r="J11" s="55" t="s">
        <v>438</v>
      </c>
      <c r="K11" s="36" t="n">
        <v>150</v>
      </c>
      <c r="L11" s="36" t="n">
        <v>0</v>
      </c>
      <c r="M11" s="36" t="s">
        <v>442</v>
      </c>
      <c r="N11" s="36" t="s">
        <v>52</v>
      </c>
      <c r="O11" s="36" t="n">
        <v>0</v>
      </c>
      <c r="P11" s="36" t="s">
        <v>52</v>
      </c>
      <c r="Q11" s="56" t="s">
        <v>53</v>
      </c>
      <c r="R11" s="36" t="n">
        <v>0</v>
      </c>
      <c r="S11" s="170" t="n">
        <v>0</v>
      </c>
      <c r="T11" s="55"/>
      <c r="U11" s="34" t="n">
        <v>1127.76</v>
      </c>
      <c r="V11" s="34" t="n">
        <v>1080.97</v>
      </c>
      <c r="W11" s="42" t="n">
        <v>191.57</v>
      </c>
      <c r="X11" s="55" t="s">
        <v>319</v>
      </c>
      <c r="Y11" s="42" t="n">
        <v>160.29</v>
      </c>
      <c r="Z11" s="55" t="s">
        <v>319</v>
      </c>
      <c r="AA11" s="55" t="n">
        <v>207.93</v>
      </c>
      <c r="AB11" s="55" t="s">
        <v>319</v>
      </c>
      <c r="AC11" s="55" t="n">
        <v>116.72</v>
      </c>
      <c r="AD11" s="55" t="s">
        <v>319</v>
      </c>
      <c r="AE11" s="55" t="n">
        <v>20.5</v>
      </c>
      <c r="AF11" s="55" t="s">
        <v>319</v>
      </c>
      <c r="AG11" s="55"/>
      <c r="AH11" s="55"/>
      <c r="AI11" s="55"/>
      <c r="AJ11" s="55"/>
      <c r="AK11" s="55"/>
      <c r="AL11" s="55"/>
      <c r="AM11" s="55"/>
      <c r="AN11" s="55"/>
      <c r="AO11" s="55" t="n">
        <v>129.99</v>
      </c>
      <c r="AP11" s="55" t="s">
        <v>319</v>
      </c>
      <c r="AQ11" s="55" t="n">
        <v>105.71</v>
      </c>
      <c r="AR11" s="55" t="s">
        <v>319</v>
      </c>
      <c r="AS11" s="55" t="n">
        <v>172.93</v>
      </c>
      <c r="AT11" s="55" t="s">
        <v>319</v>
      </c>
      <c r="AU11" s="55" t="n">
        <v>1105.64</v>
      </c>
      <c r="AV11" s="55" t="n">
        <v>0.001</v>
      </c>
      <c r="AW11" s="55" t="s">
        <v>443</v>
      </c>
      <c r="AX11" s="55" t="s">
        <v>444</v>
      </c>
      <c r="AY11" s="34" t="n">
        <v>1</v>
      </c>
      <c r="AZ11" s="55" t="s">
        <v>445</v>
      </c>
    </row>
    <row collapsed="false" customFormat="true" customHeight="false" hidden="false" ht="15.9" outlineLevel="0" r="12" s="171">
      <c r="A12" s="36" t="n">
        <v>2</v>
      </c>
      <c r="B12" s="82" t="n">
        <v>8002</v>
      </c>
      <c r="C12" s="55" t="s">
        <v>436</v>
      </c>
      <c r="D12" s="55" t="s">
        <v>437</v>
      </c>
      <c r="E12" s="55" t="s">
        <v>438</v>
      </c>
      <c r="F12" s="55" t="s">
        <v>439</v>
      </c>
      <c r="G12" s="74" t="s">
        <v>440</v>
      </c>
      <c r="H12" s="34" t="s">
        <v>441</v>
      </c>
      <c r="I12" s="34" t="n">
        <v>1</v>
      </c>
      <c r="J12" s="55" t="s">
        <v>438</v>
      </c>
      <c r="K12" s="36" t="n">
        <v>150</v>
      </c>
      <c r="L12" s="36" t="n">
        <v>0</v>
      </c>
      <c r="M12" s="36" t="s">
        <v>442</v>
      </c>
      <c r="N12" s="36" t="s">
        <v>52</v>
      </c>
      <c r="O12" s="36" t="n">
        <v>0</v>
      </c>
      <c r="P12" s="36" t="s">
        <v>52</v>
      </c>
      <c r="Q12" s="56" t="s">
        <v>53</v>
      </c>
      <c r="R12" s="36" t="n">
        <v>0</v>
      </c>
      <c r="S12" s="170" t="n">
        <v>0</v>
      </c>
      <c r="T12" s="55"/>
      <c r="U12" s="34" t="n">
        <v>982.38</v>
      </c>
      <c r="V12" s="34" t="n">
        <v>923.16</v>
      </c>
      <c r="W12" s="42" t="n">
        <v>164.22</v>
      </c>
      <c r="X12" s="55" t="s">
        <v>319</v>
      </c>
      <c r="Y12" s="42" t="n">
        <v>136.09</v>
      </c>
      <c r="Z12" s="55" t="s">
        <v>319</v>
      </c>
      <c r="AA12" s="55" t="n">
        <v>176.27</v>
      </c>
      <c r="AB12" s="55" t="s">
        <v>319</v>
      </c>
      <c r="AC12" s="55" t="n">
        <v>102.72</v>
      </c>
      <c r="AD12" s="55" t="s">
        <v>319</v>
      </c>
      <c r="AE12" s="55" t="n">
        <v>18.15</v>
      </c>
      <c r="AF12" s="55" t="s">
        <v>319</v>
      </c>
      <c r="AG12" s="55"/>
      <c r="AH12" s="55"/>
      <c r="AI12" s="55"/>
      <c r="AJ12" s="55"/>
      <c r="AK12" s="55"/>
      <c r="AL12" s="55"/>
      <c r="AM12" s="55"/>
      <c r="AN12" s="55"/>
      <c r="AO12" s="55" t="n">
        <v>113.78</v>
      </c>
      <c r="AP12" s="55" t="s">
        <v>319</v>
      </c>
      <c r="AQ12" s="55" t="n">
        <v>84.22</v>
      </c>
      <c r="AR12" s="55" t="s">
        <v>319</v>
      </c>
      <c r="AS12" s="55" t="n">
        <v>149.14</v>
      </c>
      <c r="AT12" s="55" t="s">
        <v>319</v>
      </c>
      <c r="AU12" s="55" t="n">
        <v>944.59</v>
      </c>
      <c r="AV12" s="55" t="n">
        <v>0.001</v>
      </c>
      <c r="AW12" s="55" t="s">
        <v>443</v>
      </c>
      <c r="AX12" s="55" t="s">
        <v>444</v>
      </c>
      <c r="AY12" s="34" t="n">
        <v>1</v>
      </c>
      <c r="AZ12" s="55" t="s">
        <v>445</v>
      </c>
    </row>
    <row collapsed="false" customFormat="true" customHeight="false" hidden="false" ht="15.9" outlineLevel="0" r="13" s="171">
      <c r="A13" s="36" t="n">
        <v>3</v>
      </c>
      <c r="B13" s="82" t="n">
        <v>8003</v>
      </c>
      <c r="C13" s="55" t="s">
        <v>436</v>
      </c>
      <c r="D13" s="55" t="s">
        <v>437</v>
      </c>
      <c r="E13" s="55" t="s">
        <v>438</v>
      </c>
      <c r="F13" s="55" t="s">
        <v>439</v>
      </c>
      <c r="G13" s="74" t="s">
        <v>440</v>
      </c>
      <c r="H13" s="34" t="s">
        <v>441</v>
      </c>
      <c r="I13" s="34" t="n">
        <v>7</v>
      </c>
      <c r="J13" s="55" t="s">
        <v>438</v>
      </c>
      <c r="K13" s="36" t="n">
        <v>89</v>
      </c>
      <c r="L13" s="36" t="n">
        <v>0</v>
      </c>
      <c r="M13" s="36" t="s">
        <v>442</v>
      </c>
      <c r="N13" s="36" t="s">
        <v>52</v>
      </c>
      <c r="O13" s="36" t="n">
        <v>0</v>
      </c>
      <c r="P13" s="36" t="s">
        <v>52</v>
      </c>
      <c r="Q13" s="56" t="s">
        <v>53</v>
      </c>
      <c r="R13" s="36" t="n">
        <v>0</v>
      </c>
      <c r="S13" s="170" t="n">
        <v>0</v>
      </c>
      <c r="T13" s="55"/>
      <c r="U13" s="34" t="n">
        <v>10210.28</v>
      </c>
      <c r="V13" s="34" t="n">
        <v>10184.97</v>
      </c>
      <c r="W13" s="42" t="n">
        <v>1543.41</v>
      </c>
      <c r="X13" s="55" t="s">
        <v>319</v>
      </c>
      <c r="Y13" s="42" t="n">
        <v>1497.44</v>
      </c>
      <c r="Z13" s="55" t="s">
        <v>319</v>
      </c>
      <c r="AA13" s="55" t="n">
        <v>1891.49</v>
      </c>
      <c r="AB13" s="55" t="s">
        <v>319</v>
      </c>
      <c r="AC13" s="55" t="n">
        <v>1090</v>
      </c>
      <c r="AD13" s="55" t="s">
        <v>319</v>
      </c>
      <c r="AE13" s="42" t="n">
        <v>522.22</v>
      </c>
      <c r="AF13" s="55" t="s">
        <v>319</v>
      </c>
      <c r="AG13" s="55"/>
      <c r="AH13" s="55"/>
      <c r="AI13" s="55"/>
      <c r="AJ13" s="55"/>
      <c r="AK13" s="55"/>
      <c r="AL13" s="55"/>
      <c r="AM13" s="55"/>
      <c r="AN13" s="55"/>
      <c r="AO13" s="55" t="n">
        <v>1093.26</v>
      </c>
      <c r="AP13" s="55" t="s">
        <v>319</v>
      </c>
      <c r="AQ13" s="55" t="n">
        <v>937.86</v>
      </c>
      <c r="AR13" s="55" t="s">
        <v>319</v>
      </c>
      <c r="AS13" s="55" t="n">
        <v>1493.5</v>
      </c>
      <c r="AT13" s="55" t="s">
        <v>319</v>
      </c>
      <c r="AU13" s="55" t="n">
        <v>10069.18</v>
      </c>
      <c r="AV13" s="55" t="n">
        <v>5.0001</v>
      </c>
      <c r="AW13" s="55" t="s">
        <v>443</v>
      </c>
      <c r="AX13" s="55" t="s">
        <v>444</v>
      </c>
      <c r="AY13" s="34" t="n">
        <v>7</v>
      </c>
      <c r="AZ13" s="55" t="s">
        <v>445</v>
      </c>
    </row>
    <row collapsed="false" customFormat="true" customHeight="false" hidden="false" ht="15.9" outlineLevel="0" r="14" s="171">
      <c r="A14" s="36" t="n">
        <v>4</v>
      </c>
      <c r="B14" s="82" t="n">
        <v>8004</v>
      </c>
      <c r="C14" s="55" t="s">
        <v>436</v>
      </c>
      <c r="D14" s="55" t="s">
        <v>437</v>
      </c>
      <c r="E14" s="55" t="s">
        <v>438</v>
      </c>
      <c r="F14" s="55" t="s">
        <v>439</v>
      </c>
      <c r="G14" s="74" t="s">
        <v>440</v>
      </c>
      <c r="H14" s="34" t="s">
        <v>441</v>
      </c>
      <c r="I14" s="34" t="n">
        <v>3</v>
      </c>
      <c r="J14" s="55" t="s">
        <v>438</v>
      </c>
      <c r="K14" s="36" t="n">
        <v>89</v>
      </c>
      <c r="L14" s="36" t="n">
        <v>0</v>
      </c>
      <c r="M14" s="36" t="s">
        <v>442</v>
      </c>
      <c r="N14" s="36" t="s">
        <v>52</v>
      </c>
      <c r="O14" s="36" t="n">
        <v>0</v>
      </c>
      <c r="P14" s="36" t="s">
        <v>52</v>
      </c>
      <c r="Q14" s="56" t="s">
        <v>53</v>
      </c>
      <c r="R14" s="36" t="n">
        <v>0</v>
      </c>
      <c r="S14" s="170" t="n">
        <v>0</v>
      </c>
      <c r="T14" s="55"/>
      <c r="U14" s="34" t="n">
        <v>3211.77</v>
      </c>
      <c r="V14" s="34" t="n">
        <v>3515.65</v>
      </c>
      <c r="W14" s="42" t="n">
        <v>632.18</v>
      </c>
      <c r="X14" s="55" t="s">
        <v>319</v>
      </c>
      <c r="Y14" s="42" t="n">
        <v>475.45</v>
      </c>
      <c r="Z14" s="55" t="s">
        <v>319</v>
      </c>
      <c r="AA14" s="55" t="n">
        <v>642.46</v>
      </c>
      <c r="AB14" s="55" t="s">
        <v>319</v>
      </c>
      <c r="AC14" s="55" t="n">
        <v>335.49</v>
      </c>
      <c r="AD14" s="55" t="s">
        <v>319</v>
      </c>
      <c r="AE14" s="55" t="n">
        <v>53.68</v>
      </c>
      <c r="AF14" s="55" t="s">
        <v>319</v>
      </c>
      <c r="AG14" s="55"/>
      <c r="AH14" s="55"/>
      <c r="AI14" s="55"/>
      <c r="AJ14" s="55"/>
      <c r="AK14" s="55"/>
      <c r="AL14" s="55"/>
      <c r="AM14" s="55"/>
      <c r="AN14" s="55"/>
      <c r="AO14" s="55" t="n">
        <v>397.01</v>
      </c>
      <c r="AP14" s="55" t="s">
        <v>319</v>
      </c>
      <c r="AQ14" s="55" t="n">
        <v>301.06</v>
      </c>
      <c r="AR14" s="55" t="s">
        <v>319</v>
      </c>
      <c r="AS14" s="55" t="n">
        <v>503.29</v>
      </c>
      <c r="AT14" s="55" t="s">
        <v>319</v>
      </c>
      <c r="AU14" s="55" t="n">
        <v>3340.62</v>
      </c>
      <c r="AV14" s="55" t="n">
        <v>1.7001</v>
      </c>
      <c r="AW14" s="55" t="s">
        <v>443</v>
      </c>
      <c r="AX14" s="55" t="s">
        <v>444</v>
      </c>
      <c r="AY14" s="34" t="n">
        <v>3</v>
      </c>
      <c r="AZ14" s="55" t="s">
        <v>445</v>
      </c>
    </row>
    <row collapsed="false" customFormat="false" customHeight="false" hidden="false" ht="15.9" outlineLevel="0" r="15">
      <c r="A15" s="36" t="n">
        <v>5</v>
      </c>
      <c r="B15" s="82" t="n">
        <v>8005</v>
      </c>
      <c r="C15" s="55" t="s">
        <v>436</v>
      </c>
      <c r="D15" s="55" t="s">
        <v>437</v>
      </c>
      <c r="E15" s="55" t="s">
        <v>438</v>
      </c>
      <c r="F15" s="55" t="s">
        <v>439</v>
      </c>
      <c r="G15" s="74" t="s">
        <v>440</v>
      </c>
      <c r="H15" s="34" t="s">
        <v>441</v>
      </c>
      <c r="I15" s="34" t="n">
        <v>3</v>
      </c>
      <c r="J15" s="55" t="s">
        <v>438</v>
      </c>
      <c r="K15" s="36" t="n">
        <v>89</v>
      </c>
      <c r="L15" s="36" t="n">
        <v>0</v>
      </c>
      <c r="M15" s="36" t="s">
        <v>442</v>
      </c>
      <c r="N15" s="36" t="s">
        <v>52</v>
      </c>
      <c r="O15" s="36" t="n">
        <v>0</v>
      </c>
      <c r="P15" s="36" t="s">
        <v>52</v>
      </c>
      <c r="Q15" s="56" t="s">
        <v>53</v>
      </c>
      <c r="R15" s="36" t="n">
        <v>0</v>
      </c>
      <c r="S15" s="170" t="n">
        <v>0</v>
      </c>
      <c r="T15" s="55"/>
      <c r="U15" s="34" t="n">
        <v>3786.15</v>
      </c>
      <c r="V15" s="34" t="n">
        <v>3655.05</v>
      </c>
      <c r="W15" s="42" t="n">
        <v>659.16</v>
      </c>
      <c r="X15" s="55" t="s">
        <v>319</v>
      </c>
      <c r="Y15" s="42" t="n">
        <v>548.12</v>
      </c>
      <c r="Z15" s="55" t="s">
        <v>319</v>
      </c>
      <c r="AA15" s="55" t="n">
        <v>707.46</v>
      </c>
      <c r="AB15" s="55" t="s">
        <v>319</v>
      </c>
      <c r="AC15" s="55" t="n">
        <v>416.66</v>
      </c>
      <c r="AD15" s="55" t="s">
        <v>319</v>
      </c>
      <c r="AE15" s="55" t="n">
        <v>69.97</v>
      </c>
      <c r="AF15" s="55" t="s">
        <v>319</v>
      </c>
      <c r="AG15" s="55"/>
      <c r="AH15" s="55"/>
      <c r="AI15" s="55"/>
      <c r="AJ15" s="55"/>
      <c r="AK15" s="55"/>
      <c r="AL15" s="55"/>
      <c r="AM15" s="55"/>
      <c r="AN15" s="55"/>
      <c r="AO15" s="55" t="n">
        <v>411.64</v>
      </c>
      <c r="AP15" s="55" t="s">
        <v>319</v>
      </c>
      <c r="AQ15" s="55" t="n">
        <v>344.23</v>
      </c>
      <c r="AR15" s="55" t="s">
        <v>319</v>
      </c>
      <c r="AS15" s="55" t="n">
        <v>559.86</v>
      </c>
      <c r="AT15" s="55" t="s">
        <v>319</v>
      </c>
      <c r="AU15" s="55" t="n">
        <v>3717.1</v>
      </c>
      <c r="AV15" s="55" t="n">
        <v>1.7199</v>
      </c>
      <c r="AW15" s="55" t="s">
        <v>443</v>
      </c>
      <c r="AX15" s="55" t="s">
        <v>444</v>
      </c>
      <c r="AY15" s="34" t="n">
        <v>3</v>
      </c>
      <c r="AZ15" s="55" t="s">
        <v>445</v>
      </c>
    </row>
    <row collapsed="false" customFormat="false" customHeight="false" hidden="false" ht="15.9" outlineLevel="0" r="16">
      <c r="A16" s="36" t="n">
        <v>6</v>
      </c>
      <c r="B16" s="82" t="n">
        <v>8006</v>
      </c>
      <c r="C16" s="55" t="s">
        <v>436</v>
      </c>
      <c r="D16" s="55" t="s">
        <v>437</v>
      </c>
      <c r="E16" s="55" t="s">
        <v>438</v>
      </c>
      <c r="F16" s="55" t="s">
        <v>439</v>
      </c>
      <c r="G16" s="74" t="s">
        <v>440</v>
      </c>
      <c r="H16" s="34" t="s">
        <v>441</v>
      </c>
      <c r="I16" s="34" t="n">
        <v>9</v>
      </c>
      <c r="J16" s="55" t="s">
        <v>438</v>
      </c>
      <c r="K16" s="36" t="n">
        <v>89</v>
      </c>
      <c r="L16" s="36" t="n">
        <v>0</v>
      </c>
      <c r="M16" s="36" t="s">
        <v>442</v>
      </c>
      <c r="N16" s="36" t="s">
        <v>52</v>
      </c>
      <c r="O16" s="36" t="n">
        <v>0</v>
      </c>
      <c r="P16" s="36" t="s">
        <v>52</v>
      </c>
      <c r="Q16" s="56" t="s">
        <v>53</v>
      </c>
      <c r="R16" s="36" t="n">
        <v>0</v>
      </c>
      <c r="S16" s="170" t="n">
        <v>0</v>
      </c>
      <c r="T16" s="55"/>
      <c r="U16" s="34" t="n">
        <v>6575.17</v>
      </c>
      <c r="V16" s="34" t="n">
        <v>6454.93</v>
      </c>
      <c r="W16" s="42" t="n">
        <v>1152.45</v>
      </c>
      <c r="X16" s="55" t="s">
        <v>319</v>
      </c>
      <c r="Y16" s="42" t="n">
        <v>941.96</v>
      </c>
      <c r="Z16" s="55" t="s">
        <v>319</v>
      </c>
      <c r="AA16" s="55" t="n">
        <v>1227.03</v>
      </c>
      <c r="AB16" s="55" t="s">
        <v>319</v>
      </c>
      <c r="AC16" s="55" t="n">
        <v>700.84</v>
      </c>
      <c r="AD16" s="55" t="s">
        <v>319</v>
      </c>
      <c r="AE16" s="55" t="n">
        <v>123.87</v>
      </c>
      <c r="AF16" s="55" t="s">
        <v>319</v>
      </c>
      <c r="AG16" s="55"/>
      <c r="AH16" s="55"/>
      <c r="AI16" s="55"/>
      <c r="AJ16" s="55"/>
      <c r="AK16" s="55"/>
      <c r="AL16" s="55"/>
      <c r="AM16" s="55"/>
      <c r="AN16" s="55"/>
      <c r="AO16" s="55" t="n">
        <v>785.8</v>
      </c>
      <c r="AP16" s="55" t="s">
        <v>319</v>
      </c>
      <c r="AQ16" s="55" t="n">
        <v>604.48</v>
      </c>
      <c r="AR16" s="55" t="s">
        <v>319</v>
      </c>
      <c r="AS16" s="55" t="n">
        <v>985.43</v>
      </c>
      <c r="AT16" s="55" t="s">
        <v>319</v>
      </c>
      <c r="AU16" s="55" t="n">
        <v>6521.86</v>
      </c>
      <c r="AV16" s="55" t="n">
        <v>3.5699</v>
      </c>
      <c r="AW16" s="55" t="s">
        <v>443</v>
      </c>
      <c r="AX16" s="55" t="s">
        <v>444</v>
      </c>
      <c r="AY16" s="34" t="n">
        <v>9</v>
      </c>
      <c r="AZ16" s="55" t="s">
        <v>445</v>
      </c>
    </row>
    <row collapsed="false" customFormat="false" customHeight="false" hidden="false" ht="15.9" outlineLevel="0" r="17">
      <c r="A17" s="36" t="n">
        <v>7</v>
      </c>
      <c r="B17" s="82" t="n">
        <v>8007</v>
      </c>
      <c r="C17" s="55" t="s">
        <v>436</v>
      </c>
      <c r="D17" s="55" t="s">
        <v>437</v>
      </c>
      <c r="E17" s="55" t="s">
        <v>438</v>
      </c>
      <c r="F17" s="55" t="s">
        <v>439</v>
      </c>
      <c r="G17" s="74" t="s">
        <v>440</v>
      </c>
      <c r="H17" s="34" t="s">
        <v>441</v>
      </c>
      <c r="I17" s="34" t="n">
        <v>2</v>
      </c>
      <c r="J17" s="55" t="s">
        <v>438</v>
      </c>
      <c r="K17" s="36" t="n">
        <v>89</v>
      </c>
      <c r="L17" s="36" t="n">
        <v>0</v>
      </c>
      <c r="M17" s="36" t="s">
        <v>442</v>
      </c>
      <c r="N17" s="36" t="s">
        <v>52</v>
      </c>
      <c r="O17" s="36" t="n">
        <v>0</v>
      </c>
      <c r="P17" s="36" t="s">
        <v>52</v>
      </c>
      <c r="Q17" s="56" t="s">
        <v>53</v>
      </c>
      <c r="R17" s="36" t="n">
        <v>0</v>
      </c>
      <c r="S17" s="170" t="n">
        <v>0</v>
      </c>
      <c r="T17" s="55"/>
      <c r="U17" s="34" t="n">
        <v>2651.15</v>
      </c>
      <c r="V17" s="34" t="n">
        <v>2653.53</v>
      </c>
      <c r="W17" s="42" t="n">
        <v>481.2</v>
      </c>
      <c r="X17" s="55" t="s">
        <v>319</v>
      </c>
      <c r="Y17" s="42" t="n">
        <v>401.67</v>
      </c>
      <c r="Z17" s="55" t="s">
        <v>319</v>
      </c>
      <c r="AA17" s="55" t="n">
        <v>520.74</v>
      </c>
      <c r="AB17" s="55" t="s">
        <v>319</v>
      </c>
      <c r="AC17" s="55" t="n">
        <v>299.38</v>
      </c>
      <c r="AD17" s="55" t="s">
        <v>319</v>
      </c>
      <c r="AE17" s="55" t="n">
        <v>53.36</v>
      </c>
      <c r="AF17" s="55" t="s">
        <v>319</v>
      </c>
      <c r="AG17" s="55"/>
      <c r="AH17" s="55"/>
      <c r="AI17" s="55"/>
      <c r="AJ17" s="55"/>
      <c r="AK17" s="55"/>
      <c r="AL17" s="55"/>
      <c r="AM17" s="55"/>
      <c r="AN17" s="55"/>
      <c r="AO17" s="55" t="n">
        <v>301.13</v>
      </c>
      <c r="AP17" s="55" t="s">
        <v>319</v>
      </c>
      <c r="AQ17" s="55" t="n">
        <v>236.17</v>
      </c>
      <c r="AR17" s="55" t="s">
        <v>319</v>
      </c>
      <c r="AS17" s="55" t="n">
        <v>398.03</v>
      </c>
      <c r="AT17" s="55" t="s">
        <v>319</v>
      </c>
      <c r="AU17" s="55" t="n">
        <v>2691.68</v>
      </c>
      <c r="AV17" s="55" t="n">
        <v>1.2101</v>
      </c>
      <c r="AW17" s="55" t="s">
        <v>443</v>
      </c>
      <c r="AX17" s="55" t="s">
        <v>444</v>
      </c>
      <c r="AY17" s="34" t="n">
        <v>2</v>
      </c>
      <c r="AZ17" s="55" t="s">
        <v>445</v>
      </c>
    </row>
    <row collapsed="false" customFormat="false" customHeight="false" hidden="false" ht="15.9" outlineLevel="0" r="18">
      <c r="A18" s="36" t="n">
        <v>8</v>
      </c>
      <c r="B18" s="82" t="n">
        <v>8008</v>
      </c>
      <c r="C18" s="55" t="s">
        <v>436</v>
      </c>
      <c r="D18" s="55" t="s">
        <v>437</v>
      </c>
      <c r="E18" s="55" t="s">
        <v>438</v>
      </c>
      <c r="F18" s="55" t="s">
        <v>439</v>
      </c>
      <c r="G18" s="74" t="s">
        <v>440</v>
      </c>
      <c r="H18" s="34" t="s">
        <v>441</v>
      </c>
      <c r="I18" s="34" t="n">
        <v>3</v>
      </c>
      <c r="J18" s="55" t="s">
        <v>438</v>
      </c>
      <c r="K18" s="36" t="n">
        <v>89</v>
      </c>
      <c r="L18" s="36" t="n">
        <v>0</v>
      </c>
      <c r="M18" s="36" t="s">
        <v>442</v>
      </c>
      <c r="N18" s="36" t="s">
        <v>52</v>
      </c>
      <c r="O18" s="36" t="n">
        <v>0</v>
      </c>
      <c r="P18" s="36" t="s">
        <v>52</v>
      </c>
      <c r="Q18" s="56" t="s">
        <v>53</v>
      </c>
      <c r="R18" s="36" t="n">
        <v>0</v>
      </c>
      <c r="S18" s="170" t="n">
        <v>0</v>
      </c>
      <c r="T18" s="55"/>
      <c r="U18" s="34" t="n">
        <v>2894.57</v>
      </c>
      <c r="V18" s="34" t="n">
        <v>3194.85</v>
      </c>
      <c r="W18" s="42" t="n">
        <v>413.37</v>
      </c>
      <c r="X18" s="55" t="s">
        <v>319</v>
      </c>
      <c r="Y18" s="42" t="n">
        <v>343.88</v>
      </c>
      <c r="Z18" s="55" t="s">
        <v>319</v>
      </c>
      <c r="AA18" s="55" t="n">
        <v>442.94</v>
      </c>
      <c r="AB18" s="55" t="s">
        <v>319</v>
      </c>
      <c r="AC18" s="55" t="n">
        <v>254.63</v>
      </c>
      <c r="AD18" s="55" t="s">
        <v>319</v>
      </c>
      <c r="AE18" s="55" t="n">
        <v>43.78</v>
      </c>
      <c r="AF18" s="55" t="s">
        <v>319</v>
      </c>
      <c r="AG18" s="55"/>
      <c r="AH18" s="55"/>
      <c r="AI18" s="55"/>
      <c r="AJ18" s="55"/>
      <c r="AK18" s="55"/>
      <c r="AL18" s="55"/>
      <c r="AM18" s="55"/>
      <c r="AN18" s="55"/>
      <c r="AO18" s="55" t="n">
        <v>307.08</v>
      </c>
      <c r="AP18" s="55" t="s">
        <v>319</v>
      </c>
      <c r="AQ18" s="55" t="n">
        <v>220.55</v>
      </c>
      <c r="AR18" s="55" t="s">
        <v>319</v>
      </c>
      <c r="AS18" s="55" t="n">
        <v>371.96</v>
      </c>
      <c r="AT18" s="55" t="s">
        <v>319</v>
      </c>
      <c r="AU18" s="55" t="n">
        <v>2398.19</v>
      </c>
      <c r="AV18" s="55" t="n">
        <v>2.2</v>
      </c>
      <c r="AW18" s="55" t="s">
        <v>443</v>
      </c>
      <c r="AX18" s="55" t="s">
        <v>444</v>
      </c>
      <c r="AY18" s="34" t="n">
        <v>3</v>
      </c>
      <c r="AZ18" s="55" t="s">
        <v>445</v>
      </c>
    </row>
    <row collapsed="false" customFormat="false" customHeight="false" hidden="false" ht="15.9" outlineLevel="0" r="19">
      <c r="A19" s="36" t="n">
        <v>9</v>
      </c>
      <c r="B19" s="82" t="n">
        <v>8009</v>
      </c>
      <c r="C19" s="55" t="s">
        <v>436</v>
      </c>
      <c r="D19" s="55" t="s">
        <v>437</v>
      </c>
      <c r="E19" s="55" t="s">
        <v>438</v>
      </c>
      <c r="F19" s="55" t="s">
        <v>439</v>
      </c>
      <c r="G19" s="74" t="s">
        <v>440</v>
      </c>
      <c r="H19" s="34" t="s">
        <v>441</v>
      </c>
      <c r="I19" s="34" t="n">
        <v>1</v>
      </c>
      <c r="J19" s="55" t="s">
        <v>438</v>
      </c>
      <c r="K19" s="36" t="n">
        <v>89</v>
      </c>
      <c r="L19" s="36" t="n">
        <v>0</v>
      </c>
      <c r="M19" s="36" t="s">
        <v>442</v>
      </c>
      <c r="N19" s="36" t="s">
        <v>52</v>
      </c>
      <c r="O19" s="36" t="n">
        <v>0</v>
      </c>
      <c r="P19" s="36" t="s">
        <v>52</v>
      </c>
      <c r="Q19" s="56" t="s">
        <v>53</v>
      </c>
      <c r="R19" s="36" t="n">
        <v>0</v>
      </c>
      <c r="S19" s="170" t="n">
        <v>0</v>
      </c>
      <c r="T19" s="55"/>
      <c r="U19" s="34" t="n">
        <v>945.57</v>
      </c>
      <c r="V19" s="34" t="n">
        <v>939.83</v>
      </c>
      <c r="W19" s="42" t="n">
        <v>174.49</v>
      </c>
      <c r="X19" s="55" t="s">
        <v>319</v>
      </c>
      <c r="Y19" s="42" t="n">
        <v>140.37</v>
      </c>
      <c r="Z19" s="55" t="s">
        <v>319</v>
      </c>
      <c r="AA19" s="55" t="n">
        <v>181.57</v>
      </c>
      <c r="AB19" s="55" t="s">
        <v>319</v>
      </c>
      <c r="AC19" s="55" t="n">
        <v>100.27</v>
      </c>
      <c r="AD19" s="55" t="s">
        <v>319</v>
      </c>
      <c r="AE19" s="55" t="n">
        <v>16.62</v>
      </c>
      <c r="AF19" s="55" t="s">
        <v>319</v>
      </c>
      <c r="AG19" s="55"/>
      <c r="AH19" s="55"/>
      <c r="AI19" s="55"/>
      <c r="AJ19" s="55"/>
      <c r="AK19" s="55"/>
      <c r="AL19" s="55"/>
      <c r="AM19" s="55"/>
      <c r="AN19" s="55"/>
      <c r="AO19" s="55" t="n">
        <v>106.62</v>
      </c>
      <c r="AP19" s="55" t="s">
        <v>319</v>
      </c>
      <c r="AQ19" s="55" t="n">
        <v>81.23</v>
      </c>
      <c r="AR19" s="55" t="s">
        <v>319</v>
      </c>
      <c r="AS19" s="55" t="n">
        <v>132.61</v>
      </c>
      <c r="AT19" s="55" t="s">
        <v>319</v>
      </c>
      <c r="AU19" s="55" t="n">
        <v>933.78</v>
      </c>
      <c r="AV19" s="55" t="n">
        <v>0.44</v>
      </c>
      <c r="AW19" s="55" t="s">
        <v>443</v>
      </c>
      <c r="AX19" s="55" t="s">
        <v>444</v>
      </c>
      <c r="AY19" s="34" t="n">
        <v>1</v>
      </c>
      <c r="AZ19" s="55" t="s">
        <v>445</v>
      </c>
    </row>
    <row collapsed="false" customFormat="false" customHeight="false" hidden="false" ht="15.9" outlineLevel="0" r="20">
      <c r="A20" s="36" t="n">
        <v>10</v>
      </c>
      <c r="B20" s="82" t="n">
        <v>8010</v>
      </c>
      <c r="C20" s="55" t="s">
        <v>436</v>
      </c>
      <c r="D20" s="55" t="s">
        <v>437</v>
      </c>
      <c r="E20" s="55" t="s">
        <v>438</v>
      </c>
      <c r="F20" s="55" t="s">
        <v>439</v>
      </c>
      <c r="G20" s="74" t="s">
        <v>440</v>
      </c>
      <c r="H20" s="34" t="s">
        <v>441</v>
      </c>
      <c r="I20" s="34" t="n">
        <v>6</v>
      </c>
      <c r="J20" s="55" t="s">
        <v>438</v>
      </c>
      <c r="K20" s="36" t="n">
        <v>89</v>
      </c>
      <c r="L20" s="36" t="n">
        <v>0</v>
      </c>
      <c r="M20" s="36" t="s">
        <v>442</v>
      </c>
      <c r="N20" s="36" t="s">
        <v>52</v>
      </c>
      <c r="O20" s="36" t="n">
        <v>0</v>
      </c>
      <c r="P20" s="36" t="s">
        <v>52</v>
      </c>
      <c r="Q20" s="56" t="s">
        <v>53</v>
      </c>
      <c r="R20" s="36" t="n">
        <v>0</v>
      </c>
      <c r="S20" s="170" t="n">
        <v>0</v>
      </c>
      <c r="T20" s="55"/>
      <c r="U20" s="34" t="n">
        <v>7246.87</v>
      </c>
      <c r="V20" s="34" t="n">
        <v>7016.51</v>
      </c>
      <c r="W20" s="42" t="n">
        <v>1155.81</v>
      </c>
      <c r="X20" s="55" t="s">
        <v>319</v>
      </c>
      <c r="Y20" s="42" t="n">
        <v>929.1</v>
      </c>
      <c r="Z20" s="55" t="s">
        <v>319</v>
      </c>
      <c r="AA20" s="55" t="n">
        <v>1206.75</v>
      </c>
      <c r="AB20" s="55" t="s">
        <v>319</v>
      </c>
      <c r="AC20" s="55" t="n">
        <v>705.65</v>
      </c>
      <c r="AD20" s="55" t="s">
        <v>319</v>
      </c>
      <c r="AE20" s="55" t="n">
        <v>103.39</v>
      </c>
      <c r="AF20" s="55" t="s">
        <v>319</v>
      </c>
      <c r="AG20" s="55"/>
      <c r="AH20" s="55"/>
      <c r="AI20" s="55"/>
      <c r="AJ20" s="55"/>
      <c r="AK20" s="55"/>
      <c r="AL20" s="55"/>
      <c r="AM20" s="55"/>
      <c r="AN20" s="55"/>
      <c r="AO20" s="55" t="n">
        <v>828.01</v>
      </c>
      <c r="AP20" s="55" t="s">
        <v>319</v>
      </c>
      <c r="AQ20" s="55" t="n">
        <v>646.26</v>
      </c>
      <c r="AR20" s="55" t="s">
        <v>319</v>
      </c>
      <c r="AS20" s="55" t="n">
        <v>1015.38</v>
      </c>
      <c r="AT20" s="55" t="s">
        <v>319</v>
      </c>
      <c r="AU20" s="55" t="n">
        <v>6590.35</v>
      </c>
      <c r="AV20" s="55" t="n">
        <v>3.0499</v>
      </c>
      <c r="AW20" s="55" t="s">
        <v>443</v>
      </c>
      <c r="AX20" s="55" t="s">
        <v>444</v>
      </c>
      <c r="AY20" s="34" t="n">
        <v>6</v>
      </c>
      <c r="AZ20" s="55" t="s">
        <v>445</v>
      </c>
    </row>
    <row collapsed="false" customFormat="false" customHeight="false" hidden="false" ht="15.9" outlineLevel="0" r="21">
      <c r="A21" s="36" t="n">
        <v>11</v>
      </c>
      <c r="B21" s="82" t="n">
        <v>8011</v>
      </c>
      <c r="C21" s="55" t="s">
        <v>436</v>
      </c>
      <c r="D21" s="55" t="s">
        <v>437</v>
      </c>
      <c r="E21" s="55" t="s">
        <v>438</v>
      </c>
      <c r="F21" s="55" t="s">
        <v>439</v>
      </c>
      <c r="G21" s="74" t="s">
        <v>440</v>
      </c>
      <c r="H21" s="34" t="s">
        <v>441</v>
      </c>
      <c r="I21" s="34" t="n">
        <v>5</v>
      </c>
      <c r="J21" s="55" t="s">
        <v>438</v>
      </c>
      <c r="K21" s="36" t="n">
        <v>80</v>
      </c>
      <c r="L21" s="36" t="n">
        <v>0</v>
      </c>
      <c r="M21" s="36" t="s">
        <v>442</v>
      </c>
      <c r="N21" s="36" t="s">
        <v>52</v>
      </c>
      <c r="O21" s="36" t="n">
        <v>0</v>
      </c>
      <c r="P21" s="36" t="s">
        <v>52</v>
      </c>
      <c r="Q21" s="56" t="s">
        <v>53</v>
      </c>
      <c r="R21" s="36" t="n">
        <v>0</v>
      </c>
      <c r="S21" s="170" t="n">
        <v>0</v>
      </c>
      <c r="T21" s="55"/>
      <c r="U21" s="34" t="n">
        <v>4622.03</v>
      </c>
      <c r="V21" s="34" t="n">
        <v>4001.02</v>
      </c>
      <c r="W21" s="42" t="n">
        <v>631.69</v>
      </c>
      <c r="X21" s="55" t="s">
        <v>319</v>
      </c>
      <c r="Y21" s="42" t="n">
        <v>343.9</v>
      </c>
      <c r="Z21" s="55" t="s">
        <v>319</v>
      </c>
      <c r="AA21" s="55" t="n">
        <v>617.06</v>
      </c>
      <c r="AB21" s="55" t="s">
        <v>319</v>
      </c>
      <c r="AC21" s="55" t="n">
        <v>415.22</v>
      </c>
      <c r="AD21" s="55" t="s">
        <v>319</v>
      </c>
      <c r="AE21" s="55" t="n">
        <v>52.58</v>
      </c>
      <c r="AF21" s="55" t="s">
        <v>319</v>
      </c>
      <c r="AG21" s="55"/>
      <c r="AH21" s="55"/>
      <c r="AI21" s="55"/>
      <c r="AJ21" s="55"/>
      <c r="AK21" s="55"/>
      <c r="AL21" s="55"/>
      <c r="AM21" s="55"/>
      <c r="AN21" s="55"/>
      <c r="AO21" s="55" t="n">
        <v>458.24</v>
      </c>
      <c r="AP21" s="55" t="s">
        <v>319</v>
      </c>
      <c r="AQ21" s="55" t="n">
        <v>357.26</v>
      </c>
      <c r="AR21" s="55" t="s">
        <v>319</v>
      </c>
      <c r="AS21" s="55" t="n">
        <v>573.06</v>
      </c>
      <c r="AT21" s="55" t="s">
        <v>319</v>
      </c>
      <c r="AU21" s="55" t="n">
        <v>3449.01</v>
      </c>
      <c r="AV21" s="55" t="n">
        <v>1.64</v>
      </c>
      <c r="AW21" s="55" t="s">
        <v>443</v>
      </c>
      <c r="AX21" s="55" t="s">
        <v>444</v>
      </c>
      <c r="AY21" s="34" t="n">
        <v>5</v>
      </c>
      <c r="AZ21" s="55" t="s">
        <v>445</v>
      </c>
    </row>
    <row collapsed="false" customFormat="false" customHeight="false" hidden="false" ht="15.9" outlineLevel="0" r="22">
      <c r="A22" s="36" t="n">
        <v>12</v>
      </c>
      <c r="B22" s="82" t="n">
        <v>8012</v>
      </c>
      <c r="C22" s="55" t="s">
        <v>436</v>
      </c>
      <c r="D22" s="55" t="s">
        <v>437</v>
      </c>
      <c r="E22" s="55" t="s">
        <v>438</v>
      </c>
      <c r="F22" s="55" t="s">
        <v>439</v>
      </c>
      <c r="G22" s="74" t="s">
        <v>440</v>
      </c>
      <c r="H22" s="34" t="s">
        <v>441</v>
      </c>
      <c r="I22" s="34" t="n">
        <v>3</v>
      </c>
      <c r="J22" s="55" t="s">
        <v>438</v>
      </c>
      <c r="K22" s="36" t="n">
        <v>89</v>
      </c>
      <c r="L22" s="36" t="n">
        <v>0</v>
      </c>
      <c r="M22" s="36" t="s">
        <v>442</v>
      </c>
      <c r="N22" s="36" t="s">
        <v>52</v>
      </c>
      <c r="O22" s="36" t="n">
        <v>0</v>
      </c>
      <c r="P22" s="36" t="s">
        <v>52</v>
      </c>
      <c r="Q22" s="56" t="s">
        <v>53</v>
      </c>
      <c r="R22" s="36" t="n">
        <v>0</v>
      </c>
      <c r="S22" s="170" t="n">
        <v>0</v>
      </c>
      <c r="T22" s="55"/>
      <c r="U22" s="34" t="n">
        <v>4405.94</v>
      </c>
      <c r="V22" s="34" t="n">
        <v>4301.4</v>
      </c>
      <c r="W22" s="42" t="n">
        <v>749.7</v>
      </c>
      <c r="X22" s="55" t="s">
        <v>319</v>
      </c>
      <c r="Y22" s="42" t="n">
        <v>573.03</v>
      </c>
      <c r="Z22" s="55" t="s">
        <v>319</v>
      </c>
      <c r="AA22" s="55" t="n">
        <v>752.67</v>
      </c>
      <c r="AB22" s="55" t="s">
        <v>319</v>
      </c>
      <c r="AC22" s="55" t="n">
        <v>448.25</v>
      </c>
      <c r="AD22" s="55" t="s">
        <v>319</v>
      </c>
      <c r="AE22" s="55" t="n">
        <v>72.53</v>
      </c>
      <c r="AF22" s="55" t="s">
        <v>319</v>
      </c>
      <c r="AG22" s="55"/>
      <c r="AH22" s="55"/>
      <c r="AI22" s="55"/>
      <c r="AJ22" s="55"/>
      <c r="AK22" s="55"/>
      <c r="AL22" s="55"/>
      <c r="AM22" s="55"/>
      <c r="AN22" s="55"/>
      <c r="AO22" s="55" t="n">
        <v>539.79</v>
      </c>
      <c r="AP22" s="55" t="s">
        <v>319</v>
      </c>
      <c r="AQ22" s="55" t="n">
        <v>377.82</v>
      </c>
      <c r="AR22" s="55" t="s">
        <v>319</v>
      </c>
      <c r="AS22" s="55" t="n">
        <v>633.15</v>
      </c>
      <c r="AT22" s="55" t="s">
        <v>319</v>
      </c>
      <c r="AU22" s="55" t="n">
        <v>4146.94</v>
      </c>
      <c r="AV22" s="55" t="n">
        <v>0.44</v>
      </c>
      <c r="AW22" s="55" t="s">
        <v>443</v>
      </c>
      <c r="AX22" s="55" t="s">
        <v>444</v>
      </c>
      <c r="AY22" s="34" t="n">
        <v>3</v>
      </c>
      <c r="AZ22" s="55" t="s">
        <v>445</v>
      </c>
    </row>
    <row collapsed="false" customFormat="false" customHeight="false" hidden="false" ht="15.9" outlineLevel="0" r="23">
      <c r="A23" s="36" t="n">
        <v>13</v>
      </c>
      <c r="B23" s="82" t="n">
        <v>8013</v>
      </c>
      <c r="C23" s="55" t="s">
        <v>436</v>
      </c>
      <c r="D23" s="55" t="s">
        <v>437</v>
      </c>
      <c r="E23" s="55" t="s">
        <v>438</v>
      </c>
      <c r="F23" s="55" t="s">
        <v>439</v>
      </c>
      <c r="G23" s="74" t="s">
        <v>440</v>
      </c>
      <c r="H23" s="34" t="s">
        <v>441</v>
      </c>
      <c r="I23" s="34" t="n">
        <v>4</v>
      </c>
      <c r="J23" s="55" t="s">
        <v>438</v>
      </c>
      <c r="K23" s="36" t="n">
        <v>89</v>
      </c>
      <c r="L23" s="36" t="n">
        <v>0</v>
      </c>
      <c r="M23" s="36" t="s">
        <v>442</v>
      </c>
      <c r="N23" s="36" t="s">
        <v>52</v>
      </c>
      <c r="O23" s="36" t="n">
        <v>0</v>
      </c>
      <c r="P23" s="36" t="s">
        <v>52</v>
      </c>
      <c r="Q23" s="56" t="s">
        <v>53</v>
      </c>
      <c r="R23" s="36" t="n">
        <v>0</v>
      </c>
      <c r="S23" s="170" t="n">
        <v>0</v>
      </c>
      <c r="T23" s="55"/>
      <c r="U23" s="34" t="n">
        <v>5975.58</v>
      </c>
      <c r="V23" s="34" t="n">
        <v>6701.9</v>
      </c>
      <c r="W23" s="42" t="n">
        <v>989.04</v>
      </c>
      <c r="X23" s="55" t="s">
        <v>319</v>
      </c>
      <c r="Y23" s="42" t="n">
        <v>811.02</v>
      </c>
      <c r="Z23" s="55" t="s">
        <v>319</v>
      </c>
      <c r="AA23" s="55" t="n">
        <v>1046.69</v>
      </c>
      <c r="AB23" s="55" t="s">
        <v>319</v>
      </c>
      <c r="AC23" s="55" t="n">
        <v>595.84</v>
      </c>
      <c r="AD23" s="55" t="s">
        <v>319</v>
      </c>
      <c r="AE23" s="55" t="n">
        <v>102.73</v>
      </c>
      <c r="AF23" s="55" t="s">
        <v>319</v>
      </c>
      <c r="AG23" s="55"/>
      <c r="AH23" s="55"/>
      <c r="AI23" s="55"/>
      <c r="AJ23" s="55"/>
      <c r="AK23" s="55"/>
      <c r="AL23" s="55"/>
      <c r="AM23" s="55"/>
      <c r="AN23" s="55"/>
      <c r="AO23" s="55" t="n">
        <v>643.06</v>
      </c>
      <c r="AP23" s="55" t="s">
        <v>319</v>
      </c>
      <c r="AQ23" s="55" t="n">
        <v>504.59</v>
      </c>
      <c r="AR23" s="55" t="s">
        <v>319</v>
      </c>
      <c r="AS23" s="55" t="n">
        <v>814.32</v>
      </c>
      <c r="AT23" s="55" t="s">
        <v>319</v>
      </c>
      <c r="AU23" s="55" t="n">
        <v>5507.29</v>
      </c>
      <c r="AV23" s="55" t="n">
        <v>2.7799</v>
      </c>
      <c r="AW23" s="55" t="s">
        <v>443</v>
      </c>
      <c r="AX23" s="55" t="s">
        <v>444</v>
      </c>
      <c r="AY23" s="34" t="n">
        <v>4</v>
      </c>
      <c r="AZ23" s="55" t="s">
        <v>445</v>
      </c>
    </row>
    <row collapsed="false" customFormat="false" customHeight="false" hidden="false" ht="15.9" outlineLevel="0" r="24">
      <c r="A24" s="36" t="n">
        <v>14</v>
      </c>
      <c r="B24" s="82" t="n">
        <v>8014</v>
      </c>
      <c r="C24" s="55" t="s">
        <v>436</v>
      </c>
      <c r="D24" s="55" t="s">
        <v>437</v>
      </c>
      <c r="E24" s="55" t="s">
        <v>438</v>
      </c>
      <c r="F24" s="55" t="s">
        <v>439</v>
      </c>
      <c r="G24" s="74" t="s">
        <v>440</v>
      </c>
      <c r="H24" s="34" t="s">
        <v>441</v>
      </c>
      <c r="I24" s="34" t="n">
        <v>2</v>
      </c>
      <c r="J24" s="55" t="s">
        <v>438</v>
      </c>
      <c r="K24" s="36" t="n">
        <v>89</v>
      </c>
      <c r="L24" s="36" t="n">
        <v>0</v>
      </c>
      <c r="M24" s="36" t="s">
        <v>442</v>
      </c>
      <c r="N24" s="36" t="s">
        <v>52</v>
      </c>
      <c r="O24" s="36" t="n">
        <v>0</v>
      </c>
      <c r="P24" s="36" t="s">
        <v>52</v>
      </c>
      <c r="Q24" s="56" t="s">
        <v>53</v>
      </c>
      <c r="R24" s="36" t="n">
        <v>0</v>
      </c>
      <c r="S24" s="170" t="n">
        <v>0</v>
      </c>
      <c r="T24" s="55"/>
      <c r="U24" s="34" t="n">
        <v>2607.34</v>
      </c>
      <c r="V24" s="34" t="n">
        <v>2591</v>
      </c>
      <c r="W24" s="42" t="n">
        <v>450.59</v>
      </c>
      <c r="X24" s="55" t="s">
        <v>319</v>
      </c>
      <c r="Y24" s="42" t="n">
        <v>378.5</v>
      </c>
      <c r="Z24" s="55" t="s">
        <v>319</v>
      </c>
      <c r="AA24" s="55" t="n">
        <v>489</v>
      </c>
      <c r="AB24" s="55" t="s">
        <v>319</v>
      </c>
      <c r="AC24" s="55" t="n">
        <v>273.62</v>
      </c>
      <c r="AD24" s="55" t="s">
        <v>319</v>
      </c>
      <c r="AE24" s="55" t="n">
        <v>48.07</v>
      </c>
      <c r="AF24" s="55" t="s">
        <v>319</v>
      </c>
      <c r="AG24" s="55"/>
      <c r="AH24" s="55"/>
      <c r="AI24" s="55"/>
      <c r="AJ24" s="55"/>
      <c r="AK24" s="55"/>
      <c r="AL24" s="55"/>
      <c r="AM24" s="55"/>
      <c r="AN24" s="55"/>
      <c r="AO24" s="55" t="n">
        <v>316.78</v>
      </c>
      <c r="AP24" s="55" t="s">
        <v>319</v>
      </c>
      <c r="AQ24" s="55" t="n">
        <v>235.83</v>
      </c>
      <c r="AR24" s="55" t="s">
        <v>319</v>
      </c>
      <c r="AS24" s="55" t="n">
        <v>388.57</v>
      </c>
      <c r="AT24" s="55" t="s">
        <v>319</v>
      </c>
      <c r="AU24" s="55" t="n">
        <v>2580.96</v>
      </c>
      <c r="AV24" s="55" t="n">
        <v>1.07</v>
      </c>
      <c r="AW24" s="55" t="s">
        <v>443</v>
      </c>
      <c r="AX24" s="55" t="s">
        <v>444</v>
      </c>
      <c r="AY24" s="34" t="n">
        <v>2</v>
      </c>
      <c r="AZ24" s="55" t="s">
        <v>445</v>
      </c>
    </row>
    <row collapsed="false" customFormat="false" customHeight="false" hidden="false" ht="15.9" outlineLevel="0" r="25">
      <c r="A25" s="36" t="n">
        <v>15</v>
      </c>
      <c r="B25" s="82" t="n">
        <v>8015</v>
      </c>
      <c r="C25" s="55" t="s">
        <v>436</v>
      </c>
      <c r="D25" s="55" t="s">
        <v>437</v>
      </c>
      <c r="E25" s="55" t="s">
        <v>438</v>
      </c>
      <c r="F25" s="55" t="s">
        <v>439</v>
      </c>
      <c r="G25" s="74" t="s">
        <v>440</v>
      </c>
      <c r="H25" s="34" t="s">
        <v>441</v>
      </c>
      <c r="I25" s="34" t="n">
        <v>2</v>
      </c>
      <c r="J25" s="55" t="s">
        <v>438</v>
      </c>
      <c r="K25" s="36" t="n">
        <v>89</v>
      </c>
      <c r="L25" s="36" t="n">
        <v>0</v>
      </c>
      <c r="M25" s="36" t="s">
        <v>442</v>
      </c>
      <c r="N25" s="36" t="s">
        <v>52</v>
      </c>
      <c r="O25" s="36" t="n">
        <v>0</v>
      </c>
      <c r="P25" s="36" t="s">
        <v>52</v>
      </c>
      <c r="Q25" s="56" t="s">
        <v>53</v>
      </c>
      <c r="R25" s="36" t="n">
        <v>0</v>
      </c>
      <c r="S25" s="170" t="n">
        <v>0</v>
      </c>
      <c r="T25" s="55"/>
      <c r="U25" s="34" t="n">
        <v>2328.56</v>
      </c>
      <c r="V25" s="34" t="n">
        <v>2300.16</v>
      </c>
      <c r="W25" s="42" t="n">
        <v>434.17</v>
      </c>
      <c r="X25" s="55" t="s">
        <v>319</v>
      </c>
      <c r="Y25" s="42" t="n">
        <v>304.92</v>
      </c>
      <c r="Z25" s="55" t="s">
        <v>319</v>
      </c>
      <c r="AA25" s="55" t="n">
        <v>478.71</v>
      </c>
      <c r="AB25" s="55" t="s">
        <v>319</v>
      </c>
      <c r="AC25" s="55" t="n">
        <v>255.06</v>
      </c>
      <c r="AD25" s="55" t="s">
        <v>319</v>
      </c>
      <c r="AE25" s="55" t="n">
        <v>31.08</v>
      </c>
      <c r="AF25" s="55" t="s">
        <v>319</v>
      </c>
      <c r="AG25" s="55"/>
      <c r="AH25" s="55"/>
      <c r="AI25" s="55"/>
      <c r="AJ25" s="55"/>
      <c r="AK25" s="55"/>
      <c r="AL25" s="55"/>
      <c r="AM25" s="55"/>
      <c r="AN25" s="55"/>
      <c r="AO25" s="55" t="n">
        <v>263</v>
      </c>
      <c r="AP25" s="55" t="s">
        <v>319</v>
      </c>
      <c r="AQ25" s="55" t="n">
        <v>214.03</v>
      </c>
      <c r="AR25" s="55" t="s">
        <v>319</v>
      </c>
      <c r="AS25" s="55" t="n">
        <v>369.84</v>
      </c>
      <c r="AT25" s="55" t="s">
        <v>319</v>
      </c>
      <c r="AU25" s="55" t="n">
        <v>2350.81</v>
      </c>
      <c r="AV25" s="55" t="n">
        <v>1.07</v>
      </c>
      <c r="AW25" s="55" t="s">
        <v>443</v>
      </c>
      <c r="AX25" s="55" t="s">
        <v>444</v>
      </c>
      <c r="AY25" s="34" t="n">
        <v>2</v>
      </c>
      <c r="AZ25" s="55" t="s">
        <v>445</v>
      </c>
    </row>
    <row collapsed="false" customFormat="false" customHeight="false" hidden="false" ht="15.9" outlineLevel="0" r="26">
      <c r="A26" s="36" t="n">
        <v>16</v>
      </c>
      <c r="B26" s="82" t="n">
        <v>8016</v>
      </c>
      <c r="C26" s="55" t="s">
        <v>436</v>
      </c>
      <c r="D26" s="55" t="s">
        <v>437</v>
      </c>
      <c r="E26" s="55" t="s">
        <v>438</v>
      </c>
      <c r="F26" s="55" t="s">
        <v>439</v>
      </c>
      <c r="G26" s="74" t="s">
        <v>440</v>
      </c>
      <c r="H26" s="34" t="s">
        <v>441</v>
      </c>
      <c r="I26" s="34" t="n">
        <v>2</v>
      </c>
      <c r="J26" s="55" t="s">
        <v>438</v>
      </c>
      <c r="K26" s="36" t="n">
        <v>89</v>
      </c>
      <c r="L26" s="36" t="n">
        <v>0</v>
      </c>
      <c r="M26" s="36" t="s">
        <v>442</v>
      </c>
      <c r="N26" s="36" t="s">
        <v>52</v>
      </c>
      <c r="O26" s="36" t="n">
        <v>0</v>
      </c>
      <c r="P26" s="36" t="s">
        <v>52</v>
      </c>
      <c r="Q26" s="56" t="s">
        <v>53</v>
      </c>
      <c r="R26" s="36" t="n">
        <v>0</v>
      </c>
      <c r="S26" s="170" t="n">
        <v>0</v>
      </c>
      <c r="T26" s="55"/>
      <c r="U26" s="34" t="n">
        <v>2395.05</v>
      </c>
      <c r="V26" s="34" t="n">
        <v>3556.46</v>
      </c>
      <c r="W26" s="42" t="n">
        <v>457.09</v>
      </c>
      <c r="X26" s="55" t="s">
        <v>319</v>
      </c>
      <c r="Y26" s="42" t="n">
        <v>317.3</v>
      </c>
      <c r="Z26" s="55" t="s">
        <v>319</v>
      </c>
      <c r="AA26" s="55" t="n">
        <v>516.85</v>
      </c>
      <c r="AB26" s="55" t="s">
        <v>319</v>
      </c>
      <c r="AC26" s="55" t="n">
        <v>243.56</v>
      </c>
      <c r="AD26" s="55" t="s">
        <v>319</v>
      </c>
      <c r="AE26" s="55" t="n">
        <v>30.76</v>
      </c>
      <c r="AF26" s="55" t="s">
        <v>319</v>
      </c>
      <c r="AG26" s="55"/>
      <c r="AH26" s="55"/>
      <c r="AI26" s="55"/>
      <c r="AJ26" s="55"/>
      <c r="AK26" s="55"/>
      <c r="AL26" s="55"/>
      <c r="AM26" s="55"/>
      <c r="AN26" s="55"/>
      <c r="AO26" s="55" t="n">
        <v>289.41</v>
      </c>
      <c r="AP26" s="55" t="s">
        <v>319</v>
      </c>
      <c r="AQ26" s="55" t="n">
        <v>210.75</v>
      </c>
      <c r="AR26" s="55" t="s">
        <v>319</v>
      </c>
      <c r="AS26" s="55" t="n">
        <v>321.07</v>
      </c>
      <c r="AT26" s="55" t="s">
        <v>319</v>
      </c>
      <c r="AU26" s="55" t="n">
        <v>2386.79</v>
      </c>
      <c r="AV26" s="55" t="n">
        <v>1.07</v>
      </c>
      <c r="AW26" s="55" t="s">
        <v>443</v>
      </c>
      <c r="AX26" s="55" t="s">
        <v>444</v>
      </c>
      <c r="AY26" s="34" t="n">
        <v>2</v>
      </c>
      <c r="AZ26" s="55" t="s">
        <v>445</v>
      </c>
    </row>
    <row collapsed="false" customFormat="false" customHeight="false" hidden="false" ht="15.9" outlineLevel="0" r="27">
      <c r="A27" s="36" t="n">
        <v>17</v>
      </c>
      <c r="B27" s="82" t="n">
        <v>8017</v>
      </c>
      <c r="C27" s="55" t="s">
        <v>436</v>
      </c>
      <c r="D27" s="55" t="s">
        <v>437</v>
      </c>
      <c r="E27" s="55" t="s">
        <v>438</v>
      </c>
      <c r="F27" s="55" t="s">
        <v>439</v>
      </c>
      <c r="G27" s="74" t="s">
        <v>440</v>
      </c>
      <c r="H27" s="34" t="s">
        <v>441</v>
      </c>
      <c r="I27" s="34" t="n">
        <v>2</v>
      </c>
      <c r="J27" s="55" t="s">
        <v>438</v>
      </c>
      <c r="K27" s="36" t="n">
        <v>89</v>
      </c>
      <c r="L27" s="36" t="n">
        <v>0</v>
      </c>
      <c r="M27" s="36" t="s">
        <v>442</v>
      </c>
      <c r="N27" s="36" t="s">
        <v>52</v>
      </c>
      <c r="O27" s="36" t="n">
        <v>0</v>
      </c>
      <c r="P27" s="36" t="s">
        <v>52</v>
      </c>
      <c r="Q27" s="56" t="s">
        <v>53</v>
      </c>
      <c r="R27" s="36" t="n">
        <v>0</v>
      </c>
      <c r="S27" s="170" t="n">
        <v>0</v>
      </c>
      <c r="T27" s="55"/>
      <c r="U27" s="34" t="n">
        <v>2427.07</v>
      </c>
      <c r="V27" s="34" t="n">
        <v>3019.16</v>
      </c>
      <c r="W27" s="42" t="n">
        <v>445.78</v>
      </c>
      <c r="X27" s="55" t="s">
        <v>319</v>
      </c>
      <c r="Y27" s="42" t="n">
        <v>315.94</v>
      </c>
      <c r="Z27" s="55" t="s">
        <v>319</v>
      </c>
      <c r="AA27" s="55" t="n">
        <v>496.1</v>
      </c>
      <c r="AB27" s="55" t="s">
        <v>319</v>
      </c>
      <c r="AC27" s="55" t="n">
        <v>242.97</v>
      </c>
      <c r="AD27" s="55" t="s">
        <v>319</v>
      </c>
      <c r="AE27" s="55" t="n">
        <v>24.57</v>
      </c>
      <c r="AF27" s="55" t="s">
        <v>319</v>
      </c>
      <c r="AG27" s="55"/>
      <c r="AH27" s="55"/>
      <c r="AI27" s="55"/>
      <c r="AJ27" s="55"/>
      <c r="AK27" s="55"/>
      <c r="AL27" s="55"/>
      <c r="AM27" s="55"/>
      <c r="AN27" s="55"/>
      <c r="AO27" s="55" t="n">
        <v>274.48</v>
      </c>
      <c r="AP27" s="55" t="s">
        <v>319</v>
      </c>
      <c r="AQ27" s="55" t="n">
        <v>229.84</v>
      </c>
      <c r="AR27" s="55" t="s">
        <v>319</v>
      </c>
      <c r="AS27" s="55" t="n">
        <v>385.53</v>
      </c>
      <c r="AT27" s="55" t="s">
        <v>319</v>
      </c>
      <c r="AU27" s="55" t="n">
        <v>2415.21</v>
      </c>
      <c r="AV27" s="55" t="n">
        <v>1.22</v>
      </c>
      <c r="AW27" s="55" t="s">
        <v>443</v>
      </c>
      <c r="AX27" s="55" t="s">
        <v>444</v>
      </c>
      <c r="AY27" s="34" t="n">
        <v>2</v>
      </c>
      <c r="AZ27" s="55" t="s">
        <v>445</v>
      </c>
    </row>
    <row collapsed="false" customFormat="false" customHeight="false" hidden="false" ht="15.9" outlineLevel="0" r="28">
      <c r="A28" s="36" t="n">
        <v>18</v>
      </c>
      <c r="B28" s="82" t="n">
        <v>8018</v>
      </c>
      <c r="C28" s="55" t="s">
        <v>436</v>
      </c>
      <c r="D28" s="55" t="s">
        <v>437</v>
      </c>
      <c r="E28" s="55" t="s">
        <v>438</v>
      </c>
      <c r="F28" s="55" t="s">
        <v>439</v>
      </c>
      <c r="G28" s="74" t="s">
        <v>440</v>
      </c>
      <c r="H28" s="34" t="s">
        <v>441</v>
      </c>
      <c r="I28" s="34" t="n">
        <v>1</v>
      </c>
      <c r="J28" s="55" t="s">
        <v>438</v>
      </c>
      <c r="K28" s="36" t="n">
        <v>80</v>
      </c>
      <c r="L28" s="36" t="n">
        <v>0</v>
      </c>
      <c r="M28" s="36" t="s">
        <v>442</v>
      </c>
      <c r="N28" s="36" t="s">
        <v>52</v>
      </c>
      <c r="O28" s="36" t="n">
        <v>0</v>
      </c>
      <c r="P28" s="36" t="s">
        <v>52</v>
      </c>
      <c r="Q28" s="56" t="s">
        <v>53</v>
      </c>
      <c r="R28" s="36" t="n">
        <v>0</v>
      </c>
      <c r="S28" s="170" t="n">
        <v>0</v>
      </c>
      <c r="T28" s="55"/>
      <c r="U28" s="34" t="n">
        <v>1673.14</v>
      </c>
      <c r="V28" s="34" t="n">
        <v>1308.6</v>
      </c>
      <c r="W28" s="42" t="n">
        <v>172.94</v>
      </c>
      <c r="X28" s="55" t="s">
        <v>319</v>
      </c>
      <c r="Y28" s="42" t="n">
        <v>127.13</v>
      </c>
      <c r="Z28" s="55" t="s">
        <v>319</v>
      </c>
      <c r="AA28" s="55" t="n">
        <v>167.61</v>
      </c>
      <c r="AB28" s="55" t="s">
        <v>319</v>
      </c>
      <c r="AC28" s="55" t="n">
        <v>79.56</v>
      </c>
      <c r="AD28" s="55" t="s">
        <v>319</v>
      </c>
      <c r="AE28" s="55" t="n">
        <v>17.57</v>
      </c>
      <c r="AF28" s="55" t="s">
        <v>319</v>
      </c>
      <c r="AG28" s="55"/>
      <c r="AH28" s="55"/>
      <c r="AI28" s="55"/>
      <c r="AJ28" s="55"/>
      <c r="AK28" s="55"/>
      <c r="AL28" s="55"/>
      <c r="AM28" s="55"/>
      <c r="AN28" s="55"/>
      <c r="AO28" s="55" t="n">
        <v>127.42</v>
      </c>
      <c r="AP28" s="55" t="s">
        <v>319</v>
      </c>
      <c r="AQ28" s="55" t="n">
        <v>89.48</v>
      </c>
      <c r="AR28" s="55" t="s">
        <v>319</v>
      </c>
      <c r="AS28" s="55" t="n">
        <v>195.12</v>
      </c>
      <c r="AT28" s="55" t="s">
        <v>319</v>
      </c>
      <c r="AU28" s="55" t="n">
        <v>976.83</v>
      </c>
      <c r="AV28" s="55" t="n">
        <v>0.001</v>
      </c>
      <c r="AW28" s="55" t="s">
        <v>443</v>
      </c>
      <c r="AX28" s="55" t="s">
        <v>444</v>
      </c>
      <c r="AY28" s="34" t="n">
        <v>1</v>
      </c>
      <c r="AZ28" s="55" t="s">
        <v>445</v>
      </c>
    </row>
    <row collapsed="false" customFormat="false" customHeight="false" hidden="false" ht="15.9" outlineLevel="0" r="29">
      <c r="A29" s="36" t="n">
        <v>19</v>
      </c>
      <c r="B29" s="82" t="n">
        <v>8019</v>
      </c>
      <c r="C29" s="55" t="s">
        <v>436</v>
      </c>
      <c r="D29" s="55" t="s">
        <v>437</v>
      </c>
      <c r="E29" s="55" t="s">
        <v>438</v>
      </c>
      <c r="F29" s="55" t="s">
        <v>439</v>
      </c>
      <c r="G29" s="74" t="s">
        <v>440</v>
      </c>
      <c r="H29" s="34" t="s">
        <v>441</v>
      </c>
      <c r="I29" s="34" t="n">
        <v>4</v>
      </c>
      <c r="J29" s="55" t="s">
        <v>438</v>
      </c>
      <c r="K29" s="36" t="n">
        <v>108</v>
      </c>
      <c r="L29" s="36" t="n">
        <v>0</v>
      </c>
      <c r="M29" s="36" t="s">
        <v>442</v>
      </c>
      <c r="N29" s="36" t="s">
        <v>52</v>
      </c>
      <c r="O29" s="36" t="n">
        <v>0</v>
      </c>
      <c r="P29" s="36" t="s">
        <v>52</v>
      </c>
      <c r="Q29" s="56" t="s">
        <v>53</v>
      </c>
      <c r="R29" s="36" t="n">
        <v>0</v>
      </c>
      <c r="S29" s="170" t="n">
        <v>0</v>
      </c>
      <c r="T29" s="55"/>
      <c r="U29" s="34" t="n">
        <v>5359.24</v>
      </c>
      <c r="V29" s="34" t="n">
        <v>5135.44</v>
      </c>
      <c r="W29" s="42" t="n">
        <v>775.8</v>
      </c>
      <c r="X29" s="55" t="s">
        <v>319</v>
      </c>
      <c r="Y29" s="42" t="n">
        <v>569.26</v>
      </c>
      <c r="Z29" s="55" t="s">
        <v>319</v>
      </c>
      <c r="AA29" s="55" t="n">
        <v>778.16</v>
      </c>
      <c r="AB29" s="55" t="s">
        <v>319</v>
      </c>
      <c r="AC29" s="55" t="n">
        <v>487.76</v>
      </c>
      <c r="AD29" s="55" t="s">
        <v>319</v>
      </c>
      <c r="AE29" s="55" t="n">
        <v>85.02</v>
      </c>
      <c r="AF29" s="55" t="s">
        <v>319</v>
      </c>
      <c r="AG29" s="55"/>
      <c r="AH29" s="55"/>
      <c r="AI29" s="55"/>
      <c r="AJ29" s="55"/>
      <c r="AK29" s="55"/>
      <c r="AL29" s="55"/>
      <c r="AM29" s="55"/>
      <c r="AN29" s="55"/>
      <c r="AO29" s="55" t="n">
        <v>544.9</v>
      </c>
      <c r="AP29" s="55" t="s">
        <v>319</v>
      </c>
      <c r="AQ29" s="55" t="n">
        <v>361</v>
      </c>
      <c r="AR29" s="55" t="s">
        <v>319</v>
      </c>
      <c r="AS29" s="55" t="n">
        <v>725.61</v>
      </c>
      <c r="AT29" s="55" t="s">
        <v>319</v>
      </c>
      <c r="AU29" s="55" t="n">
        <v>4327.51</v>
      </c>
      <c r="AV29" s="55" t="n">
        <v>2.21</v>
      </c>
      <c r="AW29" s="55" t="s">
        <v>443</v>
      </c>
      <c r="AX29" s="55" t="s">
        <v>444</v>
      </c>
      <c r="AY29" s="34" t="n">
        <v>4</v>
      </c>
      <c r="AZ29" s="55" t="s">
        <v>445</v>
      </c>
    </row>
    <row collapsed="false" customFormat="false" customHeight="false" hidden="false" ht="15.9" outlineLevel="0" r="30">
      <c r="A30" s="36" t="n">
        <v>20</v>
      </c>
      <c r="B30" s="82" t="n">
        <v>8020</v>
      </c>
      <c r="C30" s="55" t="s">
        <v>436</v>
      </c>
      <c r="D30" s="55" t="s">
        <v>437</v>
      </c>
      <c r="E30" s="55" t="s">
        <v>438</v>
      </c>
      <c r="F30" s="55" t="s">
        <v>439</v>
      </c>
      <c r="G30" s="74" t="s">
        <v>440</v>
      </c>
      <c r="H30" s="34" t="s">
        <v>441</v>
      </c>
      <c r="I30" s="34" t="n">
        <v>2</v>
      </c>
      <c r="J30" s="55" t="s">
        <v>438</v>
      </c>
      <c r="K30" s="36" t="n">
        <v>89</v>
      </c>
      <c r="L30" s="36" t="n">
        <v>0</v>
      </c>
      <c r="M30" s="36" t="s">
        <v>442</v>
      </c>
      <c r="N30" s="36" t="s">
        <v>52</v>
      </c>
      <c r="O30" s="36" t="n">
        <v>0</v>
      </c>
      <c r="P30" s="36" t="s">
        <v>52</v>
      </c>
      <c r="Q30" s="56" t="s">
        <v>53</v>
      </c>
      <c r="R30" s="36" t="n">
        <v>0</v>
      </c>
      <c r="S30" s="170" t="n">
        <v>0</v>
      </c>
      <c r="T30" s="55"/>
      <c r="U30" s="34" t="n">
        <v>3111.03</v>
      </c>
      <c r="V30" s="34" t="n">
        <v>2666.3</v>
      </c>
      <c r="W30" s="42" t="n">
        <v>466.01</v>
      </c>
      <c r="X30" s="55" t="s">
        <v>319</v>
      </c>
      <c r="Y30" s="42" t="n">
        <v>385.1</v>
      </c>
      <c r="Z30" s="55" t="s">
        <v>319</v>
      </c>
      <c r="AA30" s="55" t="n">
        <v>467.26</v>
      </c>
      <c r="AB30" s="55" t="s">
        <v>319</v>
      </c>
      <c r="AC30" s="55" t="n">
        <v>297.45</v>
      </c>
      <c r="AD30" s="55" t="s">
        <v>319</v>
      </c>
      <c r="AE30" s="55" t="n">
        <v>48.27</v>
      </c>
      <c r="AF30" s="55" t="s">
        <v>319</v>
      </c>
      <c r="AG30" s="55"/>
      <c r="AH30" s="55"/>
      <c r="AI30" s="55"/>
      <c r="AJ30" s="55"/>
      <c r="AK30" s="55"/>
      <c r="AL30" s="55"/>
      <c r="AM30" s="55"/>
      <c r="AN30" s="55"/>
      <c r="AO30" s="55" t="n">
        <v>294.6</v>
      </c>
      <c r="AP30" s="55" t="s">
        <v>319</v>
      </c>
      <c r="AQ30" s="55" t="n">
        <v>194.12</v>
      </c>
      <c r="AR30" s="55" t="s">
        <v>319</v>
      </c>
      <c r="AS30" s="55" t="n">
        <v>410.76</v>
      </c>
      <c r="AT30" s="55" t="s">
        <v>319</v>
      </c>
      <c r="AU30" s="55" t="n">
        <v>2563.57</v>
      </c>
      <c r="AV30" s="55" t="n">
        <v>1.16</v>
      </c>
      <c r="AW30" s="55" t="s">
        <v>443</v>
      </c>
      <c r="AX30" s="55" t="s">
        <v>444</v>
      </c>
      <c r="AY30" s="34" t="n">
        <v>2</v>
      </c>
      <c r="AZ30" s="55" t="s">
        <v>445</v>
      </c>
    </row>
    <row collapsed="false" customFormat="false" customHeight="false" hidden="false" ht="15.9" outlineLevel="0" r="31">
      <c r="A31" s="36" t="n">
        <v>21</v>
      </c>
      <c r="B31" s="82" t="s">
        <v>66</v>
      </c>
      <c r="C31" s="55" t="s">
        <v>436</v>
      </c>
      <c r="D31" s="55" t="s">
        <v>437</v>
      </c>
      <c r="E31" s="55" t="s">
        <v>438</v>
      </c>
      <c r="F31" s="55" t="s">
        <v>439</v>
      </c>
      <c r="G31" s="74" t="s">
        <v>440</v>
      </c>
      <c r="H31" s="34" t="s">
        <v>441</v>
      </c>
      <c r="I31" s="34" t="n">
        <v>2</v>
      </c>
      <c r="J31" s="55" t="s">
        <v>438</v>
      </c>
      <c r="K31" s="36" t="n">
        <v>80</v>
      </c>
      <c r="L31" s="36" t="n">
        <v>0</v>
      </c>
      <c r="M31" s="36" t="s">
        <v>442</v>
      </c>
      <c r="N31" s="36" t="s">
        <v>52</v>
      </c>
      <c r="O31" s="36" t="n">
        <v>0</v>
      </c>
      <c r="P31" s="36" t="s">
        <v>52</v>
      </c>
      <c r="Q31" s="56" t="s">
        <v>53</v>
      </c>
      <c r="R31" s="36" t="n">
        <v>0</v>
      </c>
      <c r="S31" s="170" t="n">
        <v>0</v>
      </c>
      <c r="T31" s="55"/>
      <c r="U31" s="34" t="n">
        <v>2214.43</v>
      </c>
      <c r="V31" s="34" t="n">
        <v>1723.69</v>
      </c>
      <c r="W31" s="42" t="n">
        <v>335.65</v>
      </c>
      <c r="X31" s="55" t="s">
        <v>319</v>
      </c>
      <c r="Y31" s="42" t="n">
        <v>232.82</v>
      </c>
      <c r="Z31" s="55" t="s">
        <v>319</v>
      </c>
      <c r="AA31" s="55" t="n">
        <v>354.53</v>
      </c>
      <c r="AB31" s="55" t="s">
        <v>319</v>
      </c>
      <c r="AC31" s="55" t="n">
        <v>221.88</v>
      </c>
      <c r="AD31" s="55" t="s">
        <v>319</v>
      </c>
      <c r="AE31" s="55" t="n">
        <v>31.79</v>
      </c>
      <c r="AF31" s="55" t="s">
        <v>319</v>
      </c>
      <c r="AG31" s="55"/>
      <c r="AH31" s="55"/>
      <c r="AI31" s="55"/>
      <c r="AJ31" s="55"/>
      <c r="AK31" s="55"/>
      <c r="AL31" s="55"/>
      <c r="AM31" s="55"/>
      <c r="AN31" s="55"/>
      <c r="AO31" s="55" t="n">
        <v>241.94</v>
      </c>
      <c r="AP31" s="55" t="s">
        <v>319</v>
      </c>
      <c r="AQ31" s="55" t="n">
        <v>210.22</v>
      </c>
      <c r="AR31" s="55" t="s">
        <v>319</v>
      </c>
      <c r="AS31" s="55" t="n">
        <v>311.69</v>
      </c>
      <c r="AT31" s="55" t="s">
        <v>319</v>
      </c>
      <c r="AU31" s="55" t="n">
        <v>1940.52</v>
      </c>
      <c r="AV31" s="55" t="n">
        <v>0.94</v>
      </c>
      <c r="AW31" s="55" t="s">
        <v>443</v>
      </c>
      <c r="AX31" s="55" t="s">
        <v>444</v>
      </c>
      <c r="AY31" s="34" t="n">
        <v>2</v>
      </c>
      <c r="AZ31" s="55" t="s">
        <v>445</v>
      </c>
    </row>
    <row collapsed="false" customFormat="false" customHeight="false" hidden="false" ht="15.9" outlineLevel="0" r="32">
      <c r="A32" s="36" t="n">
        <v>22</v>
      </c>
      <c r="B32" s="82" t="n">
        <v>8022</v>
      </c>
      <c r="C32" s="55" t="s">
        <v>436</v>
      </c>
      <c r="D32" s="55" t="s">
        <v>437</v>
      </c>
      <c r="E32" s="55" t="s">
        <v>438</v>
      </c>
      <c r="F32" s="55" t="s">
        <v>439</v>
      </c>
      <c r="G32" s="74" t="s">
        <v>440</v>
      </c>
      <c r="H32" s="34" t="s">
        <v>441</v>
      </c>
      <c r="I32" s="34" t="n">
        <v>1</v>
      </c>
      <c r="J32" s="55" t="s">
        <v>438</v>
      </c>
      <c r="K32" s="36" t="n">
        <v>89</v>
      </c>
      <c r="L32" s="36" t="n">
        <v>0</v>
      </c>
      <c r="M32" s="36" t="s">
        <v>442</v>
      </c>
      <c r="N32" s="36" t="s">
        <v>52</v>
      </c>
      <c r="O32" s="36" t="n">
        <v>0</v>
      </c>
      <c r="P32" s="36" t="s">
        <v>52</v>
      </c>
      <c r="Q32" s="56" t="s">
        <v>53</v>
      </c>
      <c r="R32" s="36" t="n">
        <v>0</v>
      </c>
      <c r="S32" s="170" t="n">
        <v>0</v>
      </c>
      <c r="T32" s="55"/>
      <c r="U32" s="34" t="n">
        <v>1280.16</v>
      </c>
      <c r="V32" s="34" t="n">
        <v>1063.52</v>
      </c>
      <c r="W32" s="42" t="n">
        <v>213.56</v>
      </c>
      <c r="X32" s="55" t="s">
        <v>319</v>
      </c>
      <c r="Y32" s="42" t="n">
        <v>146.32</v>
      </c>
      <c r="Z32" s="55" t="s">
        <v>319</v>
      </c>
      <c r="AA32" s="55" t="n">
        <v>202.22</v>
      </c>
      <c r="AB32" s="55" t="s">
        <v>319</v>
      </c>
      <c r="AC32" s="55" t="n">
        <v>111.08</v>
      </c>
      <c r="AD32" s="55" t="s">
        <v>319</v>
      </c>
      <c r="AE32" s="55" t="n">
        <v>24.47</v>
      </c>
      <c r="AF32" s="55" t="s">
        <v>319</v>
      </c>
      <c r="AG32" s="55"/>
      <c r="AH32" s="55"/>
      <c r="AI32" s="55"/>
      <c r="AJ32" s="55"/>
      <c r="AK32" s="55"/>
      <c r="AL32" s="55"/>
      <c r="AM32" s="55"/>
      <c r="AN32" s="55"/>
      <c r="AO32" s="55" t="n">
        <v>134.82</v>
      </c>
      <c r="AP32" s="55" t="s">
        <v>319</v>
      </c>
      <c r="AQ32" s="55" t="n">
        <v>91.01</v>
      </c>
      <c r="AR32" s="55" t="s">
        <v>319</v>
      </c>
      <c r="AS32" s="55" t="n">
        <v>188.07</v>
      </c>
      <c r="AT32" s="55" t="s">
        <v>319</v>
      </c>
      <c r="AU32" s="55" t="n">
        <v>1111.55</v>
      </c>
      <c r="AV32" s="55" t="n">
        <v>0.066</v>
      </c>
      <c r="AW32" s="55" t="s">
        <v>443</v>
      </c>
      <c r="AX32" s="55" t="s">
        <v>444</v>
      </c>
      <c r="AY32" s="34" t="n">
        <v>1</v>
      </c>
      <c r="AZ32" s="55" t="s">
        <v>445</v>
      </c>
    </row>
    <row collapsed="false" customFormat="false" customHeight="false" hidden="false" ht="15.9" outlineLevel="0" r="33">
      <c r="A33" s="36" t="n">
        <v>23</v>
      </c>
      <c r="B33" s="82" t="n">
        <v>8023</v>
      </c>
      <c r="C33" s="55" t="s">
        <v>436</v>
      </c>
      <c r="D33" s="55" t="s">
        <v>437</v>
      </c>
      <c r="E33" s="55" t="s">
        <v>438</v>
      </c>
      <c r="F33" s="55" t="s">
        <v>439</v>
      </c>
      <c r="G33" s="74" t="s">
        <v>440</v>
      </c>
      <c r="H33" s="34" t="s">
        <v>441</v>
      </c>
      <c r="I33" s="34" t="n">
        <v>1</v>
      </c>
      <c r="J33" s="55" t="s">
        <v>438</v>
      </c>
      <c r="K33" s="36" t="n">
        <v>100</v>
      </c>
      <c r="L33" s="36" t="n">
        <v>0</v>
      </c>
      <c r="M33" s="36" t="s">
        <v>442</v>
      </c>
      <c r="N33" s="36" t="s">
        <v>52</v>
      </c>
      <c r="O33" s="36" t="n">
        <v>0</v>
      </c>
      <c r="P33" s="36" t="s">
        <v>52</v>
      </c>
      <c r="Q33" s="56" t="s">
        <v>53</v>
      </c>
      <c r="R33" s="36" t="n">
        <v>0</v>
      </c>
      <c r="S33" s="170" t="n">
        <v>0</v>
      </c>
      <c r="T33" s="55"/>
      <c r="U33" s="34" t="n">
        <v>2037.21</v>
      </c>
      <c r="V33" s="34" t="n">
        <v>2203.63</v>
      </c>
      <c r="W33" s="42" t="n">
        <v>366.62</v>
      </c>
      <c r="X33" s="55" t="s">
        <v>319</v>
      </c>
      <c r="Y33" s="42" t="n">
        <v>248.68</v>
      </c>
      <c r="Z33" s="55" t="s">
        <v>319</v>
      </c>
      <c r="AA33" s="55" t="n">
        <v>345.22</v>
      </c>
      <c r="AB33" s="55" t="s">
        <v>319</v>
      </c>
      <c r="AC33" s="55" t="n">
        <v>205.66</v>
      </c>
      <c r="AD33" s="55" t="s">
        <v>319</v>
      </c>
      <c r="AE33" s="55" t="n">
        <v>39.31</v>
      </c>
      <c r="AF33" s="55" t="s">
        <v>319</v>
      </c>
      <c r="AG33" s="55"/>
      <c r="AH33" s="55"/>
      <c r="AI33" s="55"/>
      <c r="AJ33" s="55"/>
      <c r="AK33" s="55"/>
      <c r="AL33" s="55"/>
      <c r="AM33" s="55"/>
      <c r="AN33" s="55"/>
      <c r="AO33" s="55" t="n">
        <v>242.36</v>
      </c>
      <c r="AP33" s="55" t="s">
        <v>319</v>
      </c>
      <c r="AQ33" s="55" t="n">
        <v>167.83</v>
      </c>
      <c r="AR33" s="55" t="s">
        <v>319</v>
      </c>
      <c r="AS33" s="55" t="n">
        <v>324.93</v>
      </c>
      <c r="AT33" s="55" t="s">
        <v>319</v>
      </c>
      <c r="AU33" s="55" t="n">
        <v>1940.61</v>
      </c>
      <c r="AV33" s="55" t="n">
        <v>0.87</v>
      </c>
      <c r="AW33" s="55" t="s">
        <v>443</v>
      </c>
      <c r="AX33" s="55" t="s">
        <v>444</v>
      </c>
      <c r="AY33" s="34" t="n">
        <v>1</v>
      </c>
      <c r="AZ33" s="55" t="s">
        <v>445</v>
      </c>
    </row>
    <row collapsed="false" customFormat="false" customHeight="false" hidden="false" ht="15.9" outlineLevel="0" r="34">
      <c r="A34" s="36" t="n">
        <v>24</v>
      </c>
      <c r="B34" s="82" t="n">
        <v>8024</v>
      </c>
      <c r="C34" s="55" t="s">
        <v>436</v>
      </c>
      <c r="D34" s="55" t="s">
        <v>437</v>
      </c>
      <c r="E34" s="55" t="s">
        <v>438</v>
      </c>
      <c r="F34" s="55" t="s">
        <v>439</v>
      </c>
      <c r="G34" s="74" t="s">
        <v>440</v>
      </c>
      <c r="H34" s="34" t="s">
        <v>441</v>
      </c>
      <c r="I34" s="34" t="n">
        <v>6</v>
      </c>
      <c r="J34" s="55" t="s">
        <v>438</v>
      </c>
      <c r="K34" s="36" t="n">
        <v>89</v>
      </c>
      <c r="L34" s="36" t="n">
        <v>0</v>
      </c>
      <c r="M34" s="36" t="s">
        <v>442</v>
      </c>
      <c r="N34" s="36" t="s">
        <v>52</v>
      </c>
      <c r="O34" s="36" t="n">
        <v>0</v>
      </c>
      <c r="P34" s="36" t="s">
        <v>52</v>
      </c>
      <c r="Q34" s="56" t="s">
        <v>53</v>
      </c>
      <c r="R34" s="36" t="n">
        <v>0</v>
      </c>
      <c r="S34" s="170" t="n">
        <v>0</v>
      </c>
      <c r="T34" s="55"/>
      <c r="U34" s="34" t="n">
        <v>8347</v>
      </c>
      <c r="V34" s="34" t="n">
        <v>7066.31</v>
      </c>
      <c r="W34" s="42" t="n">
        <v>1384.39</v>
      </c>
      <c r="X34" s="55" t="s">
        <v>319</v>
      </c>
      <c r="Y34" s="42" t="n">
        <v>971.24</v>
      </c>
      <c r="Z34" s="55" t="s">
        <v>319</v>
      </c>
      <c r="AA34" s="55" t="n">
        <v>1330.33</v>
      </c>
      <c r="AB34" s="55" t="s">
        <v>319</v>
      </c>
      <c r="AC34" s="55" t="n">
        <v>810.5</v>
      </c>
      <c r="AD34" s="55" t="s">
        <v>319</v>
      </c>
      <c r="AE34" s="55" t="n">
        <v>146.79</v>
      </c>
      <c r="AF34" s="55" t="s">
        <v>319</v>
      </c>
      <c r="AG34" s="55"/>
      <c r="AH34" s="55"/>
      <c r="AI34" s="55"/>
      <c r="AJ34" s="55"/>
      <c r="AK34" s="55"/>
      <c r="AL34" s="55"/>
      <c r="AM34" s="55"/>
      <c r="AN34" s="55"/>
      <c r="AO34" s="55" t="n">
        <v>874.4</v>
      </c>
      <c r="AP34" s="55" t="s">
        <v>319</v>
      </c>
      <c r="AQ34" s="55" t="n">
        <v>600.66</v>
      </c>
      <c r="AR34" s="55" t="s">
        <v>319</v>
      </c>
      <c r="AS34" s="55" t="n">
        <v>1160.89</v>
      </c>
      <c r="AT34" s="55" t="s">
        <v>319</v>
      </c>
      <c r="AU34" s="55" t="n">
        <v>7279.2</v>
      </c>
      <c r="AV34" s="55" t="n">
        <v>3.43</v>
      </c>
      <c r="AW34" s="55" t="s">
        <v>443</v>
      </c>
      <c r="AX34" s="55" t="s">
        <v>444</v>
      </c>
      <c r="AY34" s="34" t="n">
        <v>6</v>
      </c>
      <c r="AZ34" s="55" t="s">
        <v>445</v>
      </c>
    </row>
    <row collapsed="false" customFormat="false" customHeight="false" hidden="false" ht="15.9" outlineLevel="0" r="35">
      <c r="A35" s="36" t="n">
        <v>25</v>
      </c>
      <c r="B35" s="82" t="n">
        <v>8025</v>
      </c>
      <c r="C35" s="55" t="s">
        <v>436</v>
      </c>
      <c r="D35" s="55" t="s">
        <v>437</v>
      </c>
      <c r="E35" s="55" t="s">
        <v>438</v>
      </c>
      <c r="F35" s="55" t="s">
        <v>439</v>
      </c>
      <c r="G35" s="74" t="s">
        <v>440</v>
      </c>
      <c r="H35" s="34" t="s">
        <v>441</v>
      </c>
      <c r="I35" s="34" t="n">
        <v>4</v>
      </c>
      <c r="J35" s="55" t="s">
        <v>438</v>
      </c>
      <c r="K35" s="36" t="n">
        <v>89</v>
      </c>
      <c r="L35" s="36" t="n">
        <v>0</v>
      </c>
      <c r="M35" s="36" t="s">
        <v>442</v>
      </c>
      <c r="N35" s="36" t="s">
        <v>52</v>
      </c>
      <c r="O35" s="36" t="n">
        <v>0</v>
      </c>
      <c r="P35" s="36" t="s">
        <v>52</v>
      </c>
      <c r="Q35" s="56" t="s">
        <v>53</v>
      </c>
      <c r="R35" s="36" t="n">
        <v>0</v>
      </c>
      <c r="S35" s="170" t="n">
        <v>0</v>
      </c>
      <c r="T35" s="55"/>
      <c r="U35" s="34" t="n">
        <v>5136.24</v>
      </c>
      <c r="V35" s="34" t="n">
        <v>5189.65</v>
      </c>
      <c r="W35" s="42" t="n">
        <v>997.78</v>
      </c>
      <c r="X35" s="55" t="s">
        <v>319</v>
      </c>
      <c r="Y35" s="42" t="n">
        <v>741.46</v>
      </c>
      <c r="Z35" s="55" t="s">
        <v>319</v>
      </c>
      <c r="AA35" s="55" t="n">
        <v>912.71</v>
      </c>
      <c r="AB35" s="55" t="s">
        <v>319</v>
      </c>
      <c r="AC35" s="55" t="n">
        <v>656.23</v>
      </c>
      <c r="AD35" s="55" t="s">
        <v>319</v>
      </c>
      <c r="AE35" s="55" t="n">
        <v>164.49</v>
      </c>
      <c r="AF35" s="55" t="s">
        <v>319</v>
      </c>
      <c r="AG35" s="55"/>
      <c r="AH35" s="55"/>
      <c r="AI35" s="55"/>
      <c r="AJ35" s="55"/>
      <c r="AK35" s="55"/>
      <c r="AL35" s="55"/>
      <c r="AM35" s="55"/>
      <c r="AN35" s="55"/>
      <c r="AO35" s="55" t="n">
        <v>620.43</v>
      </c>
      <c r="AP35" s="55" t="s">
        <v>319</v>
      </c>
      <c r="AQ35" s="55" t="n">
        <v>503.16</v>
      </c>
      <c r="AR35" s="55" t="s">
        <v>319</v>
      </c>
      <c r="AS35" s="55" t="n">
        <v>799.99</v>
      </c>
      <c r="AT35" s="55" t="s">
        <v>319</v>
      </c>
      <c r="AU35" s="55" t="n">
        <v>5396.25</v>
      </c>
      <c r="AV35" s="55" t="n">
        <v>2.34</v>
      </c>
      <c r="AW35" s="55" t="s">
        <v>443</v>
      </c>
      <c r="AX35" s="55" t="s">
        <v>446</v>
      </c>
      <c r="AY35" s="34" t="n">
        <v>4</v>
      </c>
      <c r="AZ35" s="55" t="s">
        <v>445</v>
      </c>
    </row>
    <row collapsed="false" customFormat="false" customHeight="false" hidden="false" ht="15.9" outlineLevel="0" r="36">
      <c r="A36" s="36" t="n">
        <v>26</v>
      </c>
      <c r="B36" s="82" t="n">
        <v>8026</v>
      </c>
      <c r="C36" s="55" t="s">
        <v>436</v>
      </c>
      <c r="D36" s="55" t="s">
        <v>437</v>
      </c>
      <c r="E36" s="55" t="s">
        <v>438</v>
      </c>
      <c r="F36" s="55" t="s">
        <v>439</v>
      </c>
      <c r="G36" s="74" t="s">
        <v>440</v>
      </c>
      <c r="H36" s="34" t="s">
        <v>441</v>
      </c>
      <c r="I36" s="34" t="n">
        <v>2</v>
      </c>
      <c r="J36" s="55" t="s">
        <v>438</v>
      </c>
      <c r="K36" s="36" t="n">
        <v>80</v>
      </c>
      <c r="L36" s="36" t="n">
        <v>0</v>
      </c>
      <c r="M36" s="36" t="s">
        <v>442</v>
      </c>
      <c r="N36" s="36" t="s">
        <v>52</v>
      </c>
      <c r="O36" s="36" t="n">
        <v>0</v>
      </c>
      <c r="P36" s="36" t="s">
        <v>52</v>
      </c>
      <c r="Q36" s="56" t="s">
        <v>53</v>
      </c>
      <c r="R36" s="36" t="n">
        <v>0</v>
      </c>
      <c r="S36" s="170" t="n">
        <v>0</v>
      </c>
      <c r="T36" s="55"/>
      <c r="U36" s="34" t="n">
        <v>2376.84</v>
      </c>
      <c r="V36" s="34" t="n">
        <v>2677.91</v>
      </c>
      <c r="W36" s="42" t="n">
        <v>418.73</v>
      </c>
      <c r="X36" s="55" t="s">
        <v>319</v>
      </c>
      <c r="Y36" s="42" t="n">
        <v>384.74</v>
      </c>
      <c r="Z36" s="55" t="s">
        <v>319</v>
      </c>
      <c r="AA36" s="55" t="n">
        <v>482.54</v>
      </c>
      <c r="AB36" s="55" t="s">
        <v>319</v>
      </c>
      <c r="AC36" s="55" t="n">
        <v>303.95</v>
      </c>
      <c r="AD36" s="55" t="s">
        <v>319</v>
      </c>
      <c r="AE36" s="55" t="n">
        <v>68.77</v>
      </c>
      <c r="AF36" s="55" t="s">
        <v>319</v>
      </c>
      <c r="AG36" s="55"/>
      <c r="AH36" s="55"/>
      <c r="AI36" s="55"/>
      <c r="AJ36" s="55"/>
      <c r="AK36" s="55"/>
      <c r="AL36" s="55"/>
      <c r="AM36" s="55"/>
      <c r="AN36" s="55"/>
      <c r="AO36" s="55" t="n">
        <v>329.56</v>
      </c>
      <c r="AP36" s="55" t="s">
        <v>319</v>
      </c>
      <c r="AQ36" s="55" t="n">
        <v>294.5</v>
      </c>
      <c r="AR36" s="55" t="s">
        <v>319</v>
      </c>
      <c r="AS36" s="55" t="n">
        <v>399.34</v>
      </c>
      <c r="AT36" s="55" t="s">
        <v>319</v>
      </c>
      <c r="AU36" s="55" t="n">
        <v>2682.13</v>
      </c>
      <c r="AV36" s="55" t="n">
        <v>1.18</v>
      </c>
      <c r="AW36" s="55" t="s">
        <v>443</v>
      </c>
      <c r="AX36" s="55" t="s">
        <v>446</v>
      </c>
      <c r="AY36" s="34" t="n">
        <v>2</v>
      </c>
      <c r="AZ36" s="55" t="s">
        <v>445</v>
      </c>
    </row>
    <row collapsed="false" customFormat="false" customHeight="false" hidden="false" ht="15.9" outlineLevel="0" r="37">
      <c r="A37" s="36" t="n">
        <v>27</v>
      </c>
      <c r="B37" s="82" t="n">
        <v>8027</v>
      </c>
      <c r="C37" s="55" t="s">
        <v>436</v>
      </c>
      <c r="D37" s="55" t="s">
        <v>437</v>
      </c>
      <c r="E37" s="55" t="s">
        <v>438</v>
      </c>
      <c r="F37" s="55" t="s">
        <v>439</v>
      </c>
      <c r="G37" s="74" t="s">
        <v>440</v>
      </c>
      <c r="H37" s="34" t="s">
        <v>441</v>
      </c>
      <c r="I37" s="34" t="n">
        <v>2</v>
      </c>
      <c r="J37" s="55" t="s">
        <v>438</v>
      </c>
      <c r="K37" s="36" t="n">
        <v>80</v>
      </c>
      <c r="L37" s="36" t="n">
        <v>0</v>
      </c>
      <c r="M37" s="36" t="s">
        <v>442</v>
      </c>
      <c r="N37" s="36" t="s">
        <v>52</v>
      </c>
      <c r="O37" s="36" t="n">
        <v>0</v>
      </c>
      <c r="P37" s="36" t="s">
        <v>52</v>
      </c>
      <c r="Q37" s="56" t="s">
        <v>53</v>
      </c>
      <c r="R37" s="36" t="n">
        <v>0</v>
      </c>
      <c r="S37" s="170" t="n">
        <v>0</v>
      </c>
      <c r="T37" s="55"/>
      <c r="U37" s="34" t="n">
        <v>2618.84</v>
      </c>
      <c r="V37" s="34" t="n">
        <v>2677.91</v>
      </c>
      <c r="W37" s="42" t="n">
        <v>436.31</v>
      </c>
      <c r="X37" s="55" t="s">
        <v>319</v>
      </c>
      <c r="Y37" s="42" t="n">
        <v>350.86</v>
      </c>
      <c r="Z37" s="55" t="s">
        <v>319</v>
      </c>
      <c r="AA37" s="55" t="n">
        <v>464.88</v>
      </c>
      <c r="AB37" s="55" t="s">
        <v>319</v>
      </c>
      <c r="AC37" s="55" t="n">
        <v>294.14</v>
      </c>
      <c r="AD37" s="55" t="s">
        <v>319</v>
      </c>
      <c r="AE37" s="55" t="n">
        <v>62.36</v>
      </c>
      <c r="AF37" s="55" t="s">
        <v>319</v>
      </c>
      <c r="AG37" s="55"/>
      <c r="AH37" s="55"/>
      <c r="AI37" s="55"/>
      <c r="AJ37" s="55"/>
      <c r="AK37" s="55"/>
      <c r="AL37" s="55"/>
      <c r="AM37" s="55"/>
      <c r="AN37" s="55"/>
      <c r="AO37" s="55" t="n">
        <v>296.91</v>
      </c>
      <c r="AP37" s="55" t="s">
        <v>319</v>
      </c>
      <c r="AQ37" s="55" t="n">
        <v>264.21</v>
      </c>
      <c r="AR37" s="55" t="s">
        <v>319</v>
      </c>
      <c r="AS37" s="55" t="n">
        <v>357.24</v>
      </c>
      <c r="AT37" s="55" t="s">
        <v>319</v>
      </c>
      <c r="AU37" s="55" t="n">
        <v>2526.91</v>
      </c>
      <c r="AV37" s="55" t="n">
        <v>1.14</v>
      </c>
      <c r="AW37" s="55" t="s">
        <v>443</v>
      </c>
      <c r="AX37" s="55" t="s">
        <v>446</v>
      </c>
      <c r="AY37" s="34" t="n">
        <v>2</v>
      </c>
      <c r="AZ37" s="55" t="s">
        <v>445</v>
      </c>
    </row>
    <row collapsed="false" customFormat="false" customHeight="false" hidden="false" ht="15.9" outlineLevel="0" r="38">
      <c r="A38" s="36" t="n">
        <v>28</v>
      </c>
      <c r="B38" s="82" t="n">
        <v>8028</v>
      </c>
      <c r="C38" s="55" t="s">
        <v>436</v>
      </c>
      <c r="D38" s="55" t="s">
        <v>437</v>
      </c>
      <c r="E38" s="55" t="s">
        <v>438</v>
      </c>
      <c r="F38" s="55" t="s">
        <v>439</v>
      </c>
      <c r="G38" s="74" t="s">
        <v>440</v>
      </c>
      <c r="H38" s="34" t="s">
        <v>441</v>
      </c>
      <c r="I38" s="34" t="n">
        <v>1</v>
      </c>
      <c r="J38" s="55" t="s">
        <v>438</v>
      </c>
      <c r="K38" s="36" t="n">
        <v>80</v>
      </c>
      <c r="L38" s="36" t="n">
        <v>0</v>
      </c>
      <c r="M38" s="36" t="s">
        <v>442</v>
      </c>
      <c r="N38" s="36" t="s">
        <v>52</v>
      </c>
      <c r="O38" s="36" t="n">
        <v>0</v>
      </c>
      <c r="P38" s="36" t="s">
        <v>52</v>
      </c>
      <c r="Q38" s="56" t="s">
        <v>53</v>
      </c>
      <c r="R38" s="36" t="n">
        <v>0</v>
      </c>
      <c r="S38" s="170" t="n">
        <v>0</v>
      </c>
      <c r="T38" s="55"/>
      <c r="U38" s="34" t="n">
        <v>957.13</v>
      </c>
      <c r="V38" s="34" t="n">
        <v>984.36</v>
      </c>
      <c r="W38" s="42" t="n">
        <v>231.03</v>
      </c>
      <c r="X38" s="55" t="s">
        <v>319</v>
      </c>
      <c r="Y38" s="42" t="n">
        <v>161.35</v>
      </c>
      <c r="Z38" s="55" t="s">
        <v>319</v>
      </c>
      <c r="AA38" s="55" t="n">
        <v>184.48</v>
      </c>
      <c r="AB38" s="55"/>
      <c r="AC38" s="55" t="n">
        <v>151.66</v>
      </c>
      <c r="AD38" s="55" t="s">
        <v>319</v>
      </c>
      <c r="AE38" s="55" t="n">
        <v>26.32</v>
      </c>
      <c r="AF38" s="55" t="s">
        <v>319</v>
      </c>
      <c r="AG38" s="55"/>
      <c r="AH38" s="55"/>
      <c r="AI38" s="55"/>
      <c r="AJ38" s="55"/>
      <c r="AK38" s="55"/>
      <c r="AL38" s="55"/>
      <c r="AM38" s="55"/>
      <c r="AN38" s="55"/>
      <c r="AO38" s="55" t="n">
        <v>83.01</v>
      </c>
      <c r="AP38" s="55" t="s">
        <v>319</v>
      </c>
      <c r="AQ38" s="55" t="n">
        <v>98.42</v>
      </c>
      <c r="AR38" s="55" t="s">
        <v>319</v>
      </c>
      <c r="AS38" s="55" t="n">
        <v>134.42</v>
      </c>
      <c r="AT38" s="55" t="s">
        <v>319</v>
      </c>
      <c r="AU38" s="55" t="n">
        <v>1070.69</v>
      </c>
      <c r="AV38" s="55" t="n">
        <v>0.51</v>
      </c>
      <c r="AW38" s="55" t="s">
        <v>443</v>
      </c>
      <c r="AX38" s="55" t="s">
        <v>446</v>
      </c>
      <c r="AY38" s="34" t="n">
        <v>1</v>
      </c>
      <c r="AZ38" s="55" t="s">
        <v>445</v>
      </c>
    </row>
    <row collapsed="false" customFormat="false" customHeight="true" hidden="false" ht="15.75" outlineLevel="0" r="39">
      <c r="A39" s="36" t="n">
        <v>29</v>
      </c>
      <c r="B39" s="82" t="n">
        <v>8029</v>
      </c>
      <c r="C39" s="55" t="s">
        <v>436</v>
      </c>
      <c r="D39" s="55" t="s">
        <v>437</v>
      </c>
      <c r="E39" s="55" t="s">
        <v>438</v>
      </c>
      <c r="F39" s="55" t="s">
        <v>439</v>
      </c>
      <c r="G39" s="74" t="s">
        <v>440</v>
      </c>
      <c r="H39" s="34" t="s">
        <v>441</v>
      </c>
      <c r="I39" s="34" t="n">
        <v>1</v>
      </c>
      <c r="J39" s="55" t="s">
        <v>438</v>
      </c>
      <c r="K39" s="36" t="n">
        <v>100</v>
      </c>
      <c r="L39" s="36" t="n">
        <v>0</v>
      </c>
      <c r="M39" s="36" t="s">
        <v>442</v>
      </c>
      <c r="N39" s="36" t="s">
        <v>52</v>
      </c>
      <c r="O39" s="36" t="n">
        <v>0</v>
      </c>
      <c r="P39" s="36" t="s">
        <v>52</v>
      </c>
      <c r="Q39" s="56" t="s">
        <v>53</v>
      </c>
      <c r="R39" s="36" t="n">
        <v>0</v>
      </c>
      <c r="S39" s="170" t="n">
        <v>0</v>
      </c>
      <c r="T39" s="55"/>
      <c r="U39" s="34" t="n">
        <v>1491.32</v>
      </c>
      <c r="V39" s="34" t="n">
        <v>1396.84</v>
      </c>
      <c r="W39" s="42" t="n">
        <v>299.84</v>
      </c>
      <c r="X39" s="55" t="s">
        <v>319</v>
      </c>
      <c r="Y39" s="42" t="n">
        <v>197.91</v>
      </c>
      <c r="Z39" s="55" t="s">
        <v>319</v>
      </c>
      <c r="AA39" s="55" t="n">
        <v>293.58</v>
      </c>
      <c r="AB39" s="55"/>
      <c r="AC39" s="55" t="n">
        <v>152.75</v>
      </c>
      <c r="AD39" s="55" t="s">
        <v>319</v>
      </c>
      <c r="AE39" s="55" t="n">
        <v>28.16</v>
      </c>
      <c r="AF39" s="55" t="s">
        <v>319</v>
      </c>
      <c r="AG39" s="55"/>
      <c r="AH39" s="55"/>
      <c r="AI39" s="55"/>
      <c r="AJ39" s="55"/>
      <c r="AK39" s="55"/>
      <c r="AL39" s="55"/>
      <c r="AM39" s="55"/>
      <c r="AN39" s="55"/>
      <c r="AO39" s="55" t="n">
        <v>195.4</v>
      </c>
      <c r="AP39" s="55" t="s">
        <v>319</v>
      </c>
      <c r="AQ39" s="55" t="n">
        <v>147.62</v>
      </c>
      <c r="AR39" s="55" t="s">
        <v>319</v>
      </c>
      <c r="AS39" s="55" t="n">
        <v>224.95</v>
      </c>
      <c r="AT39" s="55" t="s">
        <v>319</v>
      </c>
      <c r="AU39" s="55" t="n">
        <v>1540.21</v>
      </c>
      <c r="AV39" s="55" t="n">
        <v>0.95</v>
      </c>
      <c r="AW39" s="55" t="s">
        <v>443</v>
      </c>
      <c r="AX39" s="55" t="s">
        <v>444</v>
      </c>
      <c r="AY39" s="34" t="n">
        <v>1</v>
      </c>
      <c r="AZ39" s="55" t="s">
        <v>445</v>
      </c>
    </row>
    <row collapsed="false" customFormat="false" customHeight="false" hidden="false" ht="15.9" outlineLevel="0" r="40">
      <c r="A40" s="36" t="n">
        <v>30</v>
      </c>
      <c r="B40" s="82" t="n">
        <v>8030</v>
      </c>
      <c r="C40" s="55" t="s">
        <v>436</v>
      </c>
      <c r="D40" s="55" t="s">
        <v>437</v>
      </c>
      <c r="E40" s="55" t="s">
        <v>438</v>
      </c>
      <c r="F40" s="55" t="s">
        <v>439</v>
      </c>
      <c r="G40" s="74" t="s">
        <v>440</v>
      </c>
      <c r="H40" s="34" t="s">
        <v>441</v>
      </c>
      <c r="I40" s="34" t="n">
        <v>3</v>
      </c>
      <c r="J40" s="55" t="s">
        <v>438</v>
      </c>
      <c r="K40" s="36" t="n">
        <v>89</v>
      </c>
      <c r="L40" s="36" t="n">
        <v>0</v>
      </c>
      <c r="M40" s="36" t="s">
        <v>442</v>
      </c>
      <c r="N40" s="36" t="s">
        <v>52</v>
      </c>
      <c r="O40" s="36" t="n">
        <v>0</v>
      </c>
      <c r="P40" s="36" t="s">
        <v>52</v>
      </c>
      <c r="Q40" s="56" t="s">
        <v>53</v>
      </c>
      <c r="R40" s="36" t="n">
        <v>0</v>
      </c>
      <c r="S40" s="170" t="n">
        <v>0</v>
      </c>
      <c r="T40" s="55"/>
      <c r="U40" s="34" t="n">
        <v>3879.81</v>
      </c>
      <c r="V40" s="34" t="n">
        <v>3899.53</v>
      </c>
      <c r="W40" s="42" t="n">
        <v>654.22</v>
      </c>
      <c r="X40" s="55" t="s">
        <v>319</v>
      </c>
      <c r="Y40" s="42" t="n">
        <v>545.82</v>
      </c>
      <c r="Z40" s="55" t="s">
        <v>319</v>
      </c>
      <c r="AA40" s="55" t="n">
        <v>690.62</v>
      </c>
      <c r="AB40" s="55"/>
      <c r="AC40" s="55" t="n">
        <v>458.2</v>
      </c>
      <c r="AD40" s="55" t="s">
        <v>319</v>
      </c>
      <c r="AE40" s="55" t="n">
        <v>101.42</v>
      </c>
      <c r="AF40" s="55" t="s">
        <v>319</v>
      </c>
      <c r="AG40" s="55"/>
      <c r="AH40" s="55"/>
      <c r="AI40" s="55"/>
      <c r="AJ40" s="55"/>
      <c r="AK40" s="55"/>
      <c r="AL40" s="55"/>
      <c r="AM40" s="55"/>
      <c r="AN40" s="55"/>
      <c r="AO40" s="55" t="n">
        <v>424.11</v>
      </c>
      <c r="AP40" s="55" t="s">
        <v>319</v>
      </c>
      <c r="AQ40" s="55" t="n">
        <v>349.42</v>
      </c>
      <c r="AR40" s="55" t="s">
        <v>319</v>
      </c>
      <c r="AS40" s="55" t="n">
        <v>566.59</v>
      </c>
      <c r="AT40" s="55" t="s">
        <v>319</v>
      </c>
      <c r="AU40" s="55" t="n">
        <v>3790.4</v>
      </c>
      <c r="AV40" s="55" t="n">
        <v>1.95</v>
      </c>
      <c r="AW40" s="55" t="s">
        <v>443</v>
      </c>
      <c r="AX40" s="55" t="s">
        <v>446</v>
      </c>
      <c r="AY40" s="34" t="n">
        <v>3</v>
      </c>
      <c r="AZ40" s="55" t="s">
        <v>445</v>
      </c>
    </row>
    <row collapsed="false" customFormat="false" customHeight="false" hidden="false" ht="15.9" outlineLevel="0" r="41">
      <c r="A41" s="36" t="n">
        <v>31</v>
      </c>
      <c r="B41" s="82" t="n">
        <v>8031</v>
      </c>
      <c r="C41" s="55" t="s">
        <v>436</v>
      </c>
      <c r="D41" s="55" t="s">
        <v>437</v>
      </c>
      <c r="E41" s="55" t="s">
        <v>438</v>
      </c>
      <c r="F41" s="55" t="s">
        <v>439</v>
      </c>
      <c r="G41" s="74" t="s">
        <v>440</v>
      </c>
      <c r="H41" s="34" t="s">
        <v>441</v>
      </c>
      <c r="I41" s="34" t="n">
        <v>1</v>
      </c>
      <c r="J41" s="55" t="s">
        <v>438</v>
      </c>
      <c r="K41" s="36" t="n">
        <v>89</v>
      </c>
      <c r="L41" s="36" t="n">
        <v>0</v>
      </c>
      <c r="M41" s="36" t="s">
        <v>442</v>
      </c>
      <c r="N41" s="36" t="s">
        <v>52</v>
      </c>
      <c r="O41" s="36" t="n">
        <v>0</v>
      </c>
      <c r="P41" s="36" t="s">
        <v>52</v>
      </c>
      <c r="Q41" s="56" t="s">
        <v>53</v>
      </c>
      <c r="R41" s="36" t="n">
        <v>0</v>
      </c>
      <c r="S41" s="170" t="n">
        <v>0</v>
      </c>
      <c r="T41" s="55"/>
      <c r="U41" s="34" t="n">
        <v>1167.72</v>
      </c>
      <c r="V41" s="34" t="n">
        <v>1025.73</v>
      </c>
      <c r="W41" s="42" t="n">
        <v>185.07</v>
      </c>
      <c r="X41" s="55" t="s">
        <v>319</v>
      </c>
      <c r="Y41" s="42" t="n">
        <v>165.19</v>
      </c>
      <c r="Z41" s="55" t="s">
        <v>319</v>
      </c>
      <c r="AA41" s="55" t="n">
        <v>214.82</v>
      </c>
      <c r="AB41" s="55"/>
      <c r="AC41" s="55" t="n">
        <v>137.53</v>
      </c>
      <c r="AD41" s="55" t="s">
        <v>319</v>
      </c>
      <c r="AE41" s="55" t="n">
        <v>30.29</v>
      </c>
      <c r="AF41" s="55" t="s">
        <v>319</v>
      </c>
      <c r="AG41" s="55"/>
      <c r="AH41" s="55"/>
      <c r="AI41" s="55"/>
      <c r="AJ41" s="55"/>
      <c r="AK41" s="55"/>
      <c r="AL41" s="55"/>
      <c r="AM41" s="55"/>
      <c r="AN41" s="55"/>
      <c r="AO41" s="55" t="n">
        <v>123.42</v>
      </c>
      <c r="AP41" s="55" t="s">
        <v>319</v>
      </c>
      <c r="AQ41" s="55" t="n">
        <v>105.73</v>
      </c>
      <c r="AR41" s="55" t="s">
        <v>319</v>
      </c>
      <c r="AS41" s="55" t="n">
        <v>172.66</v>
      </c>
      <c r="AT41" s="55" t="s">
        <v>319</v>
      </c>
      <c r="AU41" s="55" t="n">
        <v>1134.71</v>
      </c>
      <c r="AV41" s="55" t="n">
        <v>0.53</v>
      </c>
      <c r="AW41" s="55" t="s">
        <v>443</v>
      </c>
      <c r="AX41" s="55" t="s">
        <v>446</v>
      </c>
      <c r="AY41" s="34" t="n">
        <v>1</v>
      </c>
      <c r="AZ41" s="55" t="s">
        <v>445</v>
      </c>
    </row>
    <row collapsed="false" customFormat="false" customHeight="false" hidden="false" ht="15.9" outlineLevel="0" r="42">
      <c r="A42" s="36" t="n">
        <v>32</v>
      </c>
      <c r="B42" s="82" t="n">
        <v>8032</v>
      </c>
      <c r="C42" s="55" t="s">
        <v>436</v>
      </c>
      <c r="D42" s="55" t="s">
        <v>447</v>
      </c>
      <c r="E42" s="55" t="s">
        <v>438</v>
      </c>
      <c r="F42" s="55" t="s">
        <v>439</v>
      </c>
      <c r="G42" s="74" t="s">
        <v>440</v>
      </c>
      <c r="H42" s="34" t="s">
        <v>441</v>
      </c>
      <c r="I42" s="34" t="n">
        <v>1</v>
      </c>
      <c r="J42" s="55" t="s">
        <v>438</v>
      </c>
      <c r="K42" s="36" t="n">
        <v>89</v>
      </c>
      <c r="L42" s="36" t="n">
        <v>0</v>
      </c>
      <c r="M42" s="36" t="s">
        <v>442</v>
      </c>
      <c r="N42" s="36" t="s">
        <v>52</v>
      </c>
      <c r="O42" s="36" t="n">
        <v>0</v>
      </c>
      <c r="P42" s="36" t="s">
        <v>52</v>
      </c>
      <c r="Q42" s="56" t="s">
        <v>53</v>
      </c>
      <c r="R42" s="36" t="n">
        <v>0</v>
      </c>
      <c r="S42" s="170" t="n">
        <v>0</v>
      </c>
      <c r="T42" s="55"/>
      <c r="U42" s="34" t="n">
        <v>1024.44</v>
      </c>
      <c r="V42" s="34" t="n">
        <v>1001.61</v>
      </c>
      <c r="W42" s="42" t="n">
        <v>183.35</v>
      </c>
      <c r="X42" s="55" t="s">
        <v>319</v>
      </c>
      <c r="Y42" s="42" t="n">
        <v>166.18</v>
      </c>
      <c r="Z42" s="55" t="s">
        <v>319</v>
      </c>
      <c r="AA42" s="55" t="n">
        <v>190.71</v>
      </c>
      <c r="AB42" s="55"/>
      <c r="AC42" s="55" t="n">
        <v>152.32</v>
      </c>
      <c r="AD42" s="55" t="s">
        <v>319</v>
      </c>
      <c r="AE42" s="55" t="n">
        <v>33.55</v>
      </c>
      <c r="AF42" s="55" t="s">
        <v>319</v>
      </c>
      <c r="AG42" s="55"/>
      <c r="AH42" s="55"/>
      <c r="AI42" s="55"/>
      <c r="AJ42" s="55"/>
      <c r="AK42" s="55"/>
      <c r="AL42" s="55"/>
      <c r="AM42" s="55"/>
      <c r="AN42" s="55"/>
      <c r="AO42" s="55" t="n">
        <v>137.83</v>
      </c>
      <c r="AP42" s="55" t="s">
        <v>319</v>
      </c>
      <c r="AQ42" s="55" t="n">
        <v>109.22</v>
      </c>
      <c r="AR42" s="55" t="s">
        <v>319</v>
      </c>
      <c r="AS42" s="55" t="n">
        <v>148.21</v>
      </c>
      <c r="AT42" s="55" t="s">
        <v>319</v>
      </c>
      <c r="AU42" s="55" t="n">
        <v>1121.37</v>
      </c>
      <c r="AV42" s="55" t="n">
        <v>0.54</v>
      </c>
      <c r="AW42" s="55" t="s">
        <v>443</v>
      </c>
      <c r="AX42" s="55" t="s">
        <v>446</v>
      </c>
      <c r="AY42" s="34" t="n">
        <v>1</v>
      </c>
      <c r="AZ42" s="55" t="s">
        <v>445</v>
      </c>
    </row>
    <row collapsed="false" customFormat="false" customHeight="false" hidden="false" ht="15.9" outlineLevel="0" r="43">
      <c r="A43" s="36" t="n">
        <v>33</v>
      </c>
      <c r="B43" s="82" t="n">
        <v>8033</v>
      </c>
      <c r="C43" s="55" t="s">
        <v>436</v>
      </c>
      <c r="D43" s="55" t="s">
        <v>447</v>
      </c>
      <c r="E43" s="55" t="s">
        <v>438</v>
      </c>
      <c r="F43" s="55" t="s">
        <v>439</v>
      </c>
      <c r="G43" s="74" t="s">
        <v>440</v>
      </c>
      <c r="H43" s="34" t="s">
        <v>441</v>
      </c>
      <c r="I43" s="34" t="n">
        <v>1</v>
      </c>
      <c r="J43" s="55" t="s">
        <v>438</v>
      </c>
      <c r="K43" s="36" t="n">
        <v>89</v>
      </c>
      <c r="L43" s="36" t="n">
        <v>0</v>
      </c>
      <c r="M43" s="36" t="s">
        <v>442</v>
      </c>
      <c r="N43" s="36" t="s">
        <v>52</v>
      </c>
      <c r="O43" s="36" t="n">
        <v>0</v>
      </c>
      <c r="P43" s="36" t="s">
        <v>52</v>
      </c>
      <c r="Q43" s="56" t="s">
        <v>53</v>
      </c>
      <c r="R43" s="36" t="n">
        <v>0</v>
      </c>
      <c r="S43" s="170" t="n">
        <v>0</v>
      </c>
      <c r="T43" s="55"/>
      <c r="U43" s="34" t="n">
        <v>1365.13</v>
      </c>
      <c r="V43" s="34" t="n">
        <v>1254.78</v>
      </c>
      <c r="W43" s="42" t="n">
        <v>244.07</v>
      </c>
      <c r="X43" s="55" t="s">
        <v>319</v>
      </c>
      <c r="Y43" s="42" t="n">
        <v>155.55</v>
      </c>
      <c r="Z43" s="55" t="s">
        <v>319</v>
      </c>
      <c r="AA43" s="55" t="n">
        <v>264.88</v>
      </c>
      <c r="AB43" s="55"/>
      <c r="AC43" s="55" t="n">
        <v>116.45</v>
      </c>
      <c r="AD43" s="55" t="s">
        <v>319</v>
      </c>
      <c r="AE43" s="55" t="n">
        <v>28.57</v>
      </c>
      <c r="AF43" s="55" t="s">
        <v>319</v>
      </c>
      <c r="AG43" s="55"/>
      <c r="AH43" s="55"/>
      <c r="AI43" s="55"/>
      <c r="AJ43" s="55"/>
      <c r="AK43" s="55"/>
      <c r="AL43" s="55"/>
      <c r="AM43" s="55"/>
      <c r="AN43" s="55"/>
      <c r="AO43" s="55" t="n">
        <v>155.94</v>
      </c>
      <c r="AP43" s="55" t="s">
        <v>319</v>
      </c>
      <c r="AQ43" s="55" t="n">
        <v>105.61</v>
      </c>
      <c r="AR43" s="55" t="s">
        <v>319</v>
      </c>
      <c r="AS43" s="55" t="n">
        <v>202.79</v>
      </c>
      <c r="AT43" s="55" t="s">
        <v>319</v>
      </c>
      <c r="AU43" s="55" t="n">
        <v>1273.86</v>
      </c>
      <c r="AV43" s="55" t="n">
        <v>0.69</v>
      </c>
      <c r="AW43" s="55" t="s">
        <v>443</v>
      </c>
      <c r="AX43" s="55" t="s">
        <v>446</v>
      </c>
      <c r="AY43" s="34" t="n">
        <v>1</v>
      </c>
      <c r="AZ43" s="55" t="s">
        <v>445</v>
      </c>
    </row>
    <row collapsed="false" customFormat="false" customHeight="false" hidden="false" ht="15.9" outlineLevel="0" r="44">
      <c r="A44" s="36" t="n">
        <v>34</v>
      </c>
      <c r="B44" s="82" t="n">
        <v>8034</v>
      </c>
      <c r="C44" s="55" t="s">
        <v>436</v>
      </c>
      <c r="D44" s="55" t="s">
        <v>437</v>
      </c>
      <c r="E44" s="55" t="s">
        <v>438</v>
      </c>
      <c r="F44" s="55" t="s">
        <v>439</v>
      </c>
      <c r="G44" s="74" t="s">
        <v>440</v>
      </c>
      <c r="H44" s="34" t="s">
        <v>441</v>
      </c>
      <c r="I44" s="34" t="n">
        <v>5</v>
      </c>
      <c r="J44" s="55" t="s">
        <v>438</v>
      </c>
      <c r="K44" s="36" t="n">
        <v>89</v>
      </c>
      <c r="L44" s="36" t="n">
        <v>0</v>
      </c>
      <c r="M44" s="36" t="s">
        <v>442</v>
      </c>
      <c r="N44" s="36" t="s">
        <v>52</v>
      </c>
      <c r="O44" s="36" t="n">
        <v>0</v>
      </c>
      <c r="P44" s="36" t="s">
        <v>52</v>
      </c>
      <c r="Q44" s="56" t="s">
        <v>53</v>
      </c>
      <c r="R44" s="36" t="n">
        <v>0</v>
      </c>
      <c r="S44" s="170" t="n">
        <v>0</v>
      </c>
      <c r="T44" s="55"/>
      <c r="U44" s="34" t="n">
        <v>5765.76</v>
      </c>
      <c r="V44" s="34" t="n">
        <v>4741.6</v>
      </c>
      <c r="W44" s="42" t="n">
        <v>899.53</v>
      </c>
      <c r="X44" s="55" t="s">
        <v>319</v>
      </c>
      <c r="Y44" s="42" t="n">
        <v>763.37</v>
      </c>
      <c r="Z44" s="55" t="s">
        <v>319</v>
      </c>
      <c r="AA44" s="55" t="n">
        <v>984.13</v>
      </c>
      <c r="AB44" s="55"/>
      <c r="AC44" s="55" t="n">
        <v>584.37</v>
      </c>
      <c r="AD44" s="55" t="s">
        <v>319</v>
      </c>
      <c r="AE44" s="55" t="n">
        <v>107.42</v>
      </c>
      <c r="AF44" s="55" t="s">
        <v>319</v>
      </c>
      <c r="AG44" s="55"/>
      <c r="AH44" s="55"/>
      <c r="AI44" s="55"/>
      <c r="AJ44" s="55"/>
      <c r="AK44" s="55"/>
      <c r="AL44" s="55"/>
      <c r="AM44" s="55"/>
      <c r="AN44" s="55"/>
      <c r="AO44" s="55" t="n">
        <v>459.8</v>
      </c>
      <c r="AP44" s="55" t="s">
        <v>319</v>
      </c>
      <c r="AQ44" s="55" t="n">
        <v>379.05</v>
      </c>
      <c r="AR44" s="55" t="s">
        <v>319</v>
      </c>
      <c r="AS44" s="55" t="n">
        <v>740.31</v>
      </c>
      <c r="AT44" s="55" t="s">
        <v>319</v>
      </c>
      <c r="AU44" s="55" t="n">
        <v>4917.98</v>
      </c>
      <c r="AV44" s="55" t="n">
        <v>2.25</v>
      </c>
      <c r="AW44" s="55" t="s">
        <v>443</v>
      </c>
      <c r="AX44" s="55" t="s">
        <v>446</v>
      </c>
      <c r="AY44" s="34" t="n">
        <v>5</v>
      </c>
      <c r="AZ44" s="55" t="s">
        <v>445</v>
      </c>
    </row>
    <row collapsed="false" customFormat="false" customHeight="false" hidden="false" ht="15.9" outlineLevel="0" r="45">
      <c r="A45" s="36" t="n">
        <v>35</v>
      </c>
      <c r="B45" s="82" t="n">
        <v>8035</v>
      </c>
      <c r="C45" s="55" t="s">
        <v>436</v>
      </c>
      <c r="D45" s="55" t="s">
        <v>437</v>
      </c>
      <c r="E45" s="55" t="s">
        <v>438</v>
      </c>
      <c r="F45" s="55" t="s">
        <v>439</v>
      </c>
      <c r="G45" s="74" t="s">
        <v>440</v>
      </c>
      <c r="H45" s="34" t="s">
        <v>441</v>
      </c>
      <c r="I45" s="34" t="n">
        <v>1</v>
      </c>
      <c r="J45" s="55" t="s">
        <v>438</v>
      </c>
      <c r="K45" s="36" t="n">
        <v>89</v>
      </c>
      <c r="L45" s="36" t="n">
        <v>0</v>
      </c>
      <c r="M45" s="36" t="s">
        <v>442</v>
      </c>
      <c r="N45" s="36" t="s">
        <v>52</v>
      </c>
      <c r="O45" s="36" t="n">
        <v>0</v>
      </c>
      <c r="P45" s="36" t="s">
        <v>52</v>
      </c>
      <c r="Q45" s="56" t="s">
        <v>53</v>
      </c>
      <c r="R45" s="36" t="n">
        <v>0</v>
      </c>
      <c r="S45" s="170" t="n">
        <v>0</v>
      </c>
      <c r="T45" s="55"/>
      <c r="U45" s="34" t="n">
        <v>2142.23</v>
      </c>
      <c r="V45" s="34" t="n">
        <v>1991.28</v>
      </c>
      <c r="W45" s="42" t="n">
        <v>383.02</v>
      </c>
      <c r="X45" s="55" t="s">
        <v>319</v>
      </c>
      <c r="Y45" s="42" t="n">
        <v>262.34</v>
      </c>
      <c r="Z45" s="55" t="s">
        <v>319</v>
      </c>
      <c r="AA45" s="55" t="n">
        <v>391.08</v>
      </c>
      <c r="AB45" s="55"/>
      <c r="AC45" s="55" t="n">
        <v>162.97</v>
      </c>
      <c r="AD45" s="55" t="s">
        <v>319</v>
      </c>
      <c r="AE45" s="55" t="n">
        <v>28.28</v>
      </c>
      <c r="AF45" s="55" t="s">
        <v>319</v>
      </c>
      <c r="AG45" s="55"/>
      <c r="AH45" s="55"/>
      <c r="AI45" s="55"/>
      <c r="AJ45" s="55"/>
      <c r="AK45" s="55"/>
      <c r="AL45" s="55"/>
      <c r="AM45" s="55"/>
      <c r="AN45" s="55"/>
      <c r="AO45" s="55" t="n">
        <v>205.88</v>
      </c>
      <c r="AP45" s="55" t="s">
        <v>319</v>
      </c>
      <c r="AQ45" s="55" t="n">
        <v>168.28</v>
      </c>
      <c r="AR45" s="55" t="s">
        <v>319</v>
      </c>
      <c r="AS45" s="55" t="n">
        <v>262.63</v>
      </c>
      <c r="AT45" s="55" t="s">
        <v>319</v>
      </c>
      <c r="AU45" s="55" t="n">
        <v>1864.48</v>
      </c>
      <c r="AV45" s="55" t="n">
        <v>0.001</v>
      </c>
      <c r="AW45" s="55" t="s">
        <v>443</v>
      </c>
      <c r="AX45" s="55" t="s">
        <v>444</v>
      </c>
      <c r="AY45" s="34" t="n">
        <v>1</v>
      </c>
      <c r="AZ45" s="55" t="s">
        <v>445</v>
      </c>
    </row>
    <row collapsed="false" customFormat="false" customHeight="false" hidden="false" ht="15.9" outlineLevel="0" r="46">
      <c r="A46" s="36" t="n">
        <v>36</v>
      </c>
      <c r="B46" s="82" t="n">
        <v>8036</v>
      </c>
      <c r="C46" s="55" t="s">
        <v>436</v>
      </c>
      <c r="D46" s="55" t="s">
        <v>437</v>
      </c>
      <c r="E46" s="55" t="s">
        <v>438</v>
      </c>
      <c r="F46" s="55" t="s">
        <v>439</v>
      </c>
      <c r="G46" s="74" t="s">
        <v>440</v>
      </c>
      <c r="H46" s="34" t="s">
        <v>441</v>
      </c>
      <c r="I46" s="34" t="n">
        <v>1</v>
      </c>
      <c r="J46" s="55" t="s">
        <v>438</v>
      </c>
      <c r="K46" s="36" t="n">
        <v>80</v>
      </c>
      <c r="L46" s="36" t="n">
        <v>0</v>
      </c>
      <c r="M46" s="36" t="s">
        <v>442</v>
      </c>
      <c r="N46" s="36" t="s">
        <v>52</v>
      </c>
      <c r="O46" s="36" t="n">
        <v>0</v>
      </c>
      <c r="P46" s="36" t="s">
        <v>52</v>
      </c>
      <c r="Q46" s="56" t="s">
        <v>53</v>
      </c>
      <c r="R46" s="36" t="n">
        <v>0</v>
      </c>
      <c r="S46" s="170" t="n">
        <v>0</v>
      </c>
      <c r="T46" s="55"/>
      <c r="U46" s="34" t="n">
        <v>1229.14</v>
      </c>
      <c r="V46" s="34" t="n">
        <v>1304.64</v>
      </c>
      <c r="W46" s="42" t="n">
        <v>232.69</v>
      </c>
      <c r="X46" s="55" t="s">
        <v>319</v>
      </c>
      <c r="Y46" s="42" t="n">
        <v>187.96</v>
      </c>
      <c r="Z46" s="55" t="s">
        <v>319</v>
      </c>
      <c r="AA46" s="55" t="n">
        <v>251.28</v>
      </c>
      <c r="AB46" s="55"/>
      <c r="AC46" s="55" t="n">
        <v>160.87</v>
      </c>
      <c r="AD46" s="55" t="s">
        <v>319</v>
      </c>
      <c r="AE46" s="55" t="n">
        <v>38.29</v>
      </c>
      <c r="AF46" s="55" t="s">
        <v>319</v>
      </c>
      <c r="AG46" s="55"/>
      <c r="AH46" s="55"/>
      <c r="AI46" s="55"/>
      <c r="AJ46" s="55"/>
      <c r="AK46" s="55"/>
      <c r="AL46" s="55"/>
      <c r="AM46" s="55"/>
      <c r="AN46" s="55"/>
      <c r="AO46" s="55" t="n">
        <v>187.48</v>
      </c>
      <c r="AP46" s="55" t="s">
        <v>319</v>
      </c>
      <c r="AQ46" s="55" t="n">
        <v>132.18</v>
      </c>
      <c r="AR46" s="55" t="s">
        <v>319</v>
      </c>
      <c r="AS46" s="55" t="n">
        <v>195.77</v>
      </c>
      <c r="AT46" s="55" t="s">
        <v>319</v>
      </c>
      <c r="AU46" s="55" t="n">
        <v>1386.52</v>
      </c>
      <c r="AV46" s="55" t="n">
        <v>0.57</v>
      </c>
      <c r="AW46" s="55" t="s">
        <v>443</v>
      </c>
      <c r="AX46" s="55" t="s">
        <v>446</v>
      </c>
      <c r="AY46" s="34" t="n">
        <v>1</v>
      </c>
      <c r="AZ46" s="55" t="s">
        <v>445</v>
      </c>
    </row>
    <row collapsed="false" customFormat="false" customHeight="false" hidden="false" ht="15.9" outlineLevel="0" r="47">
      <c r="A47" s="36" t="n">
        <v>37</v>
      </c>
      <c r="B47" s="82" t="n">
        <v>8037</v>
      </c>
      <c r="C47" s="55" t="s">
        <v>436</v>
      </c>
      <c r="D47" s="55" t="s">
        <v>437</v>
      </c>
      <c r="E47" s="55" t="s">
        <v>438</v>
      </c>
      <c r="F47" s="55" t="s">
        <v>439</v>
      </c>
      <c r="G47" s="74" t="s">
        <v>440</v>
      </c>
      <c r="H47" s="34" t="s">
        <v>441</v>
      </c>
      <c r="I47" s="34" t="n">
        <v>2</v>
      </c>
      <c r="J47" s="55" t="s">
        <v>438</v>
      </c>
      <c r="K47" s="36" t="n">
        <v>89</v>
      </c>
      <c r="L47" s="36" t="n">
        <v>0</v>
      </c>
      <c r="M47" s="36" t="s">
        <v>442</v>
      </c>
      <c r="N47" s="36" t="s">
        <v>52</v>
      </c>
      <c r="O47" s="36" t="n">
        <v>0</v>
      </c>
      <c r="P47" s="36" t="s">
        <v>52</v>
      </c>
      <c r="Q47" s="56" t="s">
        <v>53</v>
      </c>
      <c r="R47" s="36" t="n">
        <v>0</v>
      </c>
      <c r="S47" s="170" t="n">
        <v>0</v>
      </c>
      <c r="T47" s="55"/>
      <c r="U47" s="34" t="n">
        <v>2739.28</v>
      </c>
      <c r="V47" s="34" t="n">
        <v>2536.1</v>
      </c>
      <c r="W47" s="42" t="n">
        <v>431</v>
      </c>
      <c r="X47" s="55" t="s">
        <v>319</v>
      </c>
      <c r="Y47" s="42" t="n">
        <v>338.72</v>
      </c>
      <c r="Z47" s="55" t="s">
        <v>319</v>
      </c>
      <c r="AA47" s="55" t="n">
        <v>458.18</v>
      </c>
      <c r="AB47" s="55"/>
      <c r="AC47" s="55" t="n">
        <v>292.25</v>
      </c>
      <c r="AD47" s="55" t="s">
        <v>319</v>
      </c>
      <c r="AE47" s="55" t="n">
        <v>65.31</v>
      </c>
      <c r="AF47" s="55" t="s">
        <v>319</v>
      </c>
      <c r="AG47" s="55"/>
      <c r="AH47" s="55"/>
      <c r="AI47" s="55"/>
      <c r="AJ47" s="55"/>
      <c r="AK47" s="55"/>
      <c r="AL47" s="55"/>
      <c r="AM47" s="55"/>
      <c r="AN47" s="55"/>
      <c r="AO47" s="55" t="n">
        <v>287.82</v>
      </c>
      <c r="AP47" s="55" t="s">
        <v>319</v>
      </c>
      <c r="AQ47" s="55" t="n">
        <v>340.45</v>
      </c>
      <c r="AR47" s="55" t="s">
        <v>319</v>
      </c>
      <c r="AS47" s="55" t="n">
        <v>424.1</v>
      </c>
      <c r="AT47" s="55" t="s">
        <v>319</v>
      </c>
      <c r="AU47" s="55" t="n">
        <v>2637.83</v>
      </c>
      <c r="AV47" s="55" t="n">
        <v>1.18</v>
      </c>
      <c r="AW47" s="55" t="s">
        <v>443</v>
      </c>
      <c r="AX47" s="55" t="s">
        <v>446</v>
      </c>
      <c r="AY47" s="34" t="n">
        <v>2</v>
      </c>
      <c r="AZ47" s="55" t="s">
        <v>445</v>
      </c>
    </row>
    <row collapsed="false" customFormat="false" customHeight="false" hidden="false" ht="15.9" outlineLevel="0" r="48">
      <c r="A48" s="36" t="n">
        <v>38</v>
      </c>
      <c r="B48" s="82" t="n">
        <v>8038</v>
      </c>
      <c r="C48" s="55" t="s">
        <v>436</v>
      </c>
      <c r="D48" s="55" t="s">
        <v>437</v>
      </c>
      <c r="E48" s="55" t="s">
        <v>438</v>
      </c>
      <c r="F48" s="55" t="s">
        <v>439</v>
      </c>
      <c r="G48" s="74" t="s">
        <v>440</v>
      </c>
      <c r="H48" s="34" t="s">
        <v>441</v>
      </c>
      <c r="I48" s="34" t="n">
        <v>1</v>
      </c>
      <c r="J48" s="55" t="s">
        <v>438</v>
      </c>
      <c r="K48" s="36" t="n">
        <v>125</v>
      </c>
      <c r="L48" s="36" t="n">
        <v>0</v>
      </c>
      <c r="M48" s="36" t="s">
        <v>442</v>
      </c>
      <c r="N48" s="36" t="s">
        <v>52</v>
      </c>
      <c r="O48" s="36" t="n">
        <v>0</v>
      </c>
      <c r="P48" s="36" t="s">
        <v>52</v>
      </c>
      <c r="Q48" s="56" t="s">
        <v>53</v>
      </c>
      <c r="R48" s="36" t="n">
        <v>0</v>
      </c>
      <c r="S48" s="170" t="n">
        <v>0</v>
      </c>
      <c r="T48" s="55"/>
      <c r="U48" s="34" t="n">
        <v>1533.15</v>
      </c>
      <c r="V48" s="34" t="n">
        <v>1448.79</v>
      </c>
      <c r="W48" s="42" t="n">
        <v>314.92</v>
      </c>
      <c r="X48" s="55" t="s">
        <v>319</v>
      </c>
      <c r="Y48" s="42" t="n">
        <v>212.22</v>
      </c>
      <c r="Z48" s="55" t="s">
        <v>319</v>
      </c>
      <c r="AA48" s="55" t="n">
        <v>310.02</v>
      </c>
      <c r="AB48" s="55"/>
      <c r="AC48" s="55" t="n">
        <v>150.01</v>
      </c>
      <c r="AD48" s="55" t="s">
        <v>319</v>
      </c>
      <c r="AE48" s="55" t="n">
        <v>21.34</v>
      </c>
      <c r="AF48" s="55" t="s">
        <v>319</v>
      </c>
      <c r="AG48" s="55"/>
      <c r="AH48" s="55"/>
      <c r="AI48" s="55"/>
      <c r="AJ48" s="55"/>
      <c r="AK48" s="55"/>
      <c r="AL48" s="55"/>
      <c r="AM48" s="55"/>
      <c r="AN48" s="55"/>
      <c r="AO48" s="55" t="n">
        <v>167.65</v>
      </c>
      <c r="AP48" s="55" t="s">
        <v>319</v>
      </c>
      <c r="AQ48" s="55" t="n">
        <v>139.07</v>
      </c>
      <c r="AR48" s="55" t="s">
        <v>319</v>
      </c>
      <c r="AS48" s="55" t="n">
        <v>220.91</v>
      </c>
      <c r="AT48" s="55" t="s">
        <v>319</v>
      </c>
      <c r="AU48" s="55" t="n">
        <v>1536.14</v>
      </c>
      <c r="AV48" s="55" t="n">
        <v>0.95</v>
      </c>
      <c r="AW48" s="55" t="s">
        <v>443</v>
      </c>
      <c r="AX48" s="55" t="s">
        <v>444</v>
      </c>
      <c r="AY48" s="34" t="n">
        <v>1</v>
      </c>
      <c r="AZ48" s="55" t="s">
        <v>445</v>
      </c>
    </row>
    <row collapsed="false" customFormat="false" customHeight="false" hidden="false" ht="15.9" outlineLevel="0" r="49">
      <c r="A49" s="36" t="n">
        <v>39</v>
      </c>
      <c r="B49" s="82" t="n">
        <v>8039</v>
      </c>
      <c r="C49" s="55" t="s">
        <v>436</v>
      </c>
      <c r="D49" s="55" t="s">
        <v>437</v>
      </c>
      <c r="E49" s="55" t="s">
        <v>438</v>
      </c>
      <c r="F49" s="55" t="s">
        <v>439</v>
      </c>
      <c r="G49" s="74" t="s">
        <v>440</v>
      </c>
      <c r="H49" s="34" t="s">
        <v>441</v>
      </c>
      <c r="I49" s="34" t="n">
        <v>1</v>
      </c>
      <c r="J49" s="55" t="s">
        <v>438</v>
      </c>
      <c r="K49" s="36" t="n">
        <v>80</v>
      </c>
      <c r="L49" s="36" t="n">
        <v>0</v>
      </c>
      <c r="M49" s="36" t="s">
        <v>442</v>
      </c>
      <c r="N49" s="36" t="s">
        <v>52</v>
      </c>
      <c r="O49" s="36" t="n">
        <v>0</v>
      </c>
      <c r="P49" s="36" t="s">
        <v>52</v>
      </c>
      <c r="Q49" s="56" t="s">
        <v>53</v>
      </c>
      <c r="R49" s="36" t="n">
        <v>0</v>
      </c>
      <c r="S49" s="170" t="n">
        <v>0</v>
      </c>
      <c r="T49" s="55"/>
      <c r="U49" s="34" t="n">
        <v>1030.48</v>
      </c>
      <c r="V49" s="34" t="n">
        <v>1181.68</v>
      </c>
      <c r="W49" s="42" t="n">
        <v>220.45</v>
      </c>
      <c r="X49" s="55" t="s">
        <v>319</v>
      </c>
      <c r="Y49" s="42" t="n">
        <v>174.63</v>
      </c>
      <c r="Z49" s="55" t="s">
        <v>319</v>
      </c>
      <c r="AA49" s="55" t="n">
        <v>239.67</v>
      </c>
      <c r="AB49" s="55"/>
      <c r="AC49" s="55" t="n">
        <v>145.63</v>
      </c>
      <c r="AD49" s="55" t="s">
        <v>319</v>
      </c>
      <c r="AE49" s="55" t="n">
        <v>34.33</v>
      </c>
      <c r="AF49" s="55" t="s">
        <v>319</v>
      </c>
      <c r="AG49" s="55"/>
      <c r="AH49" s="55"/>
      <c r="AI49" s="55"/>
      <c r="AJ49" s="55"/>
      <c r="AK49" s="55"/>
      <c r="AL49" s="55"/>
      <c r="AM49" s="55"/>
      <c r="AN49" s="55"/>
      <c r="AO49" s="55" t="n">
        <v>144.12</v>
      </c>
      <c r="AP49" s="55" t="s">
        <v>319</v>
      </c>
      <c r="AQ49" s="55" t="n">
        <v>98.59</v>
      </c>
      <c r="AR49" s="55" t="s">
        <v>319</v>
      </c>
      <c r="AS49" s="55" t="n">
        <v>161.67</v>
      </c>
      <c r="AT49" s="55" t="s">
        <v>319</v>
      </c>
      <c r="AU49" s="55" t="n">
        <v>1219.09</v>
      </c>
      <c r="AV49" s="55" t="n">
        <v>0.48</v>
      </c>
      <c r="AW49" s="55" t="s">
        <v>443</v>
      </c>
      <c r="AX49" s="55" t="s">
        <v>446</v>
      </c>
      <c r="AY49" s="34" t="n">
        <v>1</v>
      </c>
      <c r="AZ49" s="55" t="s">
        <v>445</v>
      </c>
    </row>
    <row collapsed="false" customFormat="false" customHeight="false" hidden="false" ht="15.9" outlineLevel="0" r="50">
      <c r="A50" s="36" t="n">
        <v>40</v>
      </c>
      <c r="B50" s="82" t="n">
        <v>8040</v>
      </c>
      <c r="C50" s="55" t="s">
        <v>436</v>
      </c>
      <c r="D50" s="55" t="s">
        <v>447</v>
      </c>
      <c r="E50" s="55" t="s">
        <v>438</v>
      </c>
      <c r="F50" s="55" t="s">
        <v>439</v>
      </c>
      <c r="G50" s="74" t="s">
        <v>440</v>
      </c>
      <c r="H50" s="34" t="s">
        <v>441</v>
      </c>
      <c r="I50" s="34" t="n">
        <v>1</v>
      </c>
      <c r="J50" s="55" t="s">
        <v>438</v>
      </c>
      <c r="K50" s="36" t="n">
        <v>89</v>
      </c>
      <c r="L50" s="36" t="n">
        <v>0</v>
      </c>
      <c r="M50" s="36" t="s">
        <v>442</v>
      </c>
      <c r="N50" s="36" t="s">
        <v>52</v>
      </c>
      <c r="O50" s="36" t="n">
        <v>0</v>
      </c>
      <c r="P50" s="36" t="s">
        <v>52</v>
      </c>
      <c r="Q50" s="56" t="s">
        <v>53</v>
      </c>
      <c r="R50" s="36" t="n">
        <v>0</v>
      </c>
      <c r="S50" s="170" t="n">
        <v>0</v>
      </c>
      <c r="T50" s="55"/>
      <c r="U50" s="34" t="n">
        <v>673.63</v>
      </c>
      <c r="V50" s="34" t="n">
        <v>687.16</v>
      </c>
      <c r="W50" s="42" t="n">
        <v>110.11</v>
      </c>
      <c r="X50" s="55" t="s">
        <v>319</v>
      </c>
      <c r="Y50" s="42" t="n">
        <v>92.35</v>
      </c>
      <c r="Z50" s="55" t="s">
        <v>319</v>
      </c>
      <c r="AA50" s="55" t="n">
        <v>129.82</v>
      </c>
      <c r="AB50" s="55"/>
      <c r="AC50" s="55" t="n">
        <v>53.6</v>
      </c>
      <c r="AD50" s="55" t="s">
        <v>319</v>
      </c>
      <c r="AE50" s="55" t="n">
        <v>11.51</v>
      </c>
      <c r="AF50" s="55" t="s">
        <v>319</v>
      </c>
      <c r="AG50" s="55"/>
      <c r="AH50" s="55"/>
      <c r="AI50" s="55"/>
      <c r="AJ50" s="55"/>
      <c r="AK50" s="55"/>
      <c r="AL50" s="55"/>
      <c r="AM50" s="55"/>
      <c r="AN50" s="55"/>
      <c r="AO50" s="55" t="n">
        <v>89.82</v>
      </c>
      <c r="AP50" s="55" t="s">
        <v>319</v>
      </c>
      <c r="AQ50" s="55" t="n">
        <v>64.94</v>
      </c>
      <c r="AR50" s="55" t="s">
        <v>319</v>
      </c>
      <c r="AS50" s="55" t="n">
        <v>117.03</v>
      </c>
      <c r="AT50" s="55" t="s">
        <v>319</v>
      </c>
      <c r="AU50" s="55" t="n">
        <v>669.18</v>
      </c>
      <c r="AV50" s="55" t="n">
        <v>0.35</v>
      </c>
      <c r="AW50" s="55" t="s">
        <v>443</v>
      </c>
      <c r="AX50" s="55" t="s">
        <v>446</v>
      </c>
      <c r="AY50" s="34" t="n">
        <v>1</v>
      </c>
      <c r="AZ50" s="55" t="s">
        <v>445</v>
      </c>
    </row>
    <row collapsed="false" customFormat="false" customHeight="false" hidden="false" ht="15.9" outlineLevel="0" r="51">
      <c r="A51" s="36" t="n">
        <v>41</v>
      </c>
      <c r="B51" s="82" t="n">
        <v>8041</v>
      </c>
      <c r="C51" s="55" t="s">
        <v>436</v>
      </c>
      <c r="D51" s="55" t="s">
        <v>437</v>
      </c>
      <c r="E51" s="55" t="s">
        <v>438</v>
      </c>
      <c r="F51" s="55" t="s">
        <v>439</v>
      </c>
      <c r="G51" s="74" t="s">
        <v>440</v>
      </c>
      <c r="H51" s="34" t="s">
        <v>441</v>
      </c>
      <c r="I51" s="34" t="n">
        <v>1</v>
      </c>
      <c r="J51" s="55" t="s">
        <v>438</v>
      </c>
      <c r="K51" s="36" t="n">
        <v>100</v>
      </c>
      <c r="L51" s="36" t="n">
        <v>0</v>
      </c>
      <c r="M51" s="36" t="s">
        <v>442</v>
      </c>
      <c r="N51" s="36" t="s">
        <v>52</v>
      </c>
      <c r="O51" s="36" t="n">
        <v>0</v>
      </c>
      <c r="P51" s="36" t="s">
        <v>52</v>
      </c>
      <c r="Q51" s="56" t="s">
        <v>53</v>
      </c>
      <c r="R51" s="36" t="n">
        <v>0</v>
      </c>
      <c r="S51" s="170" t="n">
        <v>0</v>
      </c>
      <c r="T51" s="55"/>
      <c r="U51" s="34" t="n">
        <v>1709.32</v>
      </c>
      <c r="V51" s="34" t="n">
        <v>1717.52</v>
      </c>
      <c r="W51" s="42" t="n">
        <v>357.72</v>
      </c>
      <c r="X51" s="55" t="s">
        <v>319</v>
      </c>
      <c r="Y51" s="42" t="n">
        <v>247.36</v>
      </c>
      <c r="Z51" s="55" t="s">
        <v>319</v>
      </c>
      <c r="AA51" s="55" t="n">
        <v>352.78</v>
      </c>
      <c r="AB51" s="55"/>
      <c r="AC51" s="55" t="n">
        <v>192.61</v>
      </c>
      <c r="AD51" s="55" t="s">
        <v>319</v>
      </c>
      <c r="AE51" s="55" t="n">
        <v>35.25</v>
      </c>
      <c r="AF51" s="55" t="s">
        <v>319</v>
      </c>
      <c r="AG51" s="55"/>
      <c r="AH51" s="55"/>
      <c r="AI51" s="55"/>
      <c r="AJ51" s="55"/>
      <c r="AK51" s="55"/>
      <c r="AL51" s="55"/>
      <c r="AM51" s="55"/>
      <c r="AN51" s="55"/>
      <c r="AO51" s="55" t="n">
        <v>220.44</v>
      </c>
      <c r="AP51" s="55" t="s">
        <v>319</v>
      </c>
      <c r="AQ51" s="55" t="n">
        <v>122.37</v>
      </c>
      <c r="AR51" s="55" t="s">
        <v>319</v>
      </c>
      <c r="AS51" s="55" t="n">
        <v>203.02</v>
      </c>
      <c r="AT51" s="55" t="s">
        <v>319</v>
      </c>
      <c r="AU51" s="55" t="n">
        <v>1731.55</v>
      </c>
      <c r="AV51" s="55" t="n">
        <v>0.93</v>
      </c>
      <c r="AW51" s="55" t="s">
        <v>443</v>
      </c>
      <c r="AX51" s="55" t="s">
        <v>444</v>
      </c>
      <c r="AY51" s="34" t="n">
        <v>1</v>
      </c>
      <c r="AZ51" s="55" t="s">
        <v>445</v>
      </c>
    </row>
    <row collapsed="false" customFormat="false" customHeight="false" hidden="false" ht="15.9" outlineLevel="0" r="52">
      <c r="A52" s="36" t="n">
        <v>42</v>
      </c>
      <c r="B52" s="82" t="n">
        <v>8042</v>
      </c>
      <c r="C52" s="55" t="s">
        <v>436</v>
      </c>
      <c r="D52" s="55" t="s">
        <v>447</v>
      </c>
      <c r="E52" s="55" t="s">
        <v>438</v>
      </c>
      <c r="F52" s="55" t="s">
        <v>439</v>
      </c>
      <c r="G52" s="74" t="s">
        <v>440</v>
      </c>
      <c r="H52" s="34" t="s">
        <v>441</v>
      </c>
      <c r="I52" s="34" t="n">
        <v>1</v>
      </c>
      <c r="J52" s="55" t="s">
        <v>438</v>
      </c>
      <c r="K52" s="36" t="n">
        <v>89</v>
      </c>
      <c r="L52" s="36" t="n">
        <v>0</v>
      </c>
      <c r="M52" s="36" t="s">
        <v>442</v>
      </c>
      <c r="N52" s="36" t="s">
        <v>52</v>
      </c>
      <c r="O52" s="36" t="n">
        <v>0</v>
      </c>
      <c r="P52" s="36" t="s">
        <v>52</v>
      </c>
      <c r="Q52" s="56" t="s">
        <v>53</v>
      </c>
      <c r="R52" s="36" t="n">
        <v>0</v>
      </c>
      <c r="S52" s="170" t="n">
        <v>0</v>
      </c>
      <c r="T52" s="55"/>
      <c r="U52" s="34" t="n">
        <v>673.22</v>
      </c>
      <c r="V52" s="34" t="n">
        <v>671.25</v>
      </c>
      <c r="W52" s="42" t="n">
        <v>135.09</v>
      </c>
      <c r="X52" s="55" t="s">
        <v>319</v>
      </c>
      <c r="Y52" s="42" t="n">
        <v>114.8</v>
      </c>
      <c r="Z52" s="55" t="s">
        <v>319</v>
      </c>
      <c r="AA52" s="55" t="n">
        <v>133.59</v>
      </c>
      <c r="AB52" s="55"/>
      <c r="AC52" s="55" t="n">
        <v>93.44</v>
      </c>
      <c r="AD52" s="55" t="s">
        <v>319</v>
      </c>
      <c r="AE52" s="55" t="n">
        <v>21.23</v>
      </c>
      <c r="AF52" s="55" t="s">
        <v>319</v>
      </c>
      <c r="AG52" s="55"/>
      <c r="AH52" s="55"/>
      <c r="AI52" s="55"/>
      <c r="AJ52" s="55"/>
      <c r="AK52" s="55"/>
      <c r="AL52" s="55"/>
      <c r="AM52" s="55"/>
      <c r="AN52" s="55"/>
      <c r="AO52" s="55" t="n">
        <v>92.97</v>
      </c>
      <c r="AP52" s="55" t="s">
        <v>319</v>
      </c>
      <c r="AQ52" s="55" t="n">
        <v>75.02</v>
      </c>
      <c r="AR52" s="55" t="s">
        <v>319</v>
      </c>
      <c r="AS52" s="55" t="n">
        <v>111.53</v>
      </c>
      <c r="AT52" s="55" t="s">
        <v>319</v>
      </c>
      <c r="AU52" s="55" t="n">
        <v>777.67</v>
      </c>
      <c r="AV52" s="55" t="n">
        <v>0.35</v>
      </c>
      <c r="AW52" s="55" t="s">
        <v>443</v>
      </c>
      <c r="AX52" s="55" t="s">
        <v>446</v>
      </c>
      <c r="AY52" s="34" t="n">
        <v>1</v>
      </c>
      <c r="AZ52" s="55" t="s">
        <v>445</v>
      </c>
    </row>
    <row collapsed="false" customFormat="false" customHeight="false" hidden="false" ht="15.9" outlineLevel="0" r="53">
      <c r="A53" s="36" t="n">
        <v>43</v>
      </c>
      <c r="B53" s="82" t="n">
        <v>8043</v>
      </c>
      <c r="C53" s="55" t="s">
        <v>436</v>
      </c>
      <c r="D53" s="55" t="s">
        <v>437</v>
      </c>
      <c r="E53" s="55" t="s">
        <v>438</v>
      </c>
      <c r="F53" s="55" t="s">
        <v>439</v>
      </c>
      <c r="G53" s="74" t="s">
        <v>440</v>
      </c>
      <c r="H53" s="34" t="s">
        <v>441</v>
      </c>
      <c r="I53" s="34" t="n">
        <v>3</v>
      </c>
      <c r="J53" s="55" t="s">
        <v>438</v>
      </c>
      <c r="K53" s="36" t="n">
        <v>80</v>
      </c>
      <c r="L53" s="36" t="n">
        <v>0</v>
      </c>
      <c r="M53" s="36" t="s">
        <v>442</v>
      </c>
      <c r="N53" s="36" t="s">
        <v>52</v>
      </c>
      <c r="O53" s="36" t="n">
        <v>0</v>
      </c>
      <c r="P53" s="36" t="s">
        <v>52</v>
      </c>
      <c r="Q53" s="56" t="s">
        <v>53</v>
      </c>
      <c r="R53" s="36" t="n">
        <v>0</v>
      </c>
      <c r="S53" s="170" t="n">
        <v>0</v>
      </c>
      <c r="T53" s="55"/>
      <c r="U53" s="34" t="n">
        <v>3610.64</v>
      </c>
      <c r="V53" s="34" t="n">
        <v>3686.58</v>
      </c>
      <c r="W53" s="42" t="n">
        <v>689.39</v>
      </c>
      <c r="X53" s="55" t="s">
        <v>319</v>
      </c>
      <c r="Y53" s="42" t="n">
        <v>556.9</v>
      </c>
      <c r="Z53" s="55" t="s">
        <v>319</v>
      </c>
      <c r="AA53" s="55" t="n">
        <v>773.09</v>
      </c>
      <c r="AB53" s="55"/>
      <c r="AC53" s="55" t="n">
        <v>433.59</v>
      </c>
      <c r="AD53" s="55" t="s">
        <v>319</v>
      </c>
      <c r="AE53" s="55" t="n">
        <v>97.89</v>
      </c>
      <c r="AF53" s="55" t="s">
        <v>319</v>
      </c>
      <c r="AG53" s="55"/>
      <c r="AH53" s="55"/>
      <c r="AI53" s="55"/>
      <c r="AJ53" s="55"/>
      <c r="AK53" s="55"/>
      <c r="AL53" s="55"/>
      <c r="AM53" s="55"/>
      <c r="AN53" s="55"/>
      <c r="AO53" s="55" t="n">
        <v>394.75</v>
      </c>
      <c r="AP53" s="55" t="s">
        <v>319</v>
      </c>
      <c r="AQ53" s="55" t="n">
        <v>379.88</v>
      </c>
      <c r="AR53" s="55" t="s">
        <v>319</v>
      </c>
      <c r="AS53" s="55" t="n">
        <v>613.45</v>
      </c>
      <c r="AT53" s="55" t="s">
        <v>319</v>
      </c>
      <c r="AU53" s="55" t="n">
        <v>3938.94</v>
      </c>
      <c r="AV53" s="55" t="n">
        <v>1.7919</v>
      </c>
      <c r="AW53" s="55" t="s">
        <v>443</v>
      </c>
      <c r="AX53" s="55" t="s">
        <v>446</v>
      </c>
      <c r="AY53" s="34" t="n">
        <v>3</v>
      </c>
      <c r="AZ53" s="55" t="s">
        <v>445</v>
      </c>
    </row>
    <row collapsed="false" customFormat="false" customHeight="false" hidden="false" ht="15.9" outlineLevel="0" r="54">
      <c r="A54" s="36" t="n">
        <v>44</v>
      </c>
      <c r="B54" s="82" t="n">
        <v>8044</v>
      </c>
      <c r="C54" s="55" t="s">
        <v>436</v>
      </c>
      <c r="D54" s="55" t="s">
        <v>437</v>
      </c>
      <c r="E54" s="55" t="s">
        <v>438</v>
      </c>
      <c r="F54" s="55" t="s">
        <v>439</v>
      </c>
      <c r="G54" s="74" t="s">
        <v>440</v>
      </c>
      <c r="H54" s="34" t="s">
        <v>441</v>
      </c>
      <c r="I54" s="34" t="n">
        <v>2</v>
      </c>
      <c r="J54" s="55" t="s">
        <v>438</v>
      </c>
      <c r="K54" s="36" t="n">
        <v>80</v>
      </c>
      <c r="L54" s="36" t="n">
        <v>0</v>
      </c>
      <c r="M54" s="36" t="s">
        <v>442</v>
      </c>
      <c r="N54" s="36" t="s">
        <v>52</v>
      </c>
      <c r="O54" s="36" t="n">
        <v>0</v>
      </c>
      <c r="P54" s="36" t="s">
        <v>52</v>
      </c>
      <c r="Q54" s="56" t="s">
        <v>53</v>
      </c>
      <c r="R54" s="36" t="n">
        <v>0</v>
      </c>
      <c r="S54" s="170" t="n">
        <v>0</v>
      </c>
      <c r="T54" s="55"/>
      <c r="U54" s="34" t="n">
        <v>2891.01</v>
      </c>
      <c r="V54" s="34" t="n">
        <v>2895.71</v>
      </c>
      <c r="W54" s="42" t="n">
        <v>543.45</v>
      </c>
      <c r="X54" s="55" t="s">
        <v>319</v>
      </c>
      <c r="Y54" s="42" t="n">
        <v>406.2</v>
      </c>
      <c r="Z54" s="55" t="s">
        <v>319</v>
      </c>
      <c r="AA54" s="55" t="n">
        <v>586.71</v>
      </c>
      <c r="AB54" s="55"/>
      <c r="AC54" s="55" t="n">
        <v>313.9</v>
      </c>
      <c r="AD54" s="55" t="s">
        <v>319</v>
      </c>
      <c r="AE54" s="55" t="n">
        <v>79.38</v>
      </c>
      <c r="AF54" s="55" t="s">
        <v>319</v>
      </c>
      <c r="AG54" s="55"/>
      <c r="AH54" s="55"/>
      <c r="AI54" s="55"/>
      <c r="AJ54" s="55"/>
      <c r="AK54" s="55"/>
      <c r="AL54" s="55"/>
      <c r="AM54" s="55"/>
      <c r="AN54" s="55"/>
      <c r="AO54" s="55" t="n">
        <v>349</v>
      </c>
      <c r="AP54" s="55" t="s">
        <v>319</v>
      </c>
      <c r="AQ54" s="55" t="n">
        <v>230.91</v>
      </c>
      <c r="AR54" s="55" t="s">
        <v>319</v>
      </c>
      <c r="AS54" s="55" t="n">
        <v>411.24</v>
      </c>
      <c r="AT54" s="55" t="s">
        <v>319</v>
      </c>
      <c r="AU54" s="55" t="n">
        <v>2920.79</v>
      </c>
      <c r="AV54" s="55" t="n">
        <v>1.2</v>
      </c>
      <c r="AW54" s="55" t="s">
        <v>443</v>
      </c>
      <c r="AX54" s="55" t="s">
        <v>446</v>
      </c>
      <c r="AY54" s="34" t="n">
        <v>2</v>
      </c>
      <c r="AZ54" s="55" t="s">
        <v>445</v>
      </c>
    </row>
    <row collapsed="false" customFormat="false" customHeight="false" hidden="false" ht="15.9" outlineLevel="0" r="55">
      <c r="A55" s="36" t="n">
        <v>45</v>
      </c>
      <c r="B55" s="82" t="n">
        <v>8045</v>
      </c>
      <c r="C55" s="55" t="s">
        <v>436</v>
      </c>
      <c r="D55" s="55" t="s">
        <v>447</v>
      </c>
      <c r="E55" s="55" t="s">
        <v>438</v>
      </c>
      <c r="F55" s="55" t="s">
        <v>439</v>
      </c>
      <c r="G55" s="74" t="s">
        <v>440</v>
      </c>
      <c r="H55" s="34" t="s">
        <v>441</v>
      </c>
      <c r="I55" s="34" t="n">
        <v>3</v>
      </c>
      <c r="J55" s="55" t="s">
        <v>438</v>
      </c>
      <c r="K55" s="36" t="n">
        <v>80</v>
      </c>
      <c r="L55" s="36" t="n">
        <v>0</v>
      </c>
      <c r="M55" s="36" t="s">
        <v>442</v>
      </c>
      <c r="N55" s="36" t="s">
        <v>52</v>
      </c>
      <c r="O55" s="36" t="n">
        <v>0</v>
      </c>
      <c r="P55" s="36" t="s">
        <v>52</v>
      </c>
      <c r="Q55" s="56" t="s">
        <v>53</v>
      </c>
      <c r="R55" s="36" t="n">
        <v>0</v>
      </c>
      <c r="S55" s="170" t="n">
        <v>0</v>
      </c>
      <c r="T55" s="55"/>
      <c r="U55" s="34" t="n">
        <v>2415.62</v>
      </c>
      <c r="V55" s="34" t="n">
        <v>2651.62</v>
      </c>
      <c r="W55" s="42" t="n">
        <v>398.8</v>
      </c>
      <c r="X55" s="55" t="s">
        <v>319</v>
      </c>
      <c r="Y55" s="42" t="n">
        <v>293.99</v>
      </c>
      <c r="Z55" s="55" t="s">
        <v>319</v>
      </c>
      <c r="AA55" s="55" t="n">
        <v>459.84</v>
      </c>
      <c r="AB55" s="55"/>
      <c r="AC55" s="55" t="n">
        <v>236.71</v>
      </c>
      <c r="AD55" s="55" t="s">
        <v>319</v>
      </c>
      <c r="AE55" s="55" t="n">
        <v>41.45</v>
      </c>
      <c r="AF55" s="55" t="s">
        <v>319</v>
      </c>
      <c r="AG55" s="55"/>
      <c r="AH55" s="55"/>
      <c r="AI55" s="55"/>
      <c r="AJ55" s="55"/>
      <c r="AK55" s="55"/>
      <c r="AL55" s="55"/>
      <c r="AM55" s="55"/>
      <c r="AN55" s="55"/>
      <c r="AO55" s="55" t="n">
        <v>247.11</v>
      </c>
      <c r="AP55" s="55" t="s">
        <v>319</v>
      </c>
      <c r="AQ55" s="55" t="n">
        <v>218.2</v>
      </c>
      <c r="AR55" s="55" t="s">
        <v>319</v>
      </c>
      <c r="AS55" s="55" t="n">
        <v>405.72</v>
      </c>
      <c r="AT55" s="55" t="s">
        <v>319</v>
      </c>
      <c r="AU55" s="55" t="n">
        <v>2301.82</v>
      </c>
      <c r="AV55" s="55" t="n">
        <v>1.45</v>
      </c>
      <c r="AW55" s="55" t="s">
        <v>443</v>
      </c>
      <c r="AX55" s="55" t="s">
        <v>446</v>
      </c>
      <c r="AY55" s="34" t="n">
        <v>3</v>
      </c>
      <c r="AZ55" s="55" t="s">
        <v>445</v>
      </c>
    </row>
    <row collapsed="false" customFormat="false" customHeight="false" hidden="false" ht="15.9" outlineLevel="0" r="56">
      <c r="A56" s="36" t="n">
        <v>46</v>
      </c>
      <c r="B56" s="82" t="n">
        <v>8046</v>
      </c>
      <c r="C56" s="55" t="s">
        <v>436</v>
      </c>
      <c r="D56" s="55" t="s">
        <v>437</v>
      </c>
      <c r="E56" s="55" t="s">
        <v>438</v>
      </c>
      <c r="F56" s="55" t="s">
        <v>439</v>
      </c>
      <c r="G56" s="74" t="s">
        <v>440</v>
      </c>
      <c r="H56" s="34" t="s">
        <v>441</v>
      </c>
      <c r="I56" s="34" t="n">
        <v>2</v>
      </c>
      <c r="J56" s="55" t="s">
        <v>438</v>
      </c>
      <c r="K56" s="36" t="n">
        <v>150</v>
      </c>
      <c r="L56" s="36" t="n">
        <v>0</v>
      </c>
      <c r="M56" s="36" t="s">
        <v>442</v>
      </c>
      <c r="N56" s="36" t="s">
        <v>52</v>
      </c>
      <c r="O56" s="36" t="n">
        <v>0</v>
      </c>
      <c r="P56" s="36" t="s">
        <v>52</v>
      </c>
      <c r="Q56" s="56" t="s">
        <v>53</v>
      </c>
      <c r="R56" s="36" t="n">
        <v>0</v>
      </c>
      <c r="S56" s="170" t="n">
        <v>0</v>
      </c>
      <c r="T56" s="55"/>
      <c r="U56" s="34" t="n">
        <v>4215.43</v>
      </c>
      <c r="V56" s="34" t="n">
        <v>3415.03</v>
      </c>
      <c r="W56" s="42" t="n">
        <v>801.42</v>
      </c>
      <c r="X56" s="55" t="s">
        <v>319</v>
      </c>
      <c r="Y56" s="42" t="n">
        <v>552.1</v>
      </c>
      <c r="Z56" s="55" t="s">
        <v>319</v>
      </c>
      <c r="AA56" s="55" t="n">
        <v>836.99</v>
      </c>
      <c r="AB56" s="55"/>
      <c r="AC56" s="55" t="n">
        <v>228.79</v>
      </c>
      <c r="AD56" s="55" t="s">
        <v>319</v>
      </c>
      <c r="AE56" s="55" t="n">
        <v>73.72</v>
      </c>
      <c r="AF56" s="55" t="s">
        <v>319</v>
      </c>
      <c r="AG56" s="55"/>
      <c r="AH56" s="55"/>
      <c r="AI56" s="55"/>
      <c r="AJ56" s="55"/>
      <c r="AK56" s="55"/>
      <c r="AL56" s="55"/>
      <c r="AM56" s="55"/>
      <c r="AN56" s="55"/>
      <c r="AO56" s="55" t="n">
        <v>489.51</v>
      </c>
      <c r="AP56" s="55" t="s">
        <v>319</v>
      </c>
      <c r="AQ56" s="55" t="n">
        <v>387.69</v>
      </c>
      <c r="AR56" s="55" t="s">
        <v>319</v>
      </c>
      <c r="AS56" s="55" t="n">
        <v>588.19</v>
      </c>
      <c r="AT56" s="55" t="s">
        <v>319</v>
      </c>
      <c r="AU56" s="55" t="n">
        <v>3958.41</v>
      </c>
      <c r="AV56" s="55" t="n">
        <v>3.51</v>
      </c>
      <c r="AW56" s="55" t="s">
        <v>443</v>
      </c>
      <c r="AX56" s="55" t="s">
        <v>444</v>
      </c>
      <c r="AY56" s="34" t="n">
        <v>2</v>
      </c>
      <c r="AZ56" s="55" t="s">
        <v>445</v>
      </c>
    </row>
    <row collapsed="false" customFormat="false" customHeight="false" hidden="false" ht="15.9" outlineLevel="0" r="57">
      <c r="A57" s="36" t="n">
        <v>47</v>
      </c>
      <c r="B57" s="82" t="n">
        <v>8047</v>
      </c>
      <c r="C57" s="55" t="s">
        <v>436</v>
      </c>
      <c r="D57" s="55" t="s">
        <v>437</v>
      </c>
      <c r="E57" s="55" t="s">
        <v>438</v>
      </c>
      <c r="F57" s="55" t="s">
        <v>439</v>
      </c>
      <c r="G57" s="74" t="s">
        <v>440</v>
      </c>
      <c r="H57" s="34" t="s">
        <v>441</v>
      </c>
      <c r="I57" s="34" t="n">
        <v>5</v>
      </c>
      <c r="J57" s="55" t="s">
        <v>438</v>
      </c>
      <c r="K57" s="36" t="n">
        <v>89</v>
      </c>
      <c r="L57" s="36" t="n">
        <v>0</v>
      </c>
      <c r="M57" s="36" t="s">
        <v>442</v>
      </c>
      <c r="N57" s="36" t="s">
        <v>52</v>
      </c>
      <c r="O57" s="36" t="n">
        <v>0</v>
      </c>
      <c r="P57" s="36" t="s">
        <v>52</v>
      </c>
      <c r="Q57" s="56" t="s">
        <v>53</v>
      </c>
      <c r="R57" s="36" t="n">
        <v>0</v>
      </c>
      <c r="S57" s="170" t="n">
        <v>0</v>
      </c>
      <c r="T57" s="55"/>
      <c r="U57" s="34" t="n">
        <v>6420.56</v>
      </c>
      <c r="V57" s="34" t="n">
        <v>6380.88</v>
      </c>
      <c r="W57" s="42" t="n">
        <v>1081.36</v>
      </c>
      <c r="X57" s="55" t="s">
        <v>319</v>
      </c>
      <c r="Y57" s="42" t="n">
        <v>894.7</v>
      </c>
      <c r="Z57" s="55" t="s">
        <v>319</v>
      </c>
      <c r="AA57" s="55" t="n">
        <v>1300.51</v>
      </c>
      <c r="AB57" s="55"/>
      <c r="AC57" s="55" t="n">
        <v>769.38</v>
      </c>
      <c r="AD57" s="55" t="s">
        <v>319</v>
      </c>
      <c r="AE57" s="55" t="n">
        <v>128.64</v>
      </c>
      <c r="AF57" s="55" t="s">
        <v>319</v>
      </c>
      <c r="AG57" s="55"/>
      <c r="AH57" s="55"/>
      <c r="AI57" s="55"/>
      <c r="AJ57" s="55"/>
      <c r="AK57" s="55"/>
      <c r="AL57" s="55"/>
      <c r="AM57" s="55"/>
      <c r="AN57" s="55"/>
      <c r="AO57" s="55" t="n">
        <v>833.79</v>
      </c>
      <c r="AP57" s="55" t="s">
        <v>319</v>
      </c>
      <c r="AQ57" s="55" t="n">
        <v>562.8</v>
      </c>
      <c r="AR57" s="55" t="s">
        <v>319</v>
      </c>
      <c r="AS57" s="55" t="n">
        <v>947.37</v>
      </c>
      <c r="AT57" s="55" t="s">
        <v>319</v>
      </c>
      <c r="AU57" s="55" t="n">
        <v>6518.55</v>
      </c>
      <c r="AV57" s="55" t="n">
        <v>3.23</v>
      </c>
      <c r="AW57" s="55" t="s">
        <v>443</v>
      </c>
      <c r="AX57" s="55" t="s">
        <v>446</v>
      </c>
      <c r="AY57" s="34" t="n">
        <v>5</v>
      </c>
      <c r="AZ57" s="55" t="s">
        <v>445</v>
      </c>
    </row>
    <row collapsed="false" customFormat="false" customHeight="false" hidden="false" ht="15.9" outlineLevel="0" r="58">
      <c r="A58" s="36" t="n">
        <v>48</v>
      </c>
      <c r="B58" s="82" t="s">
        <v>83</v>
      </c>
      <c r="C58" s="55" t="s">
        <v>436</v>
      </c>
      <c r="D58" s="55" t="s">
        <v>437</v>
      </c>
      <c r="E58" s="55" t="s">
        <v>438</v>
      </c>
      <c r="F58" s="55" t="s">
        <v>439</v>
      </c>
      <c r="G58" s="74" t="s">
        <v>440</v>
      </c>
      <c r="H58" s="34" t="s">
        <v>441</v>
      </c>
      <c r="I58" s="34" t="n">
        <v>3</v>
      </c>
      <c r="J58" s="55" t="s">
        <v>438</v>
      </c>
      <c r="K58" s="36" t="n">
        <v>89</v>
      </c>
      <c r="L58" s="36" t="n">
        <v>0</v>
      </c>
      <c r="M58" s="36" t="s">
        <v>442</v>
      </c>
      <c r="N58" s="36" t="s">
        <v>52</v>
      </c>
      <c r="O58" s="36" t="n">
        <v>0</v>
      </c>
      <c r="P58" s="36" t="s">
        <v>52</v>
      </c>
      <c r="Q58" s="56" t="s">
        <v>53</v>
      </c>
      <c r="R58" s="36" t="n">
        <v>0</v>
      </c>
      <c r="S58" s="170" t="n">
        <v>0</v>
      </c>
      <c r="T58" s="55"/>
      <c r="U58" s="34" t="n">
        <v>3408.68</v>
      </c>
      <c r="V58" s="34" t="n">
        <v>3617.01</v>
      </c>
      <c r="W58" s="42" t="n">
        <v>541.49</v>
      </c>
      <c r="X58" s="55" t="s">
        <v>319</v>
      </c>
      <c r="Y58" s="42" t="n">
        <v>473.93</v>
      </c>
      <c r="Z58" s="55" t="s">
        <v>319</v>
      </c>
      <c r="AA58" s="55" t="n">
        <v>619.39</v>
      </c>
      <c r="AB58" s="55"/>
      <c r="AC58" s="55" t="n">
        <v>412.01</v>
      </c>
      <c r="AD58" s="55" t="s">
        <v>319</v>
      </c>
      <c r="AE58" s="55" t="n">
        <v>98.73</v>
      </c>
      <c r="AF58" s="55" t="s">
        <v>319</v>
      </c>
      <c r="AG58" s="55"/>
      <c r="AH58" s="55"/>
      <c r="AI58" s="55"/>
      <c r="AJ58" s="55"/>
      <c r="AK58" s="55"/>
      <c r="AL58" s="55"/>
      <c r="AM58" s="55"/>
      <c r="AN58" s="55"/>
      <c r="AO58" s="55" t="n">
        <v>486.45</v>
      </c>
      <c r="AP58" s="55" t="s">
        <v>319</v>
      </c>
      <c r="AQ58" s="55" t="n">
        <v>362.11</v>
      </c>
      <c r="AR58" s="55" t="s">
        <v>319</v>
      </c>
      <c r="AS58" s="55" t="n">
        <v>515.08</v>
      </c>
      <c r="AT58" s="55" t="s">
        <v>319</v>
      </c>
      <c r="AU58" s="55" t="n">
        <v>3509.19</v>
      </c>
      <c r="AV58" s="55" t="n">
        <v>1.61</v>
      </c>
      <c r="AW58" s="55" t="s">
        <v>443</v>
      </c>
      <c r="AX58" s="55" t="s">
        <v>446</v>
      </c>
      <c r="AY58" s="34" t="n">
        <v>3</v>
      </c>
      <c r="AZ58" s="55" t="s">
        <v>445</v>
      </c>
    </row>
    <row collapsed="false" customFormat="false" customHeight="false" hidden="false" ht="15.9" outlineLevel="0" r="59">
      <c r="A59" s="36" t="n">
        <v>49</v>
      </c>
      <c r="B59" s="82" t="n">
        <v>8049</v>
      </c>
      <c r="C59" s="55" t="s">
        <v>436</v>
      </c>
      <c r="D59" s="55" t="s">
        <v>437</v>
      </c>
      <c r="E59" s="55" t="s">
        <v>438</v>
      </c>
      <c r="F59" s="55" t="s">
        <v>439</v>
      </c>
      <c r="G59" s="74" t="s">
        <v>440</v>
      </c>
      <c r="H59" s="34" t="s">
        <v>441</v>
      </c>
      <c r="I59" s="34" t="n">
        <v>1</v>
      </c>
      <c r="J59" s="55" t="s">
        <v>438</v>
      </c>
      <c r="K59" s="36" t="n">
        <v>89</v>
      </c>
      <c r="L59" s="36" t="n">
        <v>0</v>
      </c>
      <c r="M59" s="36" t="s">
        <v>442</v>
      </c>
      <c r="N59" s="36" t="s">
        <v>52</v>
      </c>
      <c r="O59" s="36" t="n">
        <v>0</v>
      </c>
      <c r="P59" s="36" t="s">
        <v>52</v>
      </c>
      <c r="Q59" s="56" t="s">
        <v>53</v>
      </c>
      <c r="R59" s="36" t="n">
        <v>0</v>
      </c>
      <c r="S59" s="170" t="n">
        <v>0</v>
      </c>
      <c r="T59" s="55"/>
      <c r="U59" s="34" t="n">
        <v>1436.68</v>
      </c>
      <c r="V59" s="34" t="n">
        <v>1159.95</v>
      </c>
      <c r="W59" s="42" t="n">
        <v>253.51</v>
      </c>
      <c r="X59" s="55" t="s">
        <v>319</v>
      </c>
      <c r="Y59" s="42" t="n">
        <v>187</v>
      </c>
      <c r="Z59" s="55" t="s">
        <v>319</v>
      </c>
      <c r="AA59" s="55" t="n">
        <v>267.5</v>
      </c>
      <c r="AB59" s="55"/>
      <c r="AC59" s="55" t="n">
        <v>140.46</v>
      </c>
      <c r="AD59" s="55" t="s">
        <v>319</v>
      </c>
      <c r="AE59" s="55" t="n">
        <v>26.35</v>
      </c>
      <c r="AF59" s="55" t="s">
        <v>319</v>
      </c>
      <c r="AG59" s="55"/>
      <c r="AH59" s="55"/>
      <c r="AI59" s="55"/>
      <c r="AJ59" s="55"/>
      <c r="AK59" s="55"/>
      <c r="AL59" s="55"/>
      <c r="AM59" s="55"/>
      <c r="AN59" s="55"/>
      <c r="AO59" s="55" t="n">
        <v>154.01</v>
      </c>
      <c r="AP59" s="55" t="s">
        <v>319</v>
      </c>
      <c r="AQ59" s="55" t="n">
        <v>118.92</v>
      </c>
      <c r="AR59" s="55" t="s">
        <v>319</v>
      </c>
      <c r="AS59" s="55" t="n">
        <v>182.77</v>
      </c>
      <c r="AT59" s="55" t="s">
        <v>319</v>
      </c>
      <c r="AU59" s="55" t="n">
        <v>1330.52</v>
      </c>
      <c r="AV59" s="55" t="n">
        <v>0.68</v>
      </c>
      <c r="AW59" s="55" t="s">
        <v>443</v>
      </c>
      <c r="AX59" s="55" t="s">
        <v>444</v>
      </c>
      <c r="AY59" s="34" t="n">
        <v>1</v>
      </c>
      <c r="AZ59" s="55" t="s">
        <v>445</v>
      </c>
    </row>
    <row collapsed="false" customFormat="false" customHeight="false" hidden="false" ht="15.9" outlineLevel="0" r="60">
      <c r="A60" s="36" t="n">
        <v>50</v>
      </c>
      <c r="B60" s="82" t="n">
        <v>8050</v>
      </c>
      <c r="C60" s="55" t="s">
        <v>436</v>
      </c>
      <c r="D60" s="55" t="s">
        <v>437</v>
      </c>
      <c r="E60" s="55" t="s">
        <v>438</v>
      </c>
      <c r="F60" s="55" t="s">
        <v>439</v>
      </c>
      <c r="G60" s="74" t="s">
        <v>440</v>
      </c>
      <c r="H60" s="34" t="s">
        <v>441</v>
      </c>
      <c r="I60" s="34" t="n">
        <v>1</v>
      </c>
      <c r="J60" s="55" t="s">
        <v>438</v>
      </c>
      <c r="K60" s="36" t="n">
        <v>150</v>
      </c>
      <c r="L60" s="36" t="n">
        <v>0</v>
      </c>
      <c r="M60" s="36" t="s">
        <v>442</v>
      </c>
      <c r="N60" s="36" t="s">
        <v>52</v>
      </c>
      <c r="O60" s="36" t="n">
        <v>0</v>
      </c>
      <c r="P60" s="36" t="s">
        <v>52</v>
      </c>
      <c r="Q60" s="56" t="s">
        <v>53</v>
      </c>
      <c r="R60" s="36" t="n">
        <v>0</v>
      </c>
      <c r="S60" s="170" t="n">
        <v>0</v>
      </c>
      <c r="T60" s="55"/>
      <c r="U60" s="34" t="n">
        <v>2419.25</v>
      </c>
      <c r="V60" s="34" t="n">
        <v>2380.12</v>
      </c>
      <c r="W60" s="42" t="n">
        <v>521.48</v>
      </c>
      <c r="X60" s="55" t="s">
        <v>319</v>
      </c>
      <c r="Y60" s="42" t="n">
        <v>366.91</v>
      </c>
      <c r="Z60" s="55" t="s">
        <v>319</v>
      </c>
      <c r="AA60" s="55" t="n">
        <v>538.59</v>
      </c>
      <c r="AB60" s="55"/>
      <c r="AC60" s="55" t="n">
        <v>270.4</v>
      </c>
      <c r="AD60" s="55" t="s">
        <v>319</v>
      </c>
      <c r="AE60" s="55" t="n">
        <v>45.39</v>
      </c>
      <c r="AF60" s="55" t="s">
        <v>319</v>
      </c>
      <c r="AG60" s="55"/>
      <c r="AH60" s="55"/>
      <c r="AI60" s="55"/>
      <c r="AJ60" s="55"/>
      <c r="AK60" s="55"/>
      <c r="AL60" s="55"/>
      <c r="AM60" s="55"/>
      <c r="AN60" s="55"/>
      <c r="AO60" s="55" t="n">
        <v>308.87</v>
      </c>
      <c r="AP60" s="55" t="s">
        <v>319</v>
      </c>
      <c r="AQ60" s="55" t="n">
        <v>233.92</v>
      </c>
      <c r="AR60" s="55" t="s">
        <v>319</v>
      </c>
      <c r="AS60" s="55" t="n">
        <v>363.71</v>
      </c>
      <c r="AT60" s="55" t="s">
        <v>319</v>
      </c>
      <c r="AU60" s="55" t="n">
        <v>2649.27</v>
      </c>
      <c r="AV60" s="55" t="n">
        <v>3.51</v>
      </c>
      <c r="AW60" s="55" t="s">
        <v>443</v>
      </c>
      <c r="AX60" s="55" t="s">
        <v>444</v>
      </c>
      <c r="AY60" s="34" t="n">
        <v>1</v>
      </c>
      <c r="AZ60" s="55" t="s">
        <v>445</v>
      </c>
    </row>
    <row collapsed="false" customFormat="false" customHeight="false" hidden="false" ht="15.9" outlineLevel="0" r="61">
      <c r="A61" s="36" t="n">
        <v>51</v>
      </c>
      <c r="B61" s="82" t="n">
        <v>8051</v>
      </c>
      <c r="C61" s="55" t="s">
        <v>436</v>
      </c>
      <c r="D61" s="55" t="s">
        <v>437</v>
      </c>
      <c r="E61" s="55" t="s">
        <v>438</v>
      </c>
      <c r="F61" s="55" t="s">
        <v>439</v>
      </c>
      <c r="G61" s="74" t="s">
        <v>440</v>
      </c>
      <c r="H61" s="34" t="s">
        <v>441</v>
      </c>
      <c r="I61" s="34" t="n">
        <v>4</v>
      </c>
      <c r="J61" s="55" t="s">
        <v>438</v>
      </c>
      <c r="K61" s="36" t="n">
        <v>89</v>
      </c>
      <c r="L61" s="36" t="n">
        <v>0</v>
      </c>
      <c r="M61" s="36" t="s">
        <v>442</v>
      </c>
      <c r="N61" s="36" t="s">
        <v>52</v>
      </c>
      <c r="O61" s="36" t="n">
        <v>0</v>
      </c>
      <c r="P61" s="36" t="s">
        <v>52</v>
      </c>
      <c r="Q61" s="56" t="s">
        <v>53</v>
      </c>
      <c r="R61" s="36" t="n">
        <v>0</v>
      </c>
      <c r="S61" s="170" t="n">
        <v>0</v>
      </c>
      <c r="T61" s="55"/>
      <c r="U61" s="34" t="n">
        <v>4238.47</v>
      </c>
      <c r="V61" s="34" t="n">
        <v>3675.66</v>
      </c>
      <c r="W61" s="42" t="n">
        <v>600.82</v>
      </c>
      <c r="X61" s="55" t="s">
        <v>319</v>
      </c>
      <c r="Y61" s="42" t="n">
        <v>567.26</v>
      </c>
      <c r="Z61" s="55" t="s">
        <v>319</v>
      </c>
      <c r="AA61" s="55" t="n">
        <v>696.69</v>
      </c>
      <c r="AB61" s="55"/>
      <c r="AC61" s="55" t="n">
        <v>382.43</v>
      </c>
      <c r="AD61" s="55" t="s">
        <v>319</v>
      </c>
      <c r="AE61" s="55" t="n">
        <v>104.63</v>
      </c>
      <c r="AF61" s="55" t="s">
        <v>319</v>
      </c>
      <c r="AG61" s="55"/>
      <c r="AH61" s="55"/>
      <c r="AI61" s="55"/>
      <c r="AJ61" s="55"/>
      <c r="AK61" s="55"/>
      <c r="AL61" s="55"/>
      <c r="AM61" s="55"/>
      <c r="AN61" s="55"/>
      <c r="AO61" s="55" t="n">
        <v>461.02</v>
      </c>
      <c r="AP61" s="55" t="s">
        <v>319</v>
      </c>
      <c r="AQ61" s="55" t="n">
        <v>318.71</v>
      </c>
      <c r="AR61" s="55" t="s">
        <v>319</v>
      </c>
      <c r="AS61" s="55" t="n">
        <v>536.28</v>
      </c>
      <c r="AT61" s="55" t="s">
        <v>319</v>
      </c>
      <c r="AU61" s="55" t="n">
        <v>3667.84</v>
      </c>
      <c r="AV61" s="55" t="n">
        <v>1.92</v>
      </c>
      <c r="AW61" s="55" t="s">
        <v>443</v>
      </c>
      <c r="AX61" s="55" t="s">
        <v>446</v>
      </c>
      <c r="AY61" s="34" t="n">
        <v>4</v>
      </c>
      <c r="AZ61" s="55" t="s">
        <v>445</v>
      </c>
    </row>
    <row collapsed="false" customFormat="false" customHeight="false" hidden="false" ht="15.9" outlineLevel="0" r="62">
      <c r="A62" s="36" t="n">
        <v>52</v>
      </c>
      <c r="B62" s="82" t="n">
        <v>8052</v>
      </c>
      <c r="C62" s="55" t="s">
        <v>436</v>
      </c>
      <c r="D62" s="55" t="s">
        <v>437</v>
      </c>
      <c r="E62" s="55" t="s">
        <v>438</v>
      </c>
      <c r="F62" s="55" t="s">
        <v>439</v>
      </c>
      <c r="G62" s="74" t="s">
        <v>440</v>
      </c>
      <c r="H62" s="34" t="s">
        <v>441</v>
      </c>
      <c r="I62" s="34" t="n">
        <v>2</v>
      </c>
      <c r="J62" s="55" t="s">
        <v>438</v>
      </c>
      <c r="K62" s="36" t="n">
        <v>108</v>
      </c>
      <c r="L62" s="36" t="n">
        <v>0</v>
      </c>
      <c r="M62" s="36" t="s">
        <v>442</v>
      </c>
      <c r="N62" s="36" t="s">
        <v>52</v>
      </c>
      <c r="O62" s="36" t="n">
        <v>0</v>
      </c>
      <c r="P62" s="36" t="s">
        <v>52</v>
      </c>
      <c r="Q62" s="56" t="s">
        <v>53</v>
      </c>
      <c r="R62" s="36" t="n">
        <v>0</v>
      </c>
      <c r="S62" s="170" t="n">
        <v>0</v>
      </c>
      <c r="T62" s="55"/>
      <c r="U62" s="34" t="n">
        <v>3438.58</v>
      </c>
      <c r="V62" s="34" t="n">
        <v>3345.27</v>
      </c>
      <c r="W62" s="42" t="n">
        <v>705.17</v>
      </c>
      <c r="X62" s="55" t="s">
        <v>319</v>
      </c>
      <c r="Y62" s="42" t="n">
        <v>505.38</v>
      </c>
      <c r="Z62" s="55" t="s">
        <v>319</v>
      </c>
      <c r="AA62" s="55" t="n">
        <v>724.13</v>
      </c>
      <c r="AB62" s="55"/>
      <c r="AC62" s="55" t="n">
        <v>398.53</v>
      </c>
      <c r="AD62" s="55" t="s">
        <v>319</v>
      </c>
      <c r="AE62" s="55" t="n">
        <v>78.81</v>
      </c>
      <c r="AF62" s="55" t="s">
        <v>319</v>
      </c>
      <c r="AG62" s="55"/>
      <c r="AH62" s="55"/>
      <c r="AI62" s="55"/>
      <c r="AJ62" s="55"/>
      <c r="AK62" s="55"/>
      <c r="AL62" s="55"/>
      <c r="AM62" s="55"/>
      <c r="AN62" s="55"/>
      <c r="AO62" s="55" t="n">
        <v>440.01</v>
      </c>
      <c r="AP62" s="55" t="s">
        <v>319</v>
      </c>
      <c r="AQ62" s="55" t="n">
        <v>346.38</v>
      </c>
      <c r="AR62" s="55" t="s">
        <v>319</v>
      </c>
      <c r="AS62" s="55" t="n">
        <v>505.5</v>
      </c>
      <c r="AT62" s="55" t="s">
        <v>319</v>
      </c>
      <c r="AU62" s="55" t="n">
        <v>3703.91</v>
      </c>
      <c r="AV62" s="55" t="n">
        <v>3.85</v>
      </c>
      <c r="AW62" s="55" t="s">
        <v>443</v>
      </c>
      <c r="AX62" s="55" t="s">
        <v>444</v>
      </c>
      <c r="AY62" s="34" t="n">
        <v>2</v>
      </c>
      <c r="AZ62" s="55" t="s">
        <v>445</v>
      </c>
    </row>
    <row collapsed="false" customFormat="false" customHeight="false" hidden="false" ht="15.9" outlineLevel="0" r="63">
      <c r="A63" s="36" t="n">
        <v>53</v>
      </c>
      <c r="B63" s="82" t="n">
        <v>8053</v>
      </c>
      <c r="C63" s="55" t="s">
        <v>436</v>
      </c>
      <c r="D63" s="55" t="s">
        <v>437</v>
      </c>
      <c r="E63" s="55" t="s">
        <v>438</v>
      </c>
      <c r="F63" s="55" t="s">
        <v>439</v>
      </c>
      <c r="G63" s="74" t="s">
        <v>440</v>
      </c>
      <c r="H63" s="34" t="s">
        <v>441</v>
      </c>
      <c r="I63" s="34" t="n">
        <v>1</v>
      </c>
      <c r="J63" s="55" t="s">
        <v>438</v>
      </c>
      <c r="K63" s="36" t="n">
        <v>108</v>
      </c>
      <c r="L63" s="36" t="n">
        <v>0</v>
      </c>
      <c r="M63" s="36" t="s">
        <v>442</v>
      </c>
      <c r="N63" s="36" t="s">
        <v>52</v>
      </c>
      <c r="O63" s="36" t="n">
        <v>0</v>
      </c>
      <c r="P63" s="36" t="s">
        <v>52</v>
      </c>
      <c r="Q63" s="56" t="s">
        <v>53</v>
      </c>
      <c r="R63" s="36" t="n">
        <v>0</v>
      </c>
      <c r="S63" s="170" t="n">
        <v>0</v>
      </c>
      <c r="T63" s="55"/>
      <c r="U63" s="34" t="n">
        <v>1861.53</v>
      </c>
      <c r="V63" s="34" t="n">
        <v>1410.44</v>
      </c>
      <c r="W63" s="42" t="n">
        <v>396.83</v>
      </c>
      <c r="X63" s="55" t="s">
        <v>319</v>
      </c>
      <c r="Y63" s="42" t="n">
        <v>252.75</v>
      </c>
      <c r="Z63" s="55" t="s">
        <v>319</v>
      </c>
      <c r="AA63" s="55" t="n">
        <v>340.8</v>
      </c>
      <c r="AB63" s="55"/>
      <c r="AC63" s="55" t="n">
        <v>188.47</v>
      </c>
      <c r="AD63" s="55" t="s">
        <v>319</v>
      </c>
      <c r="AE63" s="55" t="n">
        <v>41.87</v>
      </c>
      <c r="AF63" s="55" t="s">
        <v>319</v>
      </c>
      <c r="AG63" s="55"/>
      <c r="AH63" s="55"/>
      <c r="AI63" s="55"/>
      <c r="AJ63" s="55"/>
      <c r="AK63" s="55"/>
      <c r="AL63" s="55"/>
      <c r="AM63" s="55"/>
      <c r="AN63" s="55"/>
      <c r="AO63" s="55" t="n">
        <v>310.23</v>
      </c>
      <c r="AP63" s="55" t="s">
        <v>319</v>
      </c>
      <c r="AQ63" s="55" t="n">
        <v>73.7</v>
      </c>
      <c r="AR63" s="55" t="s">
        <v>319</v>
      </c>
      <c r="AS63" s="55" t="n">
        <v>328.94</v>
      </c>
      <c r="AT63" s="55" t="s">
        <v>319</v>
      </c>
      <c r="AU63" s="55" t="n">
        <v>1933.59</v>
      </c>
      <c r="AV63" s="55" t="n">
        <v>2.76</v>
      </c>
      <c r="AW63" s="55" t="s">
        <v>443</v>
      </c>
      <c r="AX63" s="55" t="s">
        <v>444</v>
      </c>
      <c r="AY63" s="34" t="n">
        <v>1</v>
      </c>
      <c r="AZ63" s="55" t="s">
        <v>445</v>
      </c>
    </row>
    <row collapsed="false" customFormat="false" customHeight="false" hidden="false" ht="15.9" outlineLevel="0" r="64">
      <c r="A64" s="36" t="n">
        <v>54</v>
      </c>
      <c r="B64" s="82" t="s">
        <v>86</v>
      </c>
      <c r="C64" s="55" t="s">
        <v>436</v>
      </c>
      <c r="D64" s="55" t="s">
        <v>437</v>
      </c>
      <c r="E64" s="55" t="s">
        <v>438</v>
      </c>
      <c r="F64" s="55" t="s">
        <v>439</v>
      </c>
      <c r="G64" s="74" t="s">
        <v>440</v>
      </c>
      <c r="H64" s="34" t="s">
        <v>441</v>
      </c>
      <c r="I64" s="34" t="n">
        <v>2</v>
      </c>
      <c r="J64" s="55" t="s">
        <v>438</v>
      </c>
      <c r="K64" s="36" t="n">
        <v>80</v>
      </c>
      <c r="L64" s="36" t="n">
        <v>0</v>
      </c>
      <c r="M64" s="36" t="s">
        <v>442</v>
      </c>
      <c r="N64" s="36" t="s">
        <v>52</v>
      </c>
      <c r="O64" s="36" t="n">
        <v>0</v>
      </c>
      <c r="P64" s="36" t="s">
        <v>52</v>
      </c>
      <c r="Q64" s="56" t="s">
        <v>53</v>
      </c>
      <c r="R64" s="36" t="n">
        <v>0</v>
      </c>
      <c r="S64" s="170" t="n">
        <v>0</v>
      </c>
      <c r="T64" s="55"/>
      <c r="U64" s="34" t="n">
        <v>2727.14</v>
      </c>
      <c r="V64" s="34" t="n">
        <v>2303.23</v>
      </c>
      <c r="W64" s="42" t="n">
        <v>464.67</v>
      </c>
      <c r="X64" s="55" t="s">
        <v>319</v>
      </c>
      <c r="Y64" s="42" t="n">
        <v>351.34</v>
      </c>
      <c r="Z64" s="55" t="s">
        <v>319</v>
      </c>
      <c r="AA64" s="55" t="n">
        <v>449.74</v>
      </c>
      <c r="AB64" s="55"/>
      <c r="AC64" s="55" t="n">
        <v>260.05</v>
      </c>
      <c r="AD64" s="55" t="s">
        <v>319</v>
      </c>
      <c r="AE64" s="55" t="n">
        <v>58.35</v>
      </c>
      <c r="AF64" s="55" t="s">
        <v>319</v>
      </c>
      <c r="AG64" s="55"/>
      <c r="AH64" s="55"/>
      <c r="AI64" s="55"/>
      <c r="AJ64" s="55"/>
      <c r="AK64" s="55"/>
      <c r="AL64" s="55"/>
      <c r="AM64" s="55"/>
      <c r="AN64" s="55"/>
      <c r="AO64" s="55" t="n">
        <v>307.95</v>
      </c>
      <c r="AP64" s="55" t="s">
        <v>319</v>
      </c>
      <c r="AQ64" s="55" t="n">
        <v>169.91</v>
      </c>
      <c r="AR64" s="55" t="s">
        <v>319</v>
      </c>
      <c r="AS64" s="55" t="n">
        <v>346.74</v>
      </c>
      <c r="AT64" s="55" t="s">
        <v>319</v>
      </c>
      <c r="AU64" s="55" t="n">
        <v>2408.75</v>
      </c>
      <c r="AV64" s="55" t="n">
        <v>1.16</v>
      </c>
      <c r="AW64" s="55" t="s">
        <v>443</v>
      </c>
      <c r="AX64" s="55" t="s">
        <v>446</v>
      </c>
      <c r="AY64" s="34" t="n">
        <v>2</v>
      </c>
      <c r="AZ64" s="55" t="s">
        <v>445</v>
      </c>
    </row>
    <row collapsed="false" customFormat="false" customHeight="false" hidden="false" ht="15.9" outlineLevel="0" r="65">
      <c r="A65" s="36" t="n">
        <v>55</v>
      </c>
      <c r="B65" s="82" t="n">
        <v>8055</v>
      </c>
      <c r="C65" s="55" t="s">
        <v>436</v>
      </c>
      <c r="D65" s="55" t="s">
        <v>437</v>
      </c>
      <c r="E65" s="55" t="s">
        <v>438</v>
      </c>
      <c r="F65" s="55" t="s">
        <v>439</v>
      </c>
      <c r="G65" s="74" t="s">
        <v>440</v>
      </c>
      <c r="H65" s="34" t="s">
        <v>441</v>
      </c>
      <c r="I65" s="34" t="n">
        <v>2</v>
      </c>
      <c r="J65" s="55" t="s">
        <v>438</v>
      </c>
      <c r="K65" s="36" t="n">
        <v>125</v>
      </c>
      <c r="L65" s="36" t="n">
        <v>0</v>
      </c>
      <c r="M65" s="36" t="s">
        <v>442</v>
      </c>
      <c r="N65" s="36" t="s">
        <v>52</v>
      </c>
      <c r="O65" s="36" t="n">
        <v>0</v>
      </c>
      <c r="P65" s="36" t="s">
        <v>52</v>
      </c>
      <c r="Q65" s="56" t="s">
        <v>53</v>
      </c>
      <c r="R65" s="36" t="n">
        <v>0</v>
      </c>
      <c r="S65" s="170" t="n">
        <v>0</v>
      </c>
      <c r="T65" s="55"/>
      <c r="U65" s="34" t="n">
        <v>3322.3</v>
      </c>
      <c r="V65" s="34" t="n">
        <v>3684.69</v>
      </c>
      <c r="W65" s="42" t="n">
        <v>784.95</v>
      </c>
      <c r="X65" s="55" t="s">
        <v>319</v>
      </c>
      <c r="Y65" s="42" t="n">
        <v>579.2</v>
      </c>
      <c r="Z65" s="55" t="s">
        <v>319</v>
      </c>
      <c r="AA65" s="55" t="n">
        <v>793.23</v>
      </c>
      <c r="AB65" s="55"/>
      <c r="AC65" s="55" t="n">
        <v>421.89</v>
      </c>
      <c r="AD65" s="55" t="s">
        <v>319</v>
      </c>
      <c r="AE65" s="55" t="n">
        <v>87.18</v>
      </c>
      <c r="AF65" s="55" t="s">
        <v>319</v>
      </c>
      <c r="AG65" s="55"/>
      <c r="AH65" s="55"/>
      <c r="AI65" s="55"/>
      <c r="AJ65" s="55"/>
      <c r="AK65" s="55"/>
      <c r="AL65" s="55"/>
      <c r="AM65" s="55"/>
      <c r="AN65" s="55"/>
      <c r="AO65" s="55" t="n">
        <v>458.3</v>
      </c>
      <c r="AP65" s="55" t="s">
        <v>319</v>
      </c>
      <c r="AQ65" s="55" t="n">
        <v>312.68</v>
      </c>
      <c r="AR65" s="55" t="s">
        <v>319</v>
      </c>
      <c r="AS65" s="55" t="n">
        <v>545.24</v>
      </c>
      <c r="AT65" s="55" t="s">
        <v>319</v>
      </c>
      <c r="AU65" s="55" t="n">
        <v>3982.67</v>
      </c>
      <c r="AV65" s="55" t="n">
        <v>2.76</v>
      </c>
      <c r="AW65" s="55" t="s">
        <v>443</v>
      </c>
      <c r="AX65" s="55" t="s">
        <v>444</v>
      </c>
      <c r="AY65" s="34" t="n">
        <v>2</v>
      </c>
      <c r="AZ65" s="55" t="s">
        <v>445</v>
      </c>
    </row>
    <row collapsed="false" customFormat="false" customHeight="false" hidden="false" ht="15.9" outlineLevel="0" r="66">
      <c r="A66" s="36" t="n">
        <v>56</v>
      </c>
      <c r="B66" s="82" t="n">
        <v>8056</v>
      </c>
      <c r="C66" s="55" t="s">
        <v>436</v>
      </c>
      <c r="D66" s="55" t="s">
        <v>437</v>
      </c>
      <c r="E66" s="55" t="s">
        <v>438</v>
      </c>
      <c r="F66" s="55" t="s">
        <v>439</v>
      </c>
      <c r="G66" s="74" t="s">
        <v>440</v>
      </c>
      <c r="H66" s="34" t="s">
        <v>441</v>
      </c>
      <c r="I66" s="34" t="n">
        <v>4</v>
      </c>
      <c r="J66" s="55" t="s">
        <v>438</v>
      </c>
      <c r="K66" s="36" t="n">
        <v>89</v>
      </c>
      <c r="L66" s="36" t="n">
        <v>0</v>
      </c>
      <c r="M66" s="36" t="s">
        <v>442</v>
      </c>
      <c r="N66" s="36" t="s">
        <v>52</v>
      </c>
      <c r="O66" s="36" t="n">
        <v>0</v>
      </c>
      <c r="P66" s="36" t="s">
        <v>52</v>
      </c>
      <c r="Q66" s="56" t="s">
        <v>53</v>
      </c>
      <c r="R66" s="36" t="n">
        <v>0</v>
      </c>
      <c r="S66" s="170" t="n">
        <v>0</v>
      </c>
      <c r="T66" s="55"/>
      <c r="U66" s="34" t="n">
        <v>4410.49</v>
      </c>
      <c r="V66" s="34" t="n">
        <v>4324.71</v>
      </c>
      <c r="W66" s="42" t="n">
        <v>819.67</v>
      </c>
      <c r="X66" s="55" t="s">
        <v>319</v>
      </c>
      <c r="Y66" s="42" t="n">
        <v>664.12</v>
      </c>
      <c r="Z66" s="55" t="s">
        <v>319</v>
      </c>
      <c r="AA66" s="55" t="n">
        <v>868.83</v>
      </c>
      <c r="AB66" s="55"/>
      <c r="AC66" s="55" t="n">
        <v>522.28</v>
      </c>
      <c r="AD66" s="55" t="s">
        <v>319</v>
      </c>
      <c r="AE66" s="55" t="n">
        <v>160.46</v>
      </c>
      <c r="AF66" s="55" t="s">
        <v>319</v>
      </c>
      <c r="AG66" s="55"/>
      <c r="AH66" s="55"/>
      <c r="AI66" s="55"/>
      <c r="AJ66" s="55"/>
      <c r="AK66" s="55"/>
      <c r="AL66" s="55"/>
      <c r="AM66" s="55"/>
      <c r="AN66" s="55"/>
      <c r="AO66" s="55" t="n">
        <v>601.8</v>
      </c>
      <c r="AP66" s="55" t="s">
        <v>319</v>
      </c>
      <c r="AQ66" s="55" t="n">
        <v>378.89</v>
      </c>
      <c r="AR66" s="55" t="s">
        <v>319</v>
      </c>
      <c r="AS66" s="55" t="n">
        <v>654.62</v>
      </c>
      <c r="AT66" s="55" t="s">
        <v>319</v>
      </c>
      <c r="AU66" s="55" t="n">
        <v>4670.67</v>
      </c>
      <c r="AV66" s="55" t="n">
        <v>2.04</v>
      </c>
      <c r="AW66" s="55" t="s">
        <v>443</v>
      </c>
      <c r="AX66" s="55" t="s">
        <v>446</v>
      </c>
      <c r="AY66" s="34" t="n">
        <v>4</v>
      </c>
      <c r="AZ66" s="55" t="s">
        <v>445</v>
      </c>
    </row>
    <row collapsed="false" customFormat="false" customHeight="false" hidden="false" ht="15.9" outlineLevel="0" r="67">
      <c r="A67" s="36" t="n">
        <v>57</v>
      </c>
      <c r="B67" s="82" t="n">
        <v>8057</v>
      </c>
      <c r="C67" s="55" t="s">
        <v>436</v>
      </c>
      <c r="D67" s="55" t="s">
        <v>437</v>
      </c>
      <c r="E67" s="55" t="s">
        <v>438</v>
      </c>
      <c r="F67" s="55" t="s">
        <v>439</v>
      </c>
      <c r="G67" s="74" t="s">
        <v>440</v>
      </c>
      <c r="H67" s="34" t="s">
        <v>441</v>
      </c>
      <c r="I67" s="34" t="n">
        <v>2</v>
      </c>
      <c r="J67" s="55" t="s">
        <v>438</v>
      </c>
      <c r="K67" s="36" t="n">
        <v>89</v>
      </c>
      <c r="L67" s="36" t="n">
        <v>0</v>
      </c>
      <c r="M67" s="36" t="s">
        <v>442</v>
      </c>
      <c r="N67" s="36" t="s">
        <v>52</v>
      </c>
      <c r="O67" s="36" t="n">
        <v>0</v>
      </c>
      <c r="P67" s="36" t="s">
        <v>52</v>
      </c>
      <c r="Q67" s="56" t="s">
        <v>53</v>
      </c>
      <c r="R67" s="36" t="n">
        <v>0</v>
      </c>
      <c r="S67" s="170" t="n">
        <v>0</v>
      </c>
      <c r="T67" s="55"/>
      <c r="U67" s="34" t="n">
        <v>4049.12</v>
      </c>
      <c r="V67" s="34" t="n">
        <v>3739.34</v>
      </c>
      <c r="W67" s="42" t="n">
        <v>794.77</v>
      </c>
      <c r="X67" s="55" t="s">
        <v>319</v>
      </c>
      <c r="Y67" s="42" t="n">
        <v>555.83</v>
      </c>
      <c r="Z67" s="55" t="s">
        <v>319</v>
      </c>
      <c r="AA67" s="55" t="n">
        <v>810.43</v>
      </c>
      <c r="AB67" s="55"/>
      <c r="AC67" s="55" t="n">
        <v>426.98</v>
      </c>
      <c r="AD67" s="55" t="s">
        <v>319</v>
      </c>
      <c r="AE67" s="55" t="n">
        <v>85.21</v>
      </c>
      <c r="AF67" s="55" t="s">
        <v>319</v>
      </c>
      <c r="AG67" s="55"/>
      <c r="AH67" s="55"/>
      <c r="AI67" s="55"/>
      <c r="AJ67" s="55"/>
      <c r="AK67" s="55"/>
      <c r="AL67" s="55"/>
      <c r="AM67" s="55"/>
      <c r="AN67" s="55"/>
      <c r="AO67" s="55" t="n">
        <v>457.31</v>
      </c>
      <c r="AP67" s="55" t="s">
        <v>319</v>
      </c>
      <c r="AQ67" s="55" t="n">
        <v>327.72</v>
      </c>
      <c r="AR67" s="55" t="s">
        <v>319</v>
      </c>
      <c r="AS67" s="55" t="n">
        <v>591.29</v>
      </c>
      <c r="AT67" s="55" t="s">
        <v>319</v>
      </c>
      <c r="AU67" s="55" t="n">
        <v>4049.54</v>
      </c>
      <c r="AV67" s="55" t="n">
        <v>3.85</v>
      </c>
      <c r="AW67" s="55" t="s">
        <v>443</v>
      </c>
      <c r="AX67" s="55" t="s">
        <v>444</v>
      </c>
      <c r="AY67" s="34" t="n">
        <v>2</v>
      </c>
      <c r="AZ67" s="55" t="s">
        <v>445</v>
      </c>
    </row>
    <row collapsed="false" customFormat="false" customHeight="false" hidden="false" ht="15.9" outlineLevel="0" r="68">
      <c r="A68" s="36" t="n">
        <v>58</v>
      </c>
      <c r="B68" s="82" t="n">
        <v>8058</v>
      </c>
      <c r="C68" s="55" t="s">
        <v>436</v>
      </c>
      <c r="D68" s="55" t="s">
        <v>447</v>
      </c>
      <c r="E68" s="55" t="s">
        <v>438</v>
      </c>
      <c r="F68" s="55" t="s">
        <v>439</v>
      </c>
      <c r="G68" s="74" t="s">
        <v>440</v>
      </c>
      <c r="H68" s="34" t="s">
        <v>441</v>
      </c>
      <c r="I68" s="34" t="n">
        <v>3</v>
      </c>
      <c r="J68" s="55" t="s">
        <v>438</v>
      </c>
      <c r="K68" s="36" t="n">
        <v>80</v>
      </c>
      <c r="L68" s="36" t="n">
        <v>0</v>
      </c>
      <c r="M68" s="36" t="s">
        <v>442</v>
      </c>
      <c r="N68" s="36" t="s">
        <v>52</v>
      </c>
      <c r="O68" s="36" t="n">
        <v>0</v>
      </c>
      <c r="P68" s="36" t="s">
        <v>52</v>
      </c>
      <c r="Q68" s="56" t="s">
        <v>53</v>
      </c>
      <c r="R68" s="36" t="n">
        <v>0</v>
      </c>
      <c r="S68" s="170" t="n">
        <v>0</v>
      </c>
      <c r="T68" s="55"/>
      <c r="U68" s="34" t="n">
        <v>2738.93</v>
      </c>
      <c r="V68" s="34" t="n">
        <v>3190.37</v>
      </c>
      <c r="W68" s="42" t="n">
        <v>485.52</v>
      </c>
      <c r="X68" s="55" t="s">
        <v>319</v>
      </c>
      <c r="Y68" s="42" t="n">
        <v>398.07</v>
      </c>
      <c r="Z68" s="55" t="s">
        <v>319</v>
      </c>
      <c r="AA68" s="55" t="n">
        <v>558.75</v>
      </c>
      <c r="AB68" s="55"/>
      <c r="AC68" s="55" t="n">
        <v>337.45</v>
      </c>
      <c r="AD68" s="55" t="s">
        <v>319</v>
      </c>
      <c r="AE68" s="55" t="n">
        <v>52.92</v>
      </c>
      <c r="AF68" s="55" t="s">
        <v>319</v>
      </c>
      <c r="AG68" s="55"/>
      <c r="AH68" s="55"/>
      <c r="AI68" s="55"/>
      <c r="AJ68" s="55"/>
      <c r="AK68" s="55"/>
      <c r="AL68" s="55"/>
      <c r="AM68" s="55"/>
      <c r="AN68" s="55"/>
      <c r="AO68" s="55" t="n">
        <v>396.78</v>
      </c>
      <c r="AP68" s="55" t="s">
        <v>319</v>
      </c>
      <c r="AQ68" s="55" t="n">
        <v>342.46</v>
      </c>
      <c r="AR68" s="55" t="s">
        <v>319</v>
      </c>
      <c r="AS68" s="55" t="n">
        <v>427.31</v>
      </c>
      <c r="AT68" s="55" t="s">
        <v>319</v>
      </c>
      <c r="AU68" s="55" t="n">
        <v>2999.26</v>
      </c>
      <c r="AV68" s="55" t="n">
        <v>1.67</v>
      </c>
      <c r="AW68" s="55" t="s">
        <v>443</v>
      </c>
      <c r="AX68" s="55" t="s">
        <v>446</v>
      </c>
      <c r="AY68" s="34" t="n">
        <v>3</v>
      </c>
      <c r="AZ68" s="55" t="s">
        <v>445</v>
      </c>
    </row>
    <row collapsed="false" customFormat="false" customHeight="false" hidden="false" ht="15.9" outlineLevel="0" r="69">
      <c r="A69" s="36" t="n">
        <v>59</v>
      </c>
      <c r="B69" s="82" t="n">
        <v>8059</v>
      </c>
      <c r="C69" s="55" t="s">
        <v>436</v>
      </c>
      <c r="D69" s="55" t="s">
        <v>447</v>
      </c>
      <c r="E69" s="55" t="s">
        <v>438</v>
      </c>
      <c r="F69" s="55" t="s">
        <v>439</v>
      </c>
      <c r="G69" s="74" t="s">
        <v>440</v>
      </c>
      <c r="H69" s="34" t="s">
        <v>441</v>
      </c>
      <c r="I69" s="34" t="n">
        <v>2</v>
      </c>
      <c r="J69" s="55" t="s">
        <v>438</v>
      </c>
      <c r="K69" s="36" t="n">
        <v>80</v>
      </c>
      <c r="L69" s="36" t="n">
        <v>0</v>
      </c>
      <c r="M69" s="36" t="s">
        <v>442</v>
      </c>
      <c r="N69" s="36" t="s">
        <v>52</v>
      </c>
      <c r="O69" s="36" t="n">
        <v>0</v>
      </c>
      <c r="P69" s="36" t="s">
        <v>52</v>
      </c>
      <c r="Q69" s="56" t="s">
        <v>53</v>
      </c>
      <c r="R69" s="36" t="n">
        <v>0</v>
      </c>
      <c r="S69" s="170" t="n">
        <v>0</v>
      </c>
      <c r="T69" s="55"/>
      <c r="U69" s="34" t="n">
        <v>1361.57</v>
      </c>
      <c r="V69" s="34" t="n">
        <v>1380.62</v>
      </c>
      <c r="W69" s="42" t="n">
        <v>239.77</v>
      </c>
      <c r="X69" s="55" t="s">
        <v>319</v>
      </c>
      <c r="Y69" s="42" t="n">
        <v>170.75</v>
      </c>
      <c r="Z69" s="55" t="s">
        <v>319</v>
      </c>
      <c r="AA69" s="55" t="n">
        <v>267.32</v>
      </c>
      <c r="AB69" s="55"/>
      <c r="AC69" s="55" t="n">
        <v>147.68</v>
      </c>
      <c r="AD69" s="55" t="s">
        <v>319</v>
      </c>
      <c r="AE69" s="55" t="n">
        <v>14.99</v>
      </c>
      <c r="AF69" s="55" t="s">
        <v>319</v>
      </c>
      <c r="AG69" s="55"/>
      <c r="AH69" s="55"/>
      <c r="AI69" s="55"/>
      <c r="AJ69" s="55"/>
      <c r="AK69" s="55"/>
      <c r="AL69" s="55"/>
      <c r="AM69" s="55"/>
      <c r="AN69" s="55"/>
      <c r="AO69" s="55" t="n">
        <v>168.86</v>
      </c>
      <c r="AP69" s="55" t="s">
        <v>319</v>
      </c>
      <c r="AQ69" s="55" t="n">
        <v>177.94</v>
      </c>
      <c r="AR69" s="55" t="s">
        <v>319</v>
      </c>
      <c r="AS69" s="55" t="n">
        <v>290.48</v>
      </c>
      <c r="AT69" s="55" t="s">
        <v>319</v>
      </c>
      <c r="AU69" s="55" t="n">
        <v>1477.79</v>
      </c>
      <c r="AV69" s="55" t="n">
        <v>0.79</v>
      </c>
      <c r="AW69" s="55" t="s">
        <v>443</v>
      </c>
      <c r="AX69" s="55" t="s">
        <v>446</v>
      </c>
      <c r="AY69" s="34" t="n">
        <v>2</v>
      </c>
      <c r="AZ69" s="55" t="s">
        <v>445</v>
      </c>
    </row>
    <row collapsed="false" customFormat="false" customHeight="false" hidden="false" ht="15.9" outlineLevel="0" r="70">
      <c r="A70" s="36" t="n">
        <v>60</v>
      </c>
      <c r="B70" s="82" t="s">
        <v>88</v>
      </c>
      <c r="C70" s="55" t="s">
        <v>436</v>
      </c>
      <c r="D70" s="55" t="s">
        <v>437</v>
      </c>
      <c r="E70" s="55" t="s">
        <v>438</v>
      </c>
      <c r="F70" s="55" t="s">
        <v>439</v>
      </c>
      <c r="G70" s="74" t="s">
        <v>440</v>
      </c>
      <c r="H70" s="34" t="s">
        <v>441</v>
      </c>
      <c r="I70" s="34" t="n">
        <v>5</v>
      </c>
      <c r="J70" s="55" t="s">
        <v>438</v>
      </c>
      <c r="K70" s="36" t="n">
        <v>89</v>
      </c>
      <c r="L70" s="36" t="n">
        <v>0</v>
      </c>
      <c r="M70" s="36" t="s">
        <v>442</v>
      </c>
      <c r="N70" s="36" t="s">
        <v>52</v>
      </c>
      <c r="O70" s="36" t="n">
        <v>0</v>
      </c>
      <c r="P70" s="36" t="s">
        <v>52</v>
      </c>
      <c r="Q70" s="56" t="s">
        <v>53</v>
      </c>
      <c r="R70" s="36" t="n">
        <v>0</v>
      </c>
      <c r="S70" s="170" t="n">
        <v>0</v>
      </c>
      <c r="T70" s="55"/>
      <c r="U70" s="34" t="n">
        <v>5027.74</v>
      </c>
      <c r="V70" s="34" t="n">
        <v>4635.14</v>
      </c>
      <c r="W70" s="42" t="n">
        <v>816.38</v>
      </c>
      <c r="X70" s="55" t="s">
        <v>319</v>
      </c>
      <c r="Y70" s="42" t="n">
        <v>704.47</v>
      </c>
      <c r="Z70" s="55" t="s">
        <v>319</v>
      </c>
      <c r="AA70" s="55" t="n">
        <v>884.23</v>
      </c>
      <c r="AB70" s="55"/>
      <c r="AC70" s="55" t="n">
        <v>483.4</v>
      </c>
      <c r="AD70" s="55" t="s">
        <v>319</v>
      </c>
      <c r="AE70" s="55" t="n">
        <v>102.46</v>
      </c>
      <c r="AF70" s="55" t="s">
        <v>319</v>
      </c>
      <c r="AG70" s="55"/>
      <c r="AH70" s="55"/>
      <c r="AI70" s="55"/>
      <c r="AJ70" s="55"/>
      <c r="AK70" s="55"/>
      <c r="AL70" s="55"/>
      <c r="AM70" s="55"/>
      <c r="AN70" s="55"/>
      <c r="AO70" s="55" t="n">
        <v>556.77</v>
      </c>
      <c r="AP70" s="55" t="s">
        <v>319</v>
      </c>
      <c r="AQ70" s="55" t="n">
        <v>385.88</v>
      </c>
      <c r="AR70" s="55" t="s">
        <v>319</v>
      </c>
      <c r="AS70" s="55" t="n">
        <v>695.2</v>
      </c>
      <c r="AT70" s="55" t="s">
        <v>319</v>
      </c>
      <c r="AU70" s="55" t="n">
        <v>4628.79</v>
      </c>
      <c r="AV70" s="55" t="n">
        <v>2.14</v>
      </c>
      <c r="AW70" s="55" t="s">
        <v>443</v>
      </c>
      <c r="AX70" s="55" t="s">
        <v>444</v>
      </c>
      <c r="AY70" s="34" t="n">
        <v>5</v>
      </c>
      <c r="AZ70" s="55" t="s">
        <v>445</v>
      </c>
    </row>
    <row collapsed="false" customFormat="false" customHeight="false" hidden="false" ht="15.9" outlineLevel="0" r="71">
      <c r="A71" s="36" t="n">
        <v>61</v>
      </c>
      <c r="B71" s="82" t="n">
        <v>8061</v>
      </c>
      <c r="C71" s="55" t="s">
        <v>436</v>
      </c>
      <c r="D71" s="55" t="s">
        <v>437</v>
      </c>
      <c r="E71" s="55" t="s">
        <v>438</v>
      </c>
      <c r="F71" s="55" t="s">
        <v>439</v>
      </c>
      <c r="G71" s="74" t="s">
        <v>440</v>
      </c>
      <c r="H71" s="34" t="s">
        <v>441</v>
      </c>
      <c r="I71" s="34" t="n">
        <v>4</v>
      </c>
      <c r="J71" s="55" t="s">
        <v>438</v>
      </c>
      <c r="K71" s="36" t="n">
        <v>80</v>
      </c>
      <c r="L71" s="36" t="n">
        <v>0</v>
      </c>
      <c r="M71" s="36" t="s">
        <v>442</v>
      </c>
      <c r="N71" s="36" t="s">
        <v>52</v>
      </c>
      <c r="O71" s="36" t="n">
        <v>0</v>
      </c>
      <c r="P71" s="36" t="s">
        <v>52</v>
      </c>
      <c r="Q71" s="56" t="s">
        <v>53</v>
      </c>
      <c r="R71" s="36" t="n">
        <v>0</v>
      </c>
      <c r="S71" s="170" t="n">
        <v>0</v>
      </c>
      <c r="T71" s="55"/>
      <c r="U71" s="34" t="n">
        <v>4347.93</v>
      </c>
      <c r="V71" s="34" t="n">
        <v>4354.79</v>
      </c>
      <c r="W71" s="42" t="n">
        <v>724.84</v>
      </c>
      <c r="X71" s="55" t="s">
        <v>319</v>
      </c>
      <c r="Y71" s="42" t="n">
        <v>600.55</v>
      </c>
      <c r="Z71" s="55" t="s">
        <v>319</v>
      </c>
      <c r="AA71" s="55" t="n">
        <v>821.29</v>
      </c>
      <c r="AB71" s="55"/>
      <c r="AC71" s="55" t="n">
        <v>433.71</v>
      </c>
      <c r="AD71" s="55" t="s">
        <v>319</v>
      </c>
      <c r="AE71" s="55" t="n">
        <v>85.82</v>
      </c>
      <c r="AF71" s="55" t="s">
        <v>319</v>
      </c>
      <c r="AG71" s="55"/>
      <c r="AH71" s="55"/>
      <c r="AI71" s="55"/>
      <c r="AJ71" s="55"/>
      <c r="AK71" s="55"/>
      <c r="AL71" s="55"/>
      <c r="AM71" s="55"/>
      <c r="AN71" s="55"/>
      <c r="AO71" s="55" t="n">
        <v>499.09</v>
      </c>
      <c r="AP71" s="55" t="s">
        <v>319</v>
      </c>
      <c r="AQ71" s="55" t="n">
        <v>465.99</v>
      </c>
      <c r="AR71" s="55" t="s">
        <v>319</v>
      </c>
      <c r="AS71" s="55" t="n">
        <v>624.98</v>
      </c>
      <c r="AT71" s="55" t="s">
        <v>319</v>
      </c>
      <c r="AU71" s="55" t="n">
        <v>4256.27</v>
      </c>
      <c r="AV71" s="55" t="n">
        <v>2.14</v>
      </c>
      <c r="AW71" s="55" t="s">
        <v>443</v>
      </c>
      <c r="AX71" s="55" t="s">
        <v>446</v>
      </c>
      <c r="AY71" s="34" t="n">
        <v>4</v>
      </c>
      <c r="AZ71" s="55" t="s">
        <v>445</v>
      </c>
    </row>
    <row collapsed="false" customFormat="false" customHeight="false" hidden="false" ht="15.9" outlineLevel="0" r="72">
      <c r="A72" s="36" t="n">
        <v>62</v>
      </c>
      <c r="B72" s="82" t="s">
        <v>89</v>
      </c>
      <c r="C72" s="55" t="s">
        <v>436</v>
      </c>
      <c r="D72" s="55" t="s">
        <v>437</v>
      </c>
      <c r="E72" s="55" t="s">
        <v>438</v>
      </c>
      <c r="F72" s="55" t="s">
        <v>439</v>
      </c>
      <c r="G72" s="74" t="s">
        <v>440</v>
      </c>
      <c r="H72" s="34" t="s">
        <v>441</v>
      </c>
      <c r="I72" s="34" t="n">
        <v>1</v>
      </c>
      <c r="J72" s="55" t="s">
        <v>438</v>
      </c>
      <c r="K72" s="36" t="n">
        <v>80</v>
      </c>
      <c r="L72" s="36" t="n">
        <v>0</v>
      </c>
      <c r="M72" s="36" t="s">
        <v>442</v>
      </c>
      <c r="N72" s="36" t="s">
        <v>52</v>
      </c>
      <c r="O72" s="36" t="n">
        <v>0</v>
      </c>
      <c r="P72" s="36" t="s">
        <v>52</v>
      </c>
      <c r="Q72" s="56" t="s">
        <v>53</v>
      </c>
      <c r="R72" s="36" t="n">
        <v>0</v>
      </c>
      <c r="S72" s="170" t="n">
        <v>0</v>
      </c>
      <c r="T72" s="55"/>
      <c r="U72" s="34" t="n">
        <v>1012.46</v>
      </c>
      <c r="V72" s="34" t="n">
        <v>965.4</v>
      </c>
      <c r="W72" s="42" t="n">
        <v>181.15</v>
      </c>
      <c r="X72" s="55" t="s">
        <v>319</v>
      </c>
      <c r="Y72" s="42" t="n">
        <v>136.15</v>
      </c>
      <c r="Z72" s="55" t="s">
        <v>319</v>
      </c>
      <c r="AA72" s="55" t="n">
        <v>167.35</v>
      </c>
      <c r="AB72" s="55"/>
      <c r="AC72" s="55" t="n">
        <v>87.03</v>
      </c>
      <c r="AD72" s="55" t="s">
        <v>319</v>
      </c>
      <c r="AE72" s="55" t="n">
        <v>15.31</v>
      </c>
      <c r="AF72" s="55" t="s">
        <v>319</v>
      </c>
      <c r="AG72" s="55"/>
      <c r="AH72" s="55"/>
      <c r="AI72" s="55"/>
      <c r="AJ72" s="55"/>
      <c r="AK72" s="55"/>
      <c r="AL72" s="55"/>
      <c r="AM72" s="55"/>
      <c r="AN72" s="55"/>
      <c r="AO72" s="55" t="n">
        <v>112.7</v>
      </c>
      <c r="AP72" s="55" t="s">
        <v>319</v>
      </c>
      <c r="AQ72" s="55" t="n">
        <v>77.16</v>
      </c>
      <c r="AR72" s="55" t="s">
        <v>319</v>
      </c>
      <c r="AS72" s="55" t="n">
        <v>134.72</v>
      </c>
      <c r="AT72" s="55" t="s">
        <v>319</v>
      </c>
      <c r="AU72" s="55" t="n">
        <v>911.57</v>
      </c>
      <c r="AV72" s="55" t="n">
        <v>0.37</v>
      </c>
      <c r="AW72" s="55" t="s">
        <v>443</v>
      </c>
      <c r="AX72" s="55" t="s">
        <v>444</v>
      </c>
      <c r="AY72" s="34" t="n">
        <v>1</v>
      </c>
      <c r="AZ72" s="55" t="s">
        <v>445</v>
      </c>
    </row>
    <row collapsed="false" customFormat="false" customHeight="false" hidden="false" ht="15.9" outlineLevel="0" r="73">
      <c r="A73" s="36" t="n">
        <v>63</v>
      </c>
      <c r="B73" s="82" t="n">
        <v>8063</v>
      </c>
      <c r="C73" s="55" t="s">
        <v>436</v>
      </c>
      <c r="D73" s="55" t="s">
        <v>437</v>
      </c>
      <c r="E73" s="55" t="s">
        <v>438</v>
      </c>
      <c r="F73" s="55" t="s">
        <v>439</v>
      </c>
      <c r="G73" s="74" t="s">
        <v>440</v>
      </c>
      <c r="H73" s="34" t="s">
        <v>441</v>
      </c>
      <c r="I73" s="34" t="n">
        <v>5</v>
      </c>
      <c r="J73" s="55" t="s">
        <v>438</v>
      </c>
      <c r="K73" s="36" t="n">
        <v>89</v>
      </c>
      <c r="L73" s="36" t="n">
        <v>0</v>
      </c>
      <c r="M73" s="36" t="s">
        <v>442</v>
      </c>
      <c r="N73" s="36" t="s">
        <v>52</v>
      </c>
      <c r="O73" s="36" t="n">
        <v>0</v>
      </c>
      <c r="P73" s="36" t="s">
        <v>52</v>
      </c>
      <c r="Q73" s="56" t="s">
        <v>53</v>
      </c>
      <c r="R73" s="36" t="n">
        <v>0</v>
      </c>
      <c r="S73" s="170" t="n">
        <v>0</v>
      </c>
      <c r="T73" s="55"/>
      <c r="U73" s="34" t="n">
        <v>5237.9</v>
      </c>
      <c r="V73" s="34" t="n">
        <v>4267.07</v>
      </c>
      <c r="W73" s="42" t="n">
        <v>879.3</v>
      </c>
      <c r="X73" s="55" t="s">
        <v>319</v>
      </c>
      <c r="Y73" s="42" t="n">
        <v>695.08</v>
      </c>
      <c r="Z73" s="55" t="s">
        <v>319</v>
      </c>
      <c r="AA73" s="55" t="n">
        <v>925.86</v>
      </c>
      <c r="AB73" s="55"/>
      <c r="AC73" s="55" t="n">
        <v>488.47</v>
      </c>
      <c r="AD73" s="55" t="s">
        <v>319</v>
      </c>
      <c r="AE73" s="55" t="n">
        <v>84.09</v>
      </c>
      <c r="AF73" s="55" t="s">
        <v>319</v>
      </c>
      <c r="AG73" s="55"/>
      <c r="AH73" s="55"/>
      <c r="AI73" s="55"/>
      <c r="AJ73" s="55"/>
      <c r="AK73" s="55"/>
      <c r="AL73" s="55"/>
      <c r="AM73" s="55"/>
      <c r="AN73" s="55"/>
      <c r="AO73" s="55" t="n">
        <v>622.2</v>
      </c>
      <c r="AP73" s="55" t="s">
        <v>319</v>
      </c>
      <c r="AQ73" s="55" t="n">
        <v>390.81</v>
      </c>
      <c r="AR73" s="55" t="s">
        <v>319</v>
      </c>
      <c r="AS73" s="55" t="n">
        <v>734.15</v>
      </c>
      <c r="AT73" s="55" t="s">
        <v>319</v>
      </c>
      <c r="AU73" s="55" t="n">
        <v>4819.96</v>
      </c>
      <c r="AV73" s="55" t="n">
        <v>2.79</v>
      </c>
      <c r="AW73" s="55" t="s">
        <v>443</v>
      </c>
      <c r="AX73" s="55" t="s">
        <v>444</v>
      </c>
      <c r="AY73" s="34" t="n">
        <v>5</v>
      </c>
      <c r="AZ73" s="55" t="s">
        <v>445</v>
      </c>
    </row>
    <row collapsed="false" customFormat="false" customHeight="false" hidden="false" ht="15.9" outlineLevel="0" r="74">
      <c r="A74" s="36" t="n">
        <v>64</v>
      </c>
      <c r="B74" s="82" t="s">
        <v>90</v>
      </c>
      <c r="C74" s="55" t="s">
        <v>436</v>
      </c>
      <c r="D74" s="55" t="s">
        <v>437</v>
      </c>
      <c r="E74" s="55" t="s">
        <v>438</v>
      </c>
      <c r="F74" s="55" t="s">
        <v>439</v>
      </c>
      <c r="G74" s="74" t="s">
        <v>440</v>
      </c>
      <c r="H74" s="34" t="s">
        <v>441</v>
      </c>
      <c r="I74" s="34" t="n">
        <v>2</v>
      </c>
      <c r="J74" s="55" t="s">
        <v>438</v>
      </c>
      <c r="K74" s="36" t="n">
        <v>80</v>
      </c>
      <c r="L74" s="36" t="n">
        <v>0</v>
      </c>
      <c r="M74" s="36" t="s">
        <v>442</v>
      </c>
      <c r="N74" s="36" t="s">
        <v>52</v>
      </c>
      <c r="O74" s="36" t="n">
        <v>0</v>
      </c>
      <c r="P74" s="36" t="s">
        <v>52</v>
      </c>
      <c r="Q74" s="56" t="s">
        <v>53</v>
      </c>
      <c r="R74" s="36" t="n">
        <v>0</v>
      </c>
      <c r="S74" s="170" t="n">
        <v>0</v>
      </c>
      <c r="T74" s="55"/>
      <c r="U74" s="34" t="n">
        <v>2242.21</v>
      </c>
      <c r="V74" s="34" t="n">
        <v>1800.79</v>
      </c>
      <c r="W74" s="42" t="n">
        <v>369.75</v>
      </c>
      <c r="X74" s="55" t="s">
        <v>319</v>
      </c>
      <c r="Y74" s="42" t="n">
        <v>285.83</v>
      </c>
      <c r="Z74" s="55" t="s">
        <v>319</v>
      </c>
      <c r="AA74" s="55" t="n">
        <v>406.17</v>
      </c>
      <c r="AB74" s="55"/>
      <c r="AC74" s="55" t="n">
        <v>227.71</v>
      </c>
      <c r="AD74" s="55" t="s">
        <v>319</v>
      </c>
      <c r="AE74" s="55" t="n">
        <v>42.65</v>
      </c>
      <c r="AF74" s="55" t="s">
        <v>319</v>
      </c>
      <c r="AG74" s="55"/>
      <c r="AH74" s="55"/>
      <c r="AI74" s="55"/>
      <c r="AJ74" s="55"/>
      <c r="AK74" s="55"/>
      <c r="AL74" s="55"/>
      <c r="AM74" s="55"/>
      <c r="AN74" s="55"/>
      <c r="AO74" s="55" t="n">
        <v>227.21</v>
      </c>
      <c r="AP74" s="55" t="s">
        <v>319</v>
      </c>
      <c r="AQ74" s="55" t="n">
        <v>165.45</v>
      </c>
      <c r="AR74" s="55" t="s">
        <v>319</v>
      </c>
      <c r="AS74" s="55" t="n">
        <v>301.98</v>
      </c>
      <c r="AT74" s="55" t="s">
        <v>319</v>
      </c>
      <c r="AU74" s="55" t="n">
        <v>2026.75</v>
      </c>
      <c r="AV74" s="55" t="n">
        <v>0.99</v>
      </c>
      <c r="AW74" s="55" t="s">
        <v>443</v>
      </c>
      <c r="AX74" s="55" t="s">
        <v>444</v>
      </c>
      <c r="AY74" s="34" t="n">
        <v>2</v>
      </c>
      <c r="AZ74" s="55" t="s">
        <v>445</v>
      </c>
    </row>
    <row collapsed="false" customFormat="false" customHeight="false" hidden="false" ht="15.9" outlineLevel="0" r="75">
      <c r="A75" s="36" t="n">
        <v>65</v>
      </c>
      <c r="B75" s="82" t="n">
        <v>8065</v>
      </c>
      <c r="C75" s="55" t="s">
        <v>436</v>
      </c>
      <c r="D75" s="55" t="s">
        <v>437</v>
      </c>
      <c r="E75" s="55" t="s">
        <v>438</v>
      </c>
      <c r="F75" s="55" t="s">
        <v>439</v>
      </c>
      <c r="G75" s="74" t="s">
        <v>440</v>
      </c>
      <c r="H75" s="34" t="s">
        <v>441</v>
      </c>
      <c r="I75" s="34" t="n">
        <v>1</v>
      </c>
      <c r="J75" s="55" t="s">
        <v>438</v>
      </c>
      <c r="K75" s="36" t="n">
        <v>89</v>
      </c>
      <c r="L75" s="36" t="n">
        <v>0</v>
      </c>
      <c r="M75" s="36" t="s">
        <v>442</v>
      </c>
      <c r="N75" s="36" t="s">
        <v>52</v>
      </c>
      <c r="O75" s="36" t="n">
        <v>0</v>
      </c>
      <c r="P75" s="36" t="s">
        <v>52</v>
      </c>
      <c r="Q75" s="56" t="s">
        <v>53</v>
      </c>
      <c r="R75" s="36" t="n">
        <v>0</v>
      </c>
      <c r="S75" s="170" t="n">
        <v>0</v>
      </c>
      <c r="T75" s="55"/>
      <c r="U75" s="34" t="n">
        <v>1104.25</v>
      </c>
      <c r="V75" s="34" t="n">
        <v>1020.04</v>
      </c>
      <c r="W75" s="42" t="n">
        <v>208</v>
      </c>
      <c r="X75" s="55" t="s">
        <v>319</v>
      </c>
      <c r="Y75" s="42" t="n">
        <v>154.75</v>
      </c>
      <c r="Z75" s="55" t="s">
        <v>319</v>
      </c>
      <c r="AA75" s="55" t="n">
        <v>231.03</v>
      </c>
      <c r="AB75" s="55"/>
      <c r="AC75" s="55" t="n">
        <v>123.84</v>
      </c>
      <c r="AD75" s="55" t="s">
        <v>319</v>
      </c>
      <c r="AE75" s="55" t="n">
        <v>23.55</v>
      </c>
      <c r="AF75" s="55" t="s">
        <v>319</v>
      </c>
      <c r="AG75" s="55"/>
      <c r="AH75" s="55"/>
      <c r="AI75" s="55"/>
      <c r="AJ75" s="55"/>
      <c r="AK75" s="55"/>
      <c r="AL75" s="55"/>
      <c r="AM75" s="55"/>
      <c r="AN75" s="55"/>
      <c r="AO75" s="55" t="n">
        <v>126.65</v>
      </c>
      <c r="AP75" s="55" t="s">
        <v>319</v>
      </c>
      <c r="AQ75" s="55" t="n">
        <v>116.93</v>
      </c>
      <c r="AR75" s="55" t="s">
        <v>319</v>
      </c>
      <c r="AS75" s="55" t="n">
        <v>175.74</v>
      </c>
      <c r="AT75" s="55" t="s">
        <v>319</v>
      </c>
      <c r="AU75" s="55" t="n">
        <v>1160.49</v>
      </c>
      <c r="AV75" s="55" t="n">
        <v>0.001</v>
      </c>
      <c r="AW75" s="55" t="s">
        <v>443</v>
      </c>
      <c r="AX75" s="55" t="s">
        <v>444</v>
      </c>
      <c r="AY75" s="34" t="n">
        <v>1</v>
      </c>
      <c r="AZ75" s="55" t="s">
        <v>445</v>
      </c>
    </row>
    <row collapsed="false" customFormat="false" customHeight="false" hidden="false" ht="15.9" outlineLevel="0" r="76">
      <c r="A76" s="36" t="n">
        <v>66</v>
      </c>
      <c r="B76" s="82" t="s">
        <v>91</v>
      </c>
      <c r="C76" s="55" t="s">
        <v>436</v>
      </c>
      <c r="D76" s="55" t="s">
        <v>437</v>
      </c>
      <c r="E76" s="55" t="s">
        <v>438</v>
      </c>
      <c r="F76" s="55" t="s">
        <v>439</v>
      </c>
      <c r="G76" s="74" t="s">
        <v>440</v>
      </c>
      <c r="H76" s="34" t="s">
        <v>441</v>
      </c>
      <c r="I76" s="34" t="n">
        <v>2</v>
      </c>
      <c r="J76" s="55" t="s">
        <v>438</v>
      </c>
      <c r="K76" s="36" t="n">
        <v>89</v>
      </c>
      <c r="L76" s="36" t="n">
        <v>0</v>
      </c>
      <c r="M76" s="36" t="s">
        <v>442</v>
      </c>
      <c r="N76" s="36" t="s">
        <v>52</v>
      </c>
      <c r="O76" s="36" t="n">
        <v>0</v>
      </c>
      <c r="P76" s="36" t="s">
        <v>52</v>
      </c>
      <c r="Q76" s="56" t="s">
        <v>53</v>
      </c>
      <c r="R76" s="36" t="n">
        <v>0</v>
      </c>
      <c r="S76" s="170" t="n">
        <v>0</v>
      </c>
      <c r="T76" s="55"/>
      <c r="U76" s="34" t="n">
        <v>2314.3</v>
      </c>
      <c r="V76" s="34" t="n">
        <v>1609.88</v>
      </c>
      <c r="W76" s="42" t="n">
        <v>359.5</v>
      </c>
      <c r="X76" s="55" t="s">
        <v>319</v>
      </c>
      <c r="Y76" s="42" t="n">
        <v>277</v>
      </c>
      <c r="Z76" s="55" t="s">
        <v>319</v>
      </c>
      <c r="AA76" s="55" t="n">
        <v>389.86</v>
      </c>
      <c r="AB76" s="55"/>
      <c r="AC76" s="55" t="n">
        <v>213.51</v>
      </c>
      <c r="AD76" s="55" t="s">
        <v>319</v>
      </c>
      <c r="AE76" s="55" t="n">
        <v>39.7</v>
      </c>
      <c r="AF76" s="55" t="s">
        <v>319</v>
      </c>
      <c r="AG76" s="55"/>
      <c r="AH76" s="55"/>
      <c r="AI76" s="55"/>
      <c r="AJ76" s="55"/>
      <c r="AK76" s="55"/>
      <c r="AL76" s="55"/>
      <c r="AM76" s="55"/>
      <c r="AN76" s="55"/>
      <c r="AO76" s="55" t="n">
        <v>203.36</v>
      </c>
      <c r="AP76" s="55" t="s">
        <v>319</v>
      </c>
      <c r="AQ76" s="55" t="n">
        <v>151.47</v>
      </c>
      <c r="AR76" s="55" t="s">
        <v>319</v>
      </c>
      <c r="AS76" s="55" t="n">
        <v>282.92</v>
      </c>
      <c r="AT76" s="55" t="s">
        <v>319</v>
      </c>
      <c r="AU76" s="55" t="n">
        <v>1917.32</v>
      </c>
      <c r="AV76" s="55" t="n">
        <v>0.98</v>
      </c>
      <c r="AW76" s="55" t="s">
        <v>443</v>
      </c>
      <c r="AX76" s="55" t="s">
        <v>444</v>
      </c>
      <c r="AY76" s="34" t="n">
        <v>2</v>
      </c>
      <c r="AZ76" s="55" t="s">
        <v>445</v>
      </c>
    </row>
    <row collapsed="false" customFormat="false" customHeight="false" hidden="false" ht="15.9" outlineLevel="0" r="77">
      <c r="A77" s="36" t="n">
        <v>67</v>
      </c>
      <c r="B77" s="82" t="s">
        <v>92</v>
      </c>
      <c r="C77" s="55" t="s">
        <v>436</v>
      </c>
      <c r="D77" s="55" t="s">
        <v>437</v>
      </c>
      <c r="E77" s="55" t="s">
        <v>438</v>
      </c>
      <c r="F77" s="55" t="s">
        <v>439</v>
      </c>
      <c r="G77" s="74" t="s">
        <v>440</v>
      </c>
      <c r="H77" s="34" t="s">
        <v>441</v>
      </c>
      <c r="I77" s="34" t="n">
        <v>1</v>
      </c>
      <c r="J77" s="55" t="s">
        <v>438</v>
      </c>
      <c r="K77" s="36" t="n">
        <v>80</v>
      </c>
      <c r="L77" s="36" t="n">
        <v>0</v>
      </c>
      <c r="M77" s="36" t="s">
        <v>442</v>
      </c>
      <c r="N77" s="36" t="s">
        <v>52</v>
      </c>
      <c r="O77" s="36" t="n">
        <v>0</v>
      </c>
      <c r="P77" s="36" t="s">
        <v>52</v>
      </c>
      <c r="Q77" s="56" t="s">
        <v>53</v>
      </c>
      <c r="R77" s="36" t="n">
        <v>0</v>
      </c>
      <c r="S77" s="170" t="n">
        <v>0</v>
      </c>
      <c r="T77" s="55"/>
      <c r="U77" s="34" t="n">
        <v>991.12</v>
      </c>
      <c r="V77" s="34" t="n">
        <v>698.96</v>
      </c>
      <c r="W77" s="42" t="n">
        <v>192.83</v>
      </c>
      <c r="X77" s="55" t="s">
        <v>319</v>
      </c>
      <c r="Y77" s="42" t="n">
        <v>100.34</v>
      </c>
      <c r="Z77" s="55" t="s">
        <v>319</v>
      </c>
      <c r="AA77" s="55" t="n">
        <v>167.26</v>
      </c>
      <c r="AB77" s="55"/>
      <c r="AC77" s="55" t="n">
        <v>85.39</v>
      </c>
      <c r="AD77" s="55" t="s">
        <v>319</v>
      </c>
      <c r="AE77" s="55" t="n">
        <v>14.24</v>
      </c>
      <c r="AF77" s="55" t="s">
        <v>319</v>
      </c>
      <c r="AG77" s="55"/>
      <c r="AH77" s="55"/>
      <c r="AI77" s="55"/>
      <c r="AJ77" s="55"/>
      <c r="AK77" s="55"/>
      <c r="AL77" s="55"/>
      <c r="AM77" s="55"/>
      <c r="AN77" s="55"/>
      <c r="AO77" s="55" t="n">
        <v>98.06</v>
      </c>
      <c r="AP77" s="55" t="s">
        <v>319</v>
      </c>
      <c r="AQ77" s="55" t="n">
        <v>80.5</v>
      </c>
      <c r="AR77" s="55" t="s">
        <v>319</v>
      </c>
      <c r="AS77" s="55" t="n">
        <v>124.08</v>
      </c>
      <c r="AT77" s="55" t="s">
        <v>319</v>
      </c>
      <c r="AU77" s="55" t="n">
        <v>862.7</v>
      </c>
      <c r="AV77" s="55" t="n">
        <v>0.37</v>
      </c>
      <c r="AW77" s="55" t="s">
        <v>443</v>
      </c>
      <c r="AX77" s="55" t="s">
        <v>444</v>
      </c>
      <c r="AY77" s="34" t="n">
        <v>1</v>
      </c>
      <c r="AZ77" s="55" t="s">
        <v>445</v>
      </c>
    </row>
    <row collapsed="false" customFormat="false" customHeight="false" hidden="false" ht="15.9" outlineLevel="0" r="78">
      <c r="A78" s="36" t="n">
        <v>68</v>
      </c>
      <c r="B78" s="82" t="s">
        <v>93</v>
      </c>
      <c r="C78" s="55" t="s">
        <v>436</v>
      </c>
      <c r="D78" s="55" t="s">
        <v>437</v>
      </c>
      <c r="E78" s="55" t="s">
        <v>438</v>
      </c>
      <c r="F78" s="55" t="s">
        <v>439</v>
      </c>
      <c r="G78" s="74" t="s">
        <v>440</v>
      </c>
      <c r="H78" s="34" t="s">
        <v>441</v>
      </c>
      <c r="I78" s="34" t="n">
        <v>4</v>
      </c>
      <c r="J78" s="55" t="s">
        <v>438</v>
      </c>
      <c r="K78" s="36" t="n">
        <v>80</v>
      </c>
      <c r="L78" s="36" t="n">
        <v>0</v>
      </c>
      <c r="M78" s="36" t="s">
        <v>442</v>
      </c>
      <c r="N78" s="36" t="s">
        <v>52</v>
      </c>
      <c r="O78" s="36" t="n">
        <v>0</v>
      </c>
      <c r="P78" s="36" t="s">
        <v>52</v>
      </c>
      <c r="Q78" s="56" t="s">
        <v>53</v>
      </c>
      <c r="R78" s="36" t="n">
        <v>0</v>
      </c>
      <c r="S78" s="170" t="n">
        <v>0</v>
      </c>
      <c r="T78" s="55"/>
      <c r="U78" s="34" t="n">
        <v>5016.36</v>
      </c>
      <c r="V78" s="34" t="n">
        <v>4406.6</v>
      </c>
      <c r="W78" s="42" t="n">
        <v>879.53</v>
      </c>
      <c r="X78" s="55" t="s">
        <v>319</v>
      </c>
      <c r="Y78" s="42" t="n">
        <v>597.71</v>
      </c>
      <c r="Z78" s="55" t="s">
        <v>319</v>
      </c>
      <c r="AA78" s="55" t="n">
        <v>876.78</v>
      </c>
      <c r="AB78" s="55"/>
      <c r="AC78" s="55" t="n">
        <v>472.49</v>
      </c>
      <c r="AD78" s="55" t="s">
        <v>319</v>
      </c>
      <c r="AE78" s="55" t="n">
        <v>78.38</v>
      </c>
      <c r="AF78" s="55" t="s">
        <v>319</v>
      </c>
      <c r="AG78" s="55"/>
      <c r="AH78" s="55"/>
      <c r="AI78" s="55"/>
      <c r="AJ78" s="55"/>
      <c r="AK78" s="55"/>
      <c r="AL78" s="55"/>
      <c r="AM78" s="55"/>
      <c r="AN78" s="55"/>
      <c r="AO78" s="55" t="n">
        <v>568.28</v>
      </c>
      <c r="AP78" s="55" t="s">
        <v>319</v>
      </c>
      <c r="AQ78" s="55" t="n">
        <v>365.4</v>
      </c>
      <c r="AR78" s="55" t="s">
        <v>319</v>
      </c>
      <c r="AS78" s="55" t="n">
        <v>586.43</v>
      </c>
      <c r="AT78" s="55" t="s">
        <v>319</v>
      </c>
      <c r="AU78" s="55" t="n">
        <v>4425</v>
      </c>
      <c r="AV78" s="55" t="n">
        <v>2.75</v>
      </c>
      <c r="AW78" s="55" t="s">
        <v>443</v>
      </c>
      <c r="AX78" s="55" t="s">
        <v>444</v>
      </c>
      <c r="AY78" s="34" t="n">
        <v>4</v>
      </c>
      <c r="AZ78" s="55" t="s">
        <v>445</v>
      </c>
    </row>
    <row collapsed="false" customFormat="false" customHeight="false" hidden="false" ht="15.9" outlineLevel="0" r="79">
      <c r="A79" s="36" t="n">
        <v>69</v>
      </c>
      <c r="B79" s="82" t="n">
        <v>8069</v>
      </c>
      <c r="C79" s="55" t="s">
        <v>436</v>
      </c>
      <c r="D79" s="55" t="s">
        <v>437</v>
      </c>
      <c r="E79" s="55" t="s">
        <v>438</v>
      </c>
      <c r="F79" s="55" t="s">
        <v>439</v>
      </c>
      <c r="G79" s="74" t="s">
        <v>440</v>
      </c>
      <c r="H79" s="34" t="s">
        <v>441</v>
      </c>
      <c r="I79" s="34" t="n">
        <v>4</v>
      </c>
      <c r="J79" s="55" t="s">
        <v>438</v>
      </c>
      <c r="K79" s="36" t="n">
        <v>89</v>
      </c>
      <c r="L79" s="36" t="n">
        <v>0</v>
      </c>
      <c r="M79" s="36" t="s">
        <v>442</v>
      </c>
      <c r="N79" s="36" t="s">
        <v>52</v>
      </c>
      <c r="O79" s="36" t="n">
        <v>0</v>
      </c>
      <c r="P79" s="36" t="s">
        <v>52</v>
      </c>
      <c r="Q79" s="56" t="s">
        <v>53</v>
      </c>
      <c r="R79" s="36" t="n">
        <v>0</v>
      </c>
      <c r="S79" s="170" t="n">
        <v>0</v>
      </c>
      <c r="T79" s="55"/>
      <c r="U79" s="34" t="n">
        <v>5415.97</v>
      </c>
      <c r="V79" s="34" t="n">
        <v>4526.18</v>
      </c>
      <c r="W79" s="42" t="n">
        <v>642.74</v>
      </c>
      <c r="X79" s="55" t="s">
        <v>319</v>
      </c>
      <c r="Y79" s="42" t="n">
        <v>520.82</v>
      </c>
      <c r="Z79" s="55" t="s">
        <v>319</v>
      </c>
      <c r="AA79" s="55" t="n">
        <v>747.59</v>
      </c>
      <c r="AB79" s="55"/>
      <c r="AC79" s="55" t="n">
        <v>401.33</v>
      </c>
      <c r="AD79" s="55" t="s">
        <v>319</v>
      </c>
      <c r="AE79" s="55" t="n">
        <v>69.25</v>
      </c>
      <c r="AF79" s="55" t="s">
        <v>319</v>
      </c>
      <c r="AG79" s="55"/>
      <c r="AH79" s="55"/>
      <c r="AI79" s="55"/>
      <c r="AJ79" s="55"/>
      <c r="AK79" s="55"/>
      <c r="AL79" s="55"/>
      <c r="AM79" s="55"/>
      <c r="AN79" s="55"/>
      <c r="AO79" s="55" t="n">
        <v>412.23</v>
      </c>
      <c r="AP79" s="55" t="s">
        <v>319</v>
      </c>
      <c r="AQ79" s="55" t="n">
        <v>311.14</v>
      </c>
      <c r="AR79" s="55" t="s">
        <v>319</v>
      </c>
      <c r="AS79" s="55" t="n">
        <v>545.94</v>
      </c>
      <c r="AT79" s="55" t="s">
        <v>319</v>
      </c>
      <c r="AU79" s="55" t="n">
        <v>3651.04</v>
      </c>
      <c r="AV79" s="55" t="n">
        <v>1.46</v>
      </c>
      <c r="AW79" s="55" t="s">
        <v>443</v>
      </c>
      <c r="AX79" s="55" t="s">
        <v>446</v>
      </c>
      <c r="AY79" s="34" t="n">
        <v>4</v>
      </c>
      <c r="AZ79" s="55" t="s">
        <v>445</v>
      </c>
    </row>
    <row collapsed="false" customFormat="false" customHeight="false" hidden="false" ht="15.9" outlineLevel="0" r="80">
      <c r="A80" s="36" t="n">
        <v>70</v>
      </c>
      <c r="B80" s="82" t="s">
        <v>95</v>
      </c>
      <c r="C80" s="55" t="s">
        <v>436</v>
      </c>
      <c r="D80" s="55" t="s">
        <v>437</v>
      </c>
      <c r="E80" s="55" t="s">
        <v>438</v>
      </c>
      <c r="F80" s="55" t="s">
        <v>439</v>
      </c>
      <c r="G80" s="74" t="s">
        <v>440</v>
      </c>
      <c r="H80" s="34" t="s">
        <v>441</v>
      </c>
      <c r="I80" s="34" t="n">
        <v>0</v>
      </c>
      <c r="J80" s="55" t="s">
        <v>438</v>
      </c>
      <c r="K80" s="36" t="n">
        <v>89</v>
      </c>
      <c r="L80" s="36" t="n">
        <v>0</v>
      </c>
      <c r="M80" s="36" t="s">
        <v>442</v>
      </c>
      <c r="N80" s="36" t="s">
        <v>52</v>
      </c>
      <c r="O80" s="36" t="n">
        <v>0</v>
      </c>
      <c r="P80" s="36" t="s">
        <v>52</v>
      </c>
      <c r="Q80" s="56" t="s">
        <v>53</v>
      </c>
      <c r="R80" s="36" t="n">
        <v>0</v>
      </c>
      <c r="S80" s="170" t="n">
        <v>0</v>
      </c>
      <c r="T80" s="55"/>
      <c r="U80" s="34" t="n">
        <v>808.93</v>
      </c>
      <c r="V80" s="34" t="n">
        <v>968.2</v>
      </c>
      <c r="W80" s="42" t="n">
        <v>155.86</v>
      </c>
      <c r="X80" s="55" t="s">
        <v>319</v>
      </c>
      <c r="Y80" s="42" t="n">
        <v>108.3</v>
      </c>
      <c r="Z80" s="55" t="s">
        <v>319</v>
      </c>
      <c r="AA80" s="55" t="n">
        <v>158.52</v>
      </c>
      <c r="AB80" s="55"/>
      <c r="AC80" s="55" t="n">
        <v>77.03</v>
      </c>
      <c r="AD80" s="55" t="s">
        <v>319</v>
      </c>
      <c r="AE80" s="55" t="n">
        <v>20.8</v>
      </c>
      <c r="AF80" s="55" t="s">
        <v>319</v>
      </c>
      <c r="AG80" s="55"/>
      <c r="AH80" s="55"/>
      <c r="AI80" s="55"/>
      <c r="AJ80" s="55"/>
      <c r="AK80" s="55"/>
      <c r="AL80" s="55"/>
      <c r="AM80" s="55"/>
      <c r="AN80" s="55"/>
      <c r="AO80" s="55" t="n">
        <v>109.37</v>
      </c>
      <c r="AP80" s="55" t="s">
        <v>319</v>
      </c>
      <c r="AQ80" s="55" t="n">
        <v>74.41</v>
      </c>
      <c r="AR80" s="55" t="s">
        <v>319</v>
      </c>
      <c r="AS80" s="55" t="n">
        <v>117.17</v>
      </c>
      <c r="AT80" s="55" t="s">
        <v>319</v>
      </c>
      <c r="AU80" s="55" t="n">
        <v>821.46</v>
      </c>
      <c r="AV80" s="55" t="n">
        <v>2.75</v>
      </c>
      <c r="AW80" s="55" t="s">
        <v>443</v>
      </c>
      <c r="AX80" s="55" t="s">
        <v>444</v>
      </c>
      <c r="AY80" s="34" t="n">
        <v>0</v>
      </c>
      <c r="AZ80" s="55" t="s">
        <v>445</v>
      </c>
    </row>
    <row collapsed="false" customFormat="false" customHeight="false" hidden="false" ht="15.9" outlineLevel="0" r="81">
      <c r="A81" s="36" t="n">
        <v>71</v>
      </c>
      <c r="B81" s="82" t="n">
        <v>8070</v>
      </c>
      <c r="C81" s="55" t="s">
        <v>436</v>
      </c>
      <c r="D81" s="55" t="s">
        <v>447</v>
      </c>
      <c r="E81" s="55" t="s">
        <v>438</v>
      </c>
      <c r="F81" s="55" t="s">
        <v>439</v>
      </c>
      <c r="G81" s="74" t="s">
        <v>440</v>
      </c>
      <c r="H81" s="34" t="s">
        <v>441</v>
      </c>
      <c r="I81" s="34" t="n">
        <v>4</v>
      </c>
      <c r="J81" s="55" t="s">
        <v>438</v>
      </c>
      <c r="K81" s="36" t="n">
        <v>80</v>
      </c>
      <c r="L81" s="36" t="n">
        <v>0</v>
      </c>
      <c r="M81" s="36" t="s">
        <v>442</v>
      </c>
      <c r="N81" s="36" t="s">
        <v>52</v>
      </c>
      <c r="O81" s="36" t="n">
        <v>0</v>
      </c>
      <c r="P81" s="36" t="s">
        <v>52</v>
      </c>
      <c r="Q81" s="56" t="s">
        <v>53</v>
      </c>
      <c r="R81" s="36" t="n">
        <v>0</v>
      </c>
      <c r="S81" s="170" t="n">
        <v>0</v>
      </c>
      <c r="T81" s="55"/>
      <c r="U81" s="34" t="n">
        <v>3354.73</v>
      </c>
      <c r="V81" s="34" t="n">
        <v>3332.3</v>
      </c>
      <c r="W81" s="42" t="n">
        <v>605.14</v>
      </c>
      <c r="X81" s="55" t="s">
        <v>319</v>
      </c>
      <c r="Y81" s="42" t="n">
        <v>429</v>
      </c>
      <c r="Z81" s="55" t="s">
        <v>319</v>
      </c>
      <c r="AA81" s="55" t="n">
        <v>582</v>
      </c>
      <c r="AB81" s="55"/>
      <c r="AC81" s="55" t="n">
        <v>311.84</v>
      </c>
      <c r="AD81" s="55" t="s">
        <v>319</v>
      </c>
      <c r="AE81" s="55" t="n">
        <v>62.94</v>
      </c>
      <c r="AF81" s="55" t="s">
        <v>319</v>
      </c>
      <c r="AG81" s="55"/>
      <c r="AH81" s="55"/>
      <c r="AI81" s="55"/>
      <c r="AJ81" s="55"/>
      <c r="AK81" s="55"/>
      <c r="AL81" s="55"/>
      <c r="AM81" s="55"/>
      <c r="AN81" s="55"/>
      <c r="AO81" s="55" t="n">
        <v>388.8</v>
      </c>
      <c r="AP81" s="55" t="s">
        <v>319</v>
      </c>
      <c r="AQ81" s="55" t="n">
        <v>254.49</v>
      </c>
      <c r="AR81" s="55" t="s">
        <v>319</v>
      </c>
      <c r="AS81" s="55" t="n">
        <v>419.53</v>
      </c>
      <c r="AT81" s="55" t="s">
        <v>319</v>
      </c>
      <c r="AU81" s="55" t="n">
        <v>3053.74</v>
      </c>
      <c r="AV81" s="55" t="n">
        <v>1.92</v>
      </c>
      <c r="AW81" s="55" t="s">
        <v>443</v>
      </c>
      <c r="AX81" s="55" t="s">
        <v>446</v>
      </c>
      <c r="AY81" s="34" t="n">
        <v>4</v>
      </c>
      <c r="AZ81" s="55" t="s">
        <v>445</v>
      </c>
    </row>
    <row collapsed="false" customFormat="false" customHeight="false" hidden="false" ht="15.9" outlineLevel="0" r="82">
      <c r="A82" s="36" t="n">
        <v>72</v>
      </c>
      <c r="B82" s="82" t="n">
        <v>8071</v>
      </c>
      <c r="C82" s="55" t="s">
        <v>436</v>
      </c>
      <c r="D82" s="55" t="s">
        <v>437</v>
      </c>
      <c r="E82" s="55" t="s">
        <v>438</v>
      </c>
      <c r="F82" s="55" t="s">
        <v>439</v>
      </c>
      <c r="G82" s="74" t="s">
        <v>440</v>
      </c>
      <c r="H82" s="34" t="s">
        <v>441</v>
      </c>
      <c r="I82" s="34" t="n">
        <v>2</v>
      </c>
      <c r="J82" s="55" t="s">
        <v>438</v>
      </c>
      <c r="K82" s="36" t="n">
        <v>89</v>
      </c>
      <c r="L82" s="36" t="n">
        <v>0</v>
      </c>
      <c r="M82" s="36" t="s">
        <v>442</v>
      </c>
      <c r="N82" s="36" t="s">
        <v>52</v>
      </c>
      <c r="O82" s="36" t="n">
        <v>0</v>
      </c>
      <c r="P82" s="36" t="s">
        <v>52</v>
      </c>
      <c r="Q82" s="56" t="s">
        <v>53</v>
      </c>
      <c r="R82" s="36" t="n">
        <v>0</v>
      </c>
      <c r="S82" s="170" t="n">
        <v>0</v>
      </c>
      <c r="T82" s="55"/>
      <c r="U82" s="34" t="n">
        <v>1697.3</v>
      </c>
      <c r="V82" s="34" t="n">
        <v>1518.99</v>
      </c>
      <c r="W82" s="42" t="n">
        <v>263.11</v>
      </c>
      <c r="X82" s="55" t="s">
        <v>319</v>
      </c>
      <c r="Y82" s="42" t="n">
        <v>225.93</v>
      </c>
      <c r="Z82" s="55" t="s">
        <v>319</v>
      </c>
      <c r="AA82" s="55" t="n">
        <v>285.01</v>
      </c>
      <c r="AB82" s="55"/>
      <c r="AC82" s="55" t="n">
        <v>198.17</v>
      </c>
      <c r="AD82" s="55" t="s">
        <v>319</v>
      </c>
      <c r="AE82" s="55" t="n">
        <v>48.27</v>
      </c>
      <c r="AF82" s="55" t="s">
        <v>319</v>
      </c>
      <c r="AG82" s="55"/>
      <c r="AH82" s="55"/>
      <c r="AI82" s="55"/>
      <c r="AJ82" s="55"/>
      <c r="AK82" s="55"/>
      <c r="AL82" s="55"/>
      <c r="AM82" s="55"/>
      <c r="AN82" s="55"/>
      <c r="AO82" s="55" t="n">
        <v>211.75</v>
      </c>
      <c r="AP82" s="55" t="s">
        <v>319</v>
      </c>
      <c r="AQ82" s="55" t="n">
        <v>149.39</v>
      </c>
      <c r="AR82" s="55" t="s">
        <v>319</v>
      </c>
      <c r="AS82" s="55" t="n">
        <v>229.52</v>
      </c>
      <c r="AT82" s="55" t="s">
        <v>319</v>
      </c>
      <c r="AU82" s="55" t="n">
        <v>1611.15</v>
      </c>
      <c r="AV82" s="55" t="n">
        <v>0.8</v>
      </c>
      <c r="AW82" s="55" t="s">
        <v>443</v>
      </c>
      <c r="AX82" s="55" t="s">
        <v>446</v>
      </c>
      <c r="AY82" s="34" t="n">
        <v>2</v>
      </c>
      <c r="AZ82" s="55" t="s">
        <v>445</v>
      </c>
    </row>
    <row collapsed="false" customFormat="false" customHeight="false" hidden="false" ht="15.9" outlineLevel="0" r="83">
      <c r="A83" s="36" t="n">
        <v>73</v>
      </c>
      <c r="B83" s="82" t="n">
        <v>8072</v>
      </c>
      <c r="C83" s="55" t="s">
        <v>436</v>
      </c>
      <c r="D83" s="55" t="s">
        <v>447</v>
      </c>
      <c r="E83" s="55" t="s">
        <v>438</v>
      </c>
      <c r="F83" s="55" t="s">
        <v>439</v>
      </c>
      <c r="G83" s="74" t="s">
        <v>440</v>
      </c>
      <c r="H83" s="34" t="s">
        <v>441</v>
      </c>
      <c r="I83" s="34" t="n">
        <v>1</v>
      </c>
      <c r="J83" s="55" t="s">
        <v>438</v>
      </c>
      <c r="K83" s="36" t="n">
        <v>108</v>
      </c>
      <c r="L83" s="36" t="n">
        <v>0</v>
      </c>
      <c r="M83" s="36" t="s">
        <v>442</v>
      </c>
      <c r="N83" s="36" t="s">
        <v>52</v>
      </c>
      <c r="O83" s="36" t="n">
        <v>0</v>
      </c>
      <c r="P83" s="36" t="s">
        <v>52</v>
      </c>
      <c r="Q83" s="56" t="s">
        <v>53</v>
      </c>
      <c r="R83" s="36" t="n">
        <v>0</v>
      </c>
      <c r="S83" s="170" t="n">
        <v>0</v>
      </c>
      <c r="T83" s="55"/>
      <c r="U83" s="34" t="n">
        <v>1146.97</v>
      </c>
      <c r="V83" s="34" t="n">
        <v>1088.4</v>
      </c>
      <c r="W83" s="42" t="n">
        <v>182.79</v>
      </c>
      <c r="X83" s="55" t="s">
        <v>319</v>
      </c>
      <c r="Y83" s="42" t="n">
        <v>129.58</v>
      </c>
      <c r="Z83" s="55" t="s">
        <v>319</v>
      </c>
      <c r="AA83" s="55" t="n">
        <v>189.55</v>
      </c>
      <c r="AB83" s="55"/>
      <c r="AC83" s="55" t="n">
        <v>96.96</v>
      </c>
      <c r="AD83" s="55" t="s">
        <v>319</v>
      </c>
      <c r="AE83" s="55" t="n">
        <v>26.56</v>
      </c>
      <c r="AF83" s="55" t="s">
        <v>319</v>
      </c>
      <c r="AG83" s="55"/>
      <c r="AH83" s="55"/>
      <c r="AI83" s="55"/>
      <c r="AJ83" s="55"/>
      <c r="AK83" s="55"/>
      <c r="AL83" s="55"/>
      <c r="AM83" s="55"/>
      <c r="AN83" s="55"/>
      <c r="AO83" s="55" t="n">
        <v>123.59</v>
      </c>
      <c r="AP83" s="55" t="s">
        <v>319</v>
      </c>
      <c r="AQ83" s="55" t="n">
        <v>96.71</v>
      </c>
      <c r="AR83" s="55" t="s">
        <v>319</v>
      </c>
      <c r="AS83" s="55" t="n">
        <v>146.11</v>
      </c>
      <c r="AT83" s="55" t="s">
        <v>319</v>
      </c>
      <c r="AU83" s="55" t="n">
        <v>991.85</v>
      </c>
      <c r="AV83" s="55" t="n">
        <v>0.65</v>
      </c>
      <c r="AW83" s="55" t="s">
        <v>443</v>
      </c>
      <c r="AX83" s="55" t="s">
        <v>446</v>
      </c>
      <c r="AY83" s="34" t="n">
        <v>1</v>
      </c>
      <c r="AZ83" s="55" t="s">
        <v>445</v>
      </c>
    </row>
    <row collapsed="false" customFormat="false" customHeight="false" hidden="false" ht="15.9" outlineLevel="0" r="84">
      <c r="A84" s="36" t="n">
        <v>74</v>
      </c>
      <c r="B84" s="82" t="n">
        <v>8073</v>
      </c>
      <c r="C84" s="55" t="s">
        <v>448</v>
      </c>
      <c r="D84" s="55" t="s">
        <v>447</v>
      </c>
      <c r="E84" s="55" t="s">
        <v>449</v>
      </c>
      <c r="F84" s="55" t="s">
        <v>439</v>
      </c>
      <c r="G84" s="74" t="s">
        <v>440</v>
      </c>
      <c r="H84" s="34" t="s">
        <v>441</v>
      </c>
      <c r="I84" s="34" t="n">
        <v>4</v>
      </c>
      <c r="J84" s="55" t="s">
        <v>449</v>
      </c>
      <c r="K84" s="36" t="n">
        <v>100</v>
      </c>
      <c r="L84" s="36" t="n">
        <v>0</v>
      </c>
      <c r="M84" s="36" t="s">
        <v>442</v>
      </c>
      <c r="N84" s="36" t="s">
        <v>52</v>
      </c>
      <c r="O84" s="36" t="n">
        <v>0</v>
      </c>
      <c r="P84" s="36" t="s">
        <v>52</v>
      </c>
      <c r="Q84" s="56" t="s">
        <v>53</v>
      </c>
      <c r="R84" s="36" t="n">
        <v>0</v>
      </c>
      <c r="S84" s="170" t="n">
        <v>0</v>
      </c>
      <c r="T84" s="55"/>
      <c r="U84" s="34" t="n">
        <v>3201.89</v>
      </c>
      <c r="V84" s="34" t="n">
        <v>3649.31</v>
      </c>
      <c r="W84" s="42" t="n">
        <v>784.04</v>
      </c>
      <c r="X84" s="55" t="s">
        <v>319</v>
      </c>
      <c r="Y84" s="42" t="n">
        <v>693.93</v>
      </c>
      <c r="Z84" s="55" t="s">
        <v>319</v>
      </c>
      <c r="AA84" s="55" t="n">
        <v>704.26</v>
      </c>
      <c r="AB84" s="55"/>
      <c r="AC84" s="55" t="n">
        <v>526.8</v>
      </c>
      <c r="AD84" s="55" t="s">
        <v>319</v>
      </c>
      <c r="AE84" s="55" t="n">
        <v>146.85</v>
      </c>
      <c r="AF84" s="55" t="s">
        <v>319</v>
      </c>
      <c r="AG84" s="55"/>
      <c r="AH84" s="55"/>
      <c r="AI84" s="55"/>
      <c r="AJ84" s="55"/>
      <c r="AK84" s="55"/>
      <c r="AL84" s="55"/>
      <c r="AM84" s="55"/>
      <c r="AN84" s="55"/>
      <c r="AO84" s="55" t="n">
        <v>343.84</v>
      </c>
      <c r="AP84" s="55" t="s">
        <v>319</v>
      </c>
      <c r="AQ84" s="55" t="n">
        <v>476.65</v>
      </c>
      <c r="AR84" s="55" t="s">
        <v>319</v>
      </c>
      <c r="AS84" s="55" t="n">
        <v>588.07</v>
      </c>
      <c r="AT84" s="55" t="s">
        <v>319</v>
      </c>
      <c r="AU84" s="55" t="n">
        <v>4264.44</v>
      </c>
      <c r="AV84" s="55" t="n">
        <v>1.772</v>
      </c>
      <c r="AW84" s="55" t="s">
        <v>443</v>
      </c>
      <c r="AX84" s="55" t="s">
        <v>446</v>
      </c>
      <c r="AY84" s="34" t="n">
        <v>4</v>
      </c>
      <c r="AZ84" s="55" t="s">
        <v>445</v>
      </c>
    </row>
    <row collapsed="false" customFormat="false" customHeight="false" hidden="false" ht="15.9" outlineLevel="0" r="85">
      <c r="A85" s="36" t="n">
        <v>75</v>
      </c>
      <c r="B85" s="82" t="n">
        <v>8074</v>
      </c>
      <c r="C85" s="55" t="s">
        <v>448</v>
      </c>
      <c r="D85" s="55" t="s">
        <v>447</v>
      </c>
      <c r="E85" s="55" t="s">
        <v>449</v>
      </c>
      <c r="F85" s="55" t="s">
        <v>439</v>
      </c>
      <c r="G85" s="74" t="s">
        <v>440</v>
      </c>
      <c r="H85" s="34" t="s">
        <v>441</v>
      </c>
      <c r="I85" s="34" t="n">
        <v>4</v>
      </c>
      <c r="J85" s="55" t="s">
        <v>449</v>
      </c>
      <c r="K85" s="36" t="n">
        <v>100</v>
      </c>
      <c r="L85" s="36" t="n">
        <v>0</v>
      </c>
      <c r="M85" s="36" t="s">
        <v>442</v>
      </c>
      <c r="N85" s="36" t="s">
        <v>52</v>
      </c>
      <c r="O85" s="36" t="n">
        <v>0</v>
      </c>
      <c r="P85" s="36" t="s">
        <v>52</v>
      </c>
      <c r="Q85" s="56" t="s">
        <v>53</v>
      </c>
      <c r="R85" s="36" t="n">
        <v>0</v>
      </c>
      <c r="S85" s="170" t="n">
        <v>0</v>
      </c>
      <c r="T85" s="55"/>
      <c r="U85" s="34" t="n">
        <v>3430.1</v>
      </c>
      <c r="V85" s="34" t="n">
        <v>4015.7</v>
      </c>
      <c r="W85" s="42" t="n">
        <v>856.48</v>
      </c>
      <c r="X85" s="55" t="s">
        <v>319</v>
      </c>
      <c r="Y85" s="42" t="n">
        <v>794.45</v>
      </c>
      <c r="Z85" s="55" t="s">
        <v>319</v>
      </c>
      <c r="AA85" s="55" t="n">
        <v>754.21</v>
      </c>
      <c r="AB85" s="55"/>
      <c r="AC85" s="55" t="n">
        <v>525.96</v>
      </c>
      <c r="AD85" s="55" t="s">
        <v>319</v>
      </c>
      <c r="AE85" s="55" t="n">
        <v>153.86</v>
      </c>
      <c r="AF85" s="55" t="s">
        <v>319</v>
      </c>
      <c r="AG85" s="55"/>
      <c r="AH85" s="55"/>
      <c r="AI85" s="55"/>
      <c r="AJ85" s="55"/>
      <c r="AK85" s="55"/>
      <c r="AL85" s="55"/>
      <c r="AM85" s="55"/>
      <c r="AN85" s="55"/>
      <c r="AO85" s="55" t="n">
        <v>377.34</v>
      </c>
      <c r="AP85" s="55" t="s">
        <v>319</v>
      </c>
      <c r="AQ85" s="55" t="n">
        <v>533.59</v>
      </c>
      <c r="AR85" s="55" t="s">
        <v>319</v>
      </c>
      <c r="AS85" s="55" t="n">
        <v>616</v>
      </c>
      <c r="AT85" s="55" t="s">
        <v>319</v>
      </c>
      <c r="AU85" s="55" t="n">
        <v>4611.89</v>
      </c>
      <c r="AV85" s="55" t="n">
        <v>1.957</v>
      </c>
      <c r="AW85" s="55" t="s">
        <v>443</v>
      </c>
      <c r="AX85" s="55" t="s">
        <v>446</v>
      </c>
      <c r="AY85" s="34" t="n">
        <v>4</v>
      </c>
      <c r="AZ85" s="55" t="s">
        <v>445</v>
      </c>
    </row>
    <row collapsed="false" customFormat="false" customHeight="false" hidden="false" ht="15.9" outlineLevel="0" r="86">
      <c r="A86" s="36" t="n">
        <v>76</v>
      </c>
      <c r="B86" s="82" t="n">
        <v>8075</v>
      </c>
      <c r="C86" s="55" t="s">
        <v>448</v>
      </c>
      <c r="D86" s="55" t="s">
        <v>447</v>
      </c>
      <c r="E86" s="55" t="s">
        <v>449</v>
      </c>
      <c r="F86" s="55" t="s">
        <v>439</v>
      </c>
      <c r="G86" s="74" t="s">
        <v>440</v>
      </c>
      <c r="H86" s="34" t="s">
        <v>441</v>
      </c>
      <c r="I86" s="34" t="n">
        <v>4</v>
      </c>
      <c r="J86" s="55" t="s">
        <v>449</v>
      </c>
      <c r="K86" s="36" t="n">
        <v>100</v>
      </c>
      <c r="L86" s="36" t="n">
        <v>0</v>
      </c>
      <c r="M86" s="36" t="s">
        <v>442</v>
      </c>
      <c r="N86" s="36" t="s">
        <v>52</v>
      </c>
      <c r="O86" s="36" t="n">
        <v>0</v>
      </c>
      <c r="P86" s="36" t="s">
        <v>52</v>
      </c>
      <c r="Q86" s="56" t="s">
        <v>53</v>
      </c>
      <c r="R86" s="36" t="n">
        <v>0</v>
      </c>
      <c r="S86" s="170" t="n">
        <v>0</v>
      </c>
      <c r="T86" s="55"/>
      <c r="U86" s="34" t="n">
        <v>2078.03</v>
      </c>
      <c r="V86" s="34" t="n">
        <v>2299.32</v>
      </c>
      <c r="W86" s="42" t="n">
        <v>526.29</v>
      </c>
      <c r="X86" s="55" t="s">
        <v>319</v>
      </c>
      <c r="Y86" s="42" t="n">
        <v>494</v>
      </c>
      <c r="Z86" s="55" t="s">
        <v>319</v>
      </c>
      <c r="AA86" s="55" t="n">
        <v>467.3</v>
      </c>
      <c r="AB86" s="55"/>
      <c r="AC86" s="55" t="n">
        <v>283.24</v>
      </c>
      <c r="AD86" s="55" t="s">
        <v>319</v>
      </c>
      <c r="AE86" s="55" t="n">
        <v>76.9</v>
      </c>
      <c r="AF86" s="55" t="s">
        <v>319</v>
      </c>
      <c r="AG86" s="55"/>
      <c r="AH86" s="55"/>
      <c r="AI86" s="55"/>
      <c r="AJ86" s="55"/>
      <c r="AK86" s="55"/>
      <c r="AL86" s="55"/>
      <c r="AM86" s="55"/>
      <c r="AN86" s="55"/>
      <c r="AO86" s="55" t="n">
        <v>224.78</v>
      </c>
      <c r="AP86" s="55" t="s">
        <v>319</v>
      </c>
      <c r="AQ86" s="55" t="n">
        <v>349.69</v>
      </c>
      <c r="AR86" s="55" t="s">
        <v>319</v>
      </c>
      <c r="AS86" s="55" t="n">
        <v>311.82</v>
      </c>
      <c r="AT86" s="55" t="s">
        <v>319</v>
      </c>
      <c r="AU86" s="55" t="n">
        <v>2734.02</v>
      </c>
      <c r="AV86" s="55" t="n">
        <v>1.219</v>
      </c>
      <c r="AW86" s="55" t="s">
        <v>443</v>
      </c>
      <c r="AX86" s="55" t="s">
        <v>446</v>
      </c>
      <c r="AY86" s="34" t="n">
        <v>4</v>
      </c>
      <c r="AZ86" s="55" t="s">
        <v>445</v>
      </c>
    </row>
    <row collapsed="false" customFormat="false" customHeight="false" hidden="false" ht="15.9" outlineLevel="0" r="87">
      <c r="A87" s="36" t="n">
        <v>77</v>
      </c>
      <c r="B87" s="82" t="n">
        <v>8076</v>
      </c>
      <c r="C87" s="55" t="s">
        <v>448</v>
      </c>
      <c r="D87" s="55" t="s">
        <v>447</v>
      </c>
      <c r="E87" s="55" t="s">
        <v>449</v>
      </c>
      <c r="F87" s="55" t="s">
        <v>439</v>
      </c>
      <c r="G87" s="74" t="s">
        <v>440</v>
      </c>
      <c r="H87" s="34" t="s">
        <v>441</v>
      </c>
      <c r="I87" s="34" t="n">
        <v>1</v>
      </c>
      <c r="J87" s="55" t="s">
        <v>449</v>
      </c>
      <c r="K87" s="36" t="n">
        <v>100</v>
      </c>
      <c r="L87" s="36" t="n">
        <v>0</v>
      </c>
      <c r="M87" s="36" t="s">
        <v>442</v>
      </c>
      <c r="N87" s="36" t="s">
        <v>52</v>
      </c>
      <c r="O87" s="36" t="n">
        <v>0</v>
      </c>
      <c r="P87" s="36" t="s">
        <v>52</v>
      </c>
      <c r="Q87" s="56" t="s">
        <v>53</v>
      </c>
      <c r="R87" s="36" t="n">
        <v>0</v>
      </c>
      <c r="S87" s="170" t="n">
        <v>0</v>
      </c>
      <c r="T87" s="55"/>
      <c r="U87" s="34" t="n">
        <v>1096.65</v>
      </c>
      <c r="V87" s="34" t="n">
        <v>1196.3</v>
      </c>
      <c r="W87" s="42" t="n">
        <v>296.26</v>
      </c>
      <c r="X87" s="55" t="s">
        <v>319</v>
      </c>
      <c r="Y87" s="42" t="n">
        <v>272.96</v>
      </c>
      <c r="Z87" s="55" t="s">
        <v>319</v>
      </c>
      <c r="AA87" s="55" t="n">
        <v>243.5</v>
      </c>
      <c r="AB87" s="55"/>
      <c r="AC87" s="55" t="n">
        <v>154.49</v>
      </c>
      <c r="AD87" s="55" t="s">
        <v>319</v>
      </c>
      <c r="AE87" s="55" t="n">
        <v>50.78</v>
      </c>
      <c r="AF87" s="55" t="s">
        <v>319</v>
      </c>
      <c r="AG87" s="55"/>
      <c r="AH87" s="55"/>
      <c r="AI87" s="55"/>
      <c r="AJ87" s="55"/>
      <c r="AK87" s="55"/>
      <c r="AL87" s="55"/>
      <c r="AM87" s="55"/>
      <c r="AN87" s="55"/>
      <c r="AO87" s="55" t="n">
        <v>119.55</v>
      </c>
      <c r="AP87" s="55" t="s">
        <v>319</v>
      </c>
      <c r="AQ87" s="55" t="n">
        <v>139.75</v>
      </c>
      <c r="AR87" s="55" t="s">
        <v>319</v>
      </c>
      <c r="AS87" s="55" t="n">
        <v>230.42</v>
      </c>
      <c r="AT87" s="55" t="s">
        <v>319</v>
      </c>
      <c r="AU87" s="55" t="n">
        <v>1507.71</v>
      </c>
      <c r="AV87" s="55" t="n">
        <v>0.619</v>
      </c>
      <c r="AW87" s="55" t="s">
        <v>443</v>
      </c>
      <c r="AX87" s="55" t="s">
        <v>446</v>
      </c>
      <c r="AY87" s="34" t="n">
        <v>1</v>
      </c>
      <c r="AZ87" s="55" t="s">
        <v>445</v>
      </c>
    </row>
    <row collapsed="false" customFormat="false" customHeight="false" hidden="false" ht="15.9" outlineLevel="0" r="88">
      <c r="A88" s="36" t="n">
        <v>78</v>
      </c>
      <c r="B88" s="82" t="n">
        <v>8077</v>
      </c>
      <c r="C88" s="55" t="s">
        <v>448</v>
      </c>
      <c r="D88" s="55" t="s">
        <v>447</v>
      </c>
      <c r="E88" s="55" t="s">
        <v>449</v>
      </c>
      <c r="F88" s="55" t="s">
        <v>439</v>
      </c>
      <c r="G88" s="74" t="s">
        <v>440</v>
      </c>
      <c r="H88" s="34" t="s">
        <v>441</v>
      </c>
      <c r="I88" s="34" t="n">
        <v>1</v>
      </c>
      <c r="J88" s="55" t="s">
        <v>449</v>
      </c>
      <c r="K88" s="36" t="n">
        <v>100</v>
      </c>
      <c r="L88" s="36" t="n">
        <v>0</v>
      </c>
      <c r="M88" s="36" t="s">
        <v>442</v>
      </c>
      <c r="N88" s="36" t="s">
        <v>52</v>
      </c>
      <c r="O88" s="36" t="n">
        <v>0</v>
      </c>
      <c r="P88" s="36" t="s">
        <v>52</v>
      </c>
      <c r="Q88" s="56" t="s">
        <v>53</v>
      </c>
      <c r="R88" s="36" t="n">
        <v>0</v>
      </c>
      <c r="S88" s="170" t="n">
        <v>0</v>
      </c>
      <c r="T88" s="55"/>
      <c r="U88" s="34" t="n">
        <v>940.62</v>
      </c>
      <c r="V88" s="34" t="n">
        <v>1075.65</v>
      </c>
      <c r="W88" s="42" t="n">
        <v>258.36</v>
      </c>
      <c r="X88" s="55" t="s">
        <v>319</v>
      </c>
      <c r="Y88" s="42" t="n">
        <v>246.64</v>
      </c>
      <c r="Z88" s="55" t="s">
        <v>319</v>
      </c>
      <c r="AA88" s="55" t="n">
        <v>193.09</v>
      </c>
      <c r="AB88" s="55"/>
      <c r="AC88" s="55" t="n">
        <v>173.28</v>
      </c>
      <c r="AD88" s="55" t="s">
        <v>319</v>
      </c>
      <c r="AE88" s="55" t="n">
        <v>77.42</v>
      </c>
      <c r="AF88" s="55" t="s">
        <v>319</v>
      </c>
      <c r="AG88" s="55"/>
      <c r="AH88" s="55"/>
      <c r="AI88" s="55"/>
      <c r="AJ88" s="55"/>
      <c r="AK88" s="55"/>
      <c r="AL88" s="55"/>
      <c r="AM88" s="55"/>
      <c r="AN88" s="55"/>
      <c r="AO88" s="55" t="n">
        <v>96.27</v>
      </c>
      <c r="AP88" s="55" t="s">
        <v>319</v>
      </c>
      <c r="AQ88" s="55" t="n">
        <v>151.17</v>
      </c>
      <c r="AR88" s="55" t="s">
        <v>319</v>
      </c>
      <c r="AS88" s="55" t="n">
        <v>167.41</v>
      </c>
      <c r="AT88" s="55" t="s">
        <v>319</v>
      </c>
      <c r="AU88" s="55" t="n">
        <v>1363.64</v>
      </c>
      <c r="AV88" s="55" t="n">
        <v>0.517</v>
      </c>
      <c r="AW88" s="55" t="s">
        <v>443</v>
      </c>
      <c r="AX88" s="55" t="s">
        <v>446</v>
      </c>
      <c r="AY88" s="34" t="n">
        <v>1</v>
      </c>
      <c r="AZ88" s="55" t="s">
        <v>445</v>
      </c>
    </row>
    <row collapsed="false" customFormat="false" customHeight="false" hidden="false" ht="15.9" outlineLevel="0" r="89">
      <c r="A89" s="36" t="n">
        <v>79</v>
      </c>
      <c r="B89" s="82" t="n">
        <v>8078</v>
      </c>
      <c r="C89" s="55" t="s">
        <v>448</v>
      </c>
      <c r="D89" s="55" t="s">
        <v>447</v>
      </c>
      <c r="E89" s="55" t="s">
        <v>449</v>
      </c>
      <c r="F89" s="55" t="s">
        <v>439</v>
      </c>
      <c r="G89" s="74" t="s">
        <v>440</v>
      </c>
      <c r="H89" s="34" t="s">
        <v>441</v>
      </c>
      <c r="I89" s="34" t="n">
        <v>5</v>
      </c>
      <c r="J89" s="55" t="s">
        <v>449</v>
      </c>
      <c r="K89" s="36" t="n">
        <v>100</v>
      </c>
      <c r="L89" s="36" t="n">
        <v>0</v>
      </c>
      <c r="M89" s="36" t="s">
        <v>442</v>
      </c>
      <c r="N89" s="36" t="s">
        <v>52</v>
      </c>
      <c r="O89" s="36" t="n">
        <v>0</v>
      </c>
      <c r="P89" s="36" t="s">
        <v>52</v>
      </c>
      <c r="Q89" s="56" t="s">
        <v>53</v>
      </c>
      <c r="R89" s="36" t="n">
        <v>0</v>
      </c>
      <c r="S89" s="170" t="n">
        <v>0</v>
      </c>
      <c r="T89" s="55"/>
      <c r="U89" s="34" t="n">
        <v>3891.27</v>
      </c>
      <c r="V89" s="34" t="n">
        <v>4425.72</v>
      </c>
      <c r="W89" s="42" t="n">
        <v>853.83</v>
      </c>
      <c r="X89" s="55" t="s">
        <v>319</v>
      </c>
      <c r="Y89" s="42" t="n">
        <v>807.87</v>
      </c>
      <c r="Z89" s="55" t="s">
        <v>319</v>
      </c>
      <c r="AA89" s="55" t="n">
        <v>777.9</v>
      </c>
      <c r="AB89" s="55"/>
      <c r="AC89" s="55" t="n">
        <v>579.53</v>
      </c>
      <c r="AD89" s="55" t="s">
        <v>319</v>
      </c>
      <c r="AE89" s="55" t="n">
        <v>190.95</v>
      </c>
      <c r="AF89" s="55" t="s">
        <v>319</v>
      </c>
      <c r="AG89" s="55"/>
      <c r="AH89" s="55"/>
      <c r="AI89" s="55"/>
      <c r="AJ89" s="55"/>
      <c r="AK89" s="55"/>
      <c r="AL89" s="55"/>
      <c r="AM89" s="55"/>
      <c r="AN89" s="55"/>
      <c r="AO89" s="55" t="n">
        <v>419.2</v>
      </c>
      <c r="AP89" s="55" t="s">
        <v>319</v>
      </c>
      <c r="AQ89" s="55" t="n">
        <v>582.88</v>
      </c>
      <c r="AR89" s="55" t="s">
        <v>319</v>
      </c>
      <c r="AS89" s="55" t="n">
        <v>634.07</v>
      </c>
      <c r="AT89" s="55" t="s">
        <v>319</v>
      </c>
      <c r="AU89" s="55" t="n">
        <v>4846.23</v>
      </c>
      <c r="AV89" s="55" t="n">
        <v>2.193</v>
      </c>
      <c r="AW89" s="55" t="s">
        <v>443</v>
      </c>
      <c r="AX89" s="55" t="s">
        <v>446</v>
      </c>
      <c r="AY89" s="34" t="n">
        <v>5</v>
      </c>
      <c r="AZ89" s="55" t="s">
        <v>445</v>
      </c>
    </row>
    <row collapsed="false" customFormat="false" customHeight="false" hidden="false" ht="15.9" outlineLevel="0" r="90">
      <c r="A90" s="36" t="n">
        <v>80</v>
      </c>
      <c r="B90" s="82" t="n">
        <v>8079</v>
      </c>
      <c r="C90" s="55" t="s">
        <v>448</v>
      </c>
      <c r="D90" s="55" t="s">
        <v>447</v>
      </c>
      <c r="E90" s="55" t="s">
        <v>449</v>
      </c>
      <c r="F90" s="55" t="s">
        <v>439</v>
      </c>
      <c r="G90" s="74" t="s">
        <v>440</v>
      </c>
      <c r="H90" s="34" t="s">
        <v>441</v>
      </c>
      <c r="I90" s="34" t="n">
        <v>2</v>
      </c>
      <c r="J90" s="55" t="s">
        <v>449</v>
      </c>
      <c r="K90" s="36" t="n">
        <v>100</v>
      </c>
      <c r="L90" s="36" t="n">
        <v>0</v>
      </c>
      <c r="M90" s="36" t="s">
        <v>442</v>
      </c>
      <c r="N90" s="36" t="s">
        <v>52</v>
      </c>
      <c r="O90" s="36" t="n">
        <v>0</v>
      </c>
      <c r="P90" s="36" t="s">
        <v>52</v>
      </c>
      <c r="Q90" s="56" t="s">
        <v>53</v>
      </c>
      <c r="R90" s="36" t="n">
        <v>0</v>
      </c>
      <c r="S90" s="170" t="n">
        <v>0</v>
      </c>
      <c r="T90" s="55"/>
      <c r="U90" s="34" t="n">
        <v>1597.81</v>
      </c>
      <c r="V90" s="34" t="n">
        <v>1867.22</v>
      </c>
      <c r="W90" s="42" t="n">
        <v>387.96</v>
      </c>
      <c r="X90" s="55" t="s">
        <v>319</v>
      </c>
      <c r="Y90" s="42" t="n">
        <v>351.54</v>
      </c>
      <c r="Z90" s="55" t="s">
        <v>319</v>
      </c>
      <c r="AA90" s="55" t="n">
        <v>346.4</v>
      </c>
      <c r="AB90" s="55"/>
      <c r="AC90" s="55" t="n">
        <v>246.76</v>
      </c>
      <c r="AD90" s="55" t="s">
        <v>319</v>
      </c>
      <c r="AE90" s="55" t="n">
        <v>22.43</v>
      </c>
      <c r="AF90" s="55" t="s">
        <v>319</v>
      </c>
      <c r="AG90" s="55"/>
      <c r="AH90" s="55"/>
      <c r="AI90" s="55"/>
      <c r="AJ90" s="55"/>
      <c r="AK90" s="55"/>
      <c r="AL90" s="55"/>
      <c r="AM90" s="55"/>
      <c r="AN90" s="55"/>
      <c r="AO90" s="55" t="n">
        <v>173.99</v>
      </c>
      <c r="AP90" s="55" t="s">
        <v>319</v>
      </c>
      <c r="AQ90" s="55" t="n">
        <v>230.27</v>
      </c>
      <c r="AR90" s="55" t="s">
        <v>319</v>
      </c>
      <c r="AS90" s="55" t="n">
        <v>285.82</v>
      </c>
      <c r="AT90" s="55" t="s">
        <v>319</v>
      </c>
      <c r="AU90" s="55" t="n">
        <v>2045.17</v>
      </c>
      <c r="AV90" s="55" t="n">
        <v>0.873</v>
      </c>
      <c r="AW90" s="55" t="s">
        <v>443</v>
      </c>
      <c r="AX90" s="55" t="s">
        <v>446</v>
      </c>
      <c r="AY90" s="34" t="n">
        <v>2</v>
      </c>
      <c r="AZ90" s="55" t="s">
        <v>445</v>
      </c>
    </row>
    <row collapsed="false" customFormat="false" customHeight="false" hidden="false" ht="15.9" outlineLevel="0" r="91">
      <c r="A91" s="36" t="n">
        <v>81</v>
      </c>
      <c r="B91" s="82" t="n">
        <v>8080</v>
      </c>
      <c r="C91" s="55" t="s">
        <v>448</v>
      </c>
      <c r="D91" s="55" t="s">
        <v>447</v>
      </c>
      <c r="E91" s="55" t="s">
        <v>449</v>
      </c>
      <c r="F91" s="55" t="s">
        <v>439</v>
      </c>
      <c r="G91" s="74" t="s">
        <v>440</v>
      </c>
      <c r="H91" s="34" t="s">
        <v>441</v>
      </c>
      <c r="I91" s="34" t="n">
        <v>2</v>
      </c>
      <c r="J91" s="55" t="s">
        <v>449</v>
      </c>
      <c r="K91" s="36" t="n">
        <v>100</v>
      </c>
      <c r="L91" s="36" t="n">
        <v>0</v>
      </c>
      <c r="M91" s="36" t="s">
        <v>442</v>
      </c>
      <c r="N91" s="36" t="s">
        <v>52</v>
      </c>
      <c r="O91" s="36" t="n">
        <v>0</v>
      </c>
      <c r="P91" s="36" t="s">
        <v>52</v>
      </c>
      <c r="Q91" s="56" t="s">
        <v>53</v>
      </c>
      <c r="R91" s="36" t="n">
        <v>0</v>
      </c>
      <c r="S91" s="170" t="n">
        <v>0</v>
      </c>
      <c r="T91" s="55"/>
      <c r="U91" s="34" t="n">
        <v>1884.89</v>
      </c>
      <c r="V91" s="34" t="n">
        <v>1985.04</v>
      </c>
      <c r="W91" s="42" t="n">
        <v>458.09</v>
      </c>
      <c r="X91" s="55" t="s">
        <v>319</v>
      </c>
      <c r="Y91" s="42" t="n">
        <v>417.17</v>
      </c>
      <c r="Z91" s="55" t="s">
        <v>319</v>
      </c>
      <c r="AA91" s="55" t="n">
        <v>394.25</v>
      </c>
      <c r="AB91" s="55"/>
      <c r="AC91" s="55" t="n">
        <v>272.94</v>
      </c>
      <c r="AD91" s="55" t="s">
        <v>319</v>
      </c>
      <c r="AE91" s="55" t="n">
        <v>67.47</v>
      </c>
      <c r="AF91" s="55" t="s">
        <v>319</v>
      </c>
      <c r="AG91" s="55"/>
      <c r="AH91" s="55"/>
      <c r="AI91" s="55"/>
      <c r="AJ91" s="55"/>
      <c r="AK91" s="55"/>
      <c r="AL91" s="55"/>
      <c r="AM91" s="55"/>
      <c r="AN91" s="55"/>
      <c r="AO91" s="55" t="n">
        <v>212.74</v>
      </c>
      <c r="AP91" s="55" t="s">
        <v>319</v>
      </c>
      <c r="AQ91" s="55" t="n">
        <v>426.62</v>
      </c>
      <c r="AR91" s="55" t="s">
        <v>319</v>
      </c>
      <c r="AS91" s="55" t="n">
        <v>329.59</v>
      </c>
      <c r="AT91" s="55" t="s">
        <v>319</v>
      </c>
      <c r="AU91" s="55" t="n">
        <v>2578.87</v>
      </c>
      <c r="AV91" s="55" t="n">
        <v>1.381</v>
      </c>
      <c r="AW91" s="55" t="s">
        <v>443</v>
      </c>
      <c r="AX91" s="55" t="s">
        <v>446</v>
      </c>
      <c r="AY91" s="34" t="n">
        <v>2</v>
      </c>
      <c r="AZ91" s="55" t="s">
        <v>445</v>
      </c>
    </row>
    <row collapsed="false" customFormat="false" customHeight="false" hidden="false" ht="15.9" outlineLevel="0" r="92">
      <c r="A92" s="36" t="n">
        <v>82</v>
      </c>
      <c r="B92" s="82" t="n">
        <v>8081</v>
      </c>
      <c r="C92" s="55" t="s">
        <v>448</v>
      </c>
      <c r="D92" s="55" t="s">
        <v>447</v>
      </c>
      <c r="E92" s="55" t="s">
        <v>449</v>
      </c>
      <c r="F92" s="55" t="s">
        <v>439</v>
      </c>
      <c r="G92" s="74" t="s">
        <v>440</v>
      </c>
      <c r="H92" s="34" t="s">
        <v>441</v>
      </c>
      <c r="I92" s="34" t="n">
        <v>2</v>
      </c>
      <c r="J92" s="55" t="s">
        <v>449</v>
      </c>
      <c r="K92" s="36" t="n">
        <v>125</v>
      </c>
      <c r="L92" s="36" t="n">
        <v>0</v>
      </c>
      <c r="M92" s="36" t="s">
        <v>442</v>
      </c>
      <c r="N92" s="36" t="s">
        <v>52</v>
      </c>
      <c r="O92" s="36" t="n">
        <v>0</v>
      </c>
      <c r="P92" s="36" t="s">
        <v>52</v>
      </c>
      <c r="Q92" s="56" t="s">
        <v>53</v>
      </c>
      <c r="R92" s="36" t="n">
        <v>0</v>
      </c>
      <c r="S92" s="170" t="n">
        <v>0</v>
      </c>
      <c r="T92" s="55"/>
      <c r="U92" s="34" t="n">
        <v>3727.17</v>
      </c>
      <c r="V92" s="34" t="n">
        <v>4337.6</v>
      </c>
      <c r="W92" s="42" t="n">
        <v>885.24</v>
      </c>
      <c r="X92" s="55" t="s">
        <v>319</v>
      </c>
      <c r="Y92" s="42" t="n">
        <v>793.47</v>
      </c>
      <c r="Z92" s="55" t="s">
        <v>319</v>
      </c>
      <c r="AA92" s="55" t="n">
        <v>776.4</v>
      </c>
      <c r="AB92" s="55"/>
      <c r="AC92" s="55" t="n">
        <v>553.53</v>
      </c>
      <c r="AD92" s="55" t="s">
        <v>319</v>
      </c>
      <c r="AE92" s="55" t="n">
        <v>123.59</v>
      </c>
      <c r="AF92" s="55" t="s">
        <v>319</v>
      </c>
      <c r="AG92" s="55"/>
      <c r="AH92" s="55"/>
      <c r="AI92" s="55"/>
      <c r="AJ92" s="55"/>
      <c r="AK92" s="55"/>
      <c r="AL92" s="55"/>
      <c r="AM92" s="55"/>
      <c r="AN92" s="55"/>
      <c r="AO92" s="55" t="n">
        <v>357.04</v>
      </c>
      <c r="AP92" s="55" t="s">
        <v>319</v>
      </c>
      <c r="AQ92" s="55" t="n">
        <v>455.22</v>
      </c>
      <c r="AR92" s="55" t="s">
        <v>319</v>
      </c>
      <c r="AS92" s="55" t="n">
        <v>746.99</v>
      </c>
      <c r="AT92" s="55" t="s">
        <v>319</v>
      </c>
      <c r="AU92" s="55" t="n">
        <v>4691.48</v>
      </c>
      <c r="AV92" s="55" t="n">
        <v>2.108</v>
      </c>
      <c r="AW92" s="55" t="s">
        <v>443</v>
      </c>
      <c r="AX92" s="55" t="s">
        <v>446</v>
      </c>
      <c r="AY92" s="34" t="n">
        <v>2</v>
      </c>
      <c r="AZ92" s="55" t="s">
        <v>445</v>
      </c>
    </row>
    <row collapsed="false" customFormat="false" customHeight="false" hidden="false" ht="15.9" outlineLevel="0" r="93">
      <c r="A93" s="36" t="n">
        <v>83</v>
      </c>
      <c r="B93" s="82" t="n">
        <v>8082</v>
      </c>
      <c r="C93" s="55" t="s">
        <v>448</v>
      </c>
      <c r="D93" s="55" t="s">
        <v>447</v>
      </c>
      <c r="E93" s="55" t="s">
        <v>449</v>
      </c>
      <c r="F93" s="55" t="s">
        <v>439</v>
      </c>
      <c r="G93" s="74" t="s">
        <v>440</v>
      </c>
      <c r="H93" s="34" t="s">
        <v>441</v>
      </c>
      <c r="I93" s="34" t="n">
        <v>1</v>
      </c>
      <c r="J93" s="55" t="s">
        <v>449</v>
      </c>
      <c r="K93" s="36" t="n">
        <v>125</v>
      </c>
      <c r="L93" s="36" t="n">
        <v>0</v>
      </c>
      <c r="M93" s="36" t="s">
        <v>442</v>
      </c>
      <c r="N93" s="36" t="s">
        <v>52</v>
      </c>
      <c r="O93" s="36" t="n">
        <v>0</v>
      </c>
      <c r="P93" s="36" t="s">
        <v>52</v>
      </c>
      <c r="Q93" s="56" t="s">
        <v>53</v>
      </c>
      <c r="R93" s="36" t="n">
        <v>0</v>
      </c>
      <c r="S93" s="170" t="n">
        <v>0</v>
      </c>
      <c r="T93" s="55"/>
      <c r="U93" s="34" t="n">
        <v>941.97</v>
      </c>
      <c r="V93" s="34" t="n">
        <v>1086.7</v>
      </c>
      <c r="W93" s="42" t="n">
        <v>226.33</v>
      </c>
      <c r="X93" s="55" t="s">
        <v>319</v>
      </c>
      <c r="Y93" s="42" t="n">
        <v>237.99</v>
      </c>
      <c r="Z93" s="55" t="s">
        <v>319</v>
      </c>
      <c r="AA93" s="55" t="n">
        <v>182.9</v>
      </c>
      <c r="AB93" s="55"/>
      <c r="AC93" s="55" t="n">
        <v>165.94</v>
      </c>
      <c r="AD93" s="55" t="s">
        <v>319</v>
      </c>
      <c r="AE93" s="55" t="n">
        <v>58.99</v>
      </c>
      <c r="AF93" s="55" t="s">
        <v>319</v>
      </c>
      <c r="AG93" s="55"/>
      <c r="AH93" s="55"/>
      <c r="AI93" s="55"/>
      <c r="AJ93" s="55"/>
      <c r="AK93" s="55"/>
      <c r="AL93" s="55"/>
      <c r="AM93" s="55"/>
      <c r="AN93" s="55"/>
      <c r="AO93" s="55" t="n">
        <v>104.93</v>
      </c>
      <c r="AP93" s="55" t="s">
        <v>319</v>
      </c>
      <c r="AQ93" s="55" t="n">
        <v>146.19</v>
      </c>
      <c r="AR93" s="55" t="s">
        <v>319</v>
      </c>
      <c r="AS93" s="55" t="n">
        <v>127.37</v>
      </c>
      <c r="AT93" s="55" t="s">
        <v>319</v>
      </c>
      <c r="AU93" s="55" t="n">
        <v>1250.64</v>
      </c>
      <c r="AV93" s="55" t="n">
        <v>0.494</v>
      </c>
      <c r="AW93" s="55" t="s">
        <v>443</v>
      </c>
      <c r="AX93" s="55" t="s">
        <v>446</v>
      </c>
      <c r="AY93" s="34" t="n">
        <v>1</v>
      </c>
      <c r="AZ93" s="55" t="s">
        <v>445</v>
      </c>
    </row>
    <row collapsed="false" customFormat="false" customHeight="false" hidden="false" ht="15.9" outlineLevel="0" r="94">
      <c r="A94" s="36" t="n">
        <v>84</v>
      </c>
      <c r="B94" s="82" t="n">
        <v>8083</v>
      </c>
      <c r="C94" s="55" t="s">
        <v>448</v>
      </c>
      <c r="D94" s="55" t="s">
        <v>447</v>
      </c>
      <c r="E94" s="55" t="s">
        <v>449</v>
      </c>
      <c r="F94" s="55" t="s">
        <v>439</v>
      </c>
      <c r="G94" s="74" t="s">
        <v>440</v>
      </c>
      <c r="H94" s="34" t="s">
        <v>441</v>
      </c>
      <c r="I94" s="34" t="n">
        <v>1</v>
      </c>
      <c r="J94" s="55" t="s">
        <v>449</v>
      </c>
      <c r="K94" s="36" t="n">
        <v>125</v>
      </c>
      <c r="L94" s="36" t="n">
        <v>0</v>
      </c>
      <c r="M94" s="36" t="s">
        <v>442</v>
      </c>
      <c r="N94" s="36" t="s">
        <v>52</v>
      </c>
      <c r="O94" s="36" t="n">
        <v>0</v>
      </c>
      <c r="P94" s="36" t="s">
        <v>52</v>
      </c>
      <c r="Q94" s="56" t="s">
        <v>53</v>
      </c>
      <c r="R94" s="36" t="n">
        <v>0</v>
      </c>
      <c r="S94" s="170" t="n">
        <v>0</v>
      </c>
      <c r="T94" s="55"/>
      <c r="U94" s="34" t="n">
        <v>1160.44</v>
      </c>
      <c r="V94" s="34" t="n">
        <v>1166.29</v>
      </c>
      <c r="W94" s="42" t="n">
        <v>250.41</v>
      </c>
      <c r="X94" s="55" t="s">
        <v>319</v>
      </c>
      <c r="Y94" s="42" t="n">
        <v>217.45</v>
      </c>
      <c r="Z94" s="55" t="s">
        <v>319</v>
      </c>
      <c r="AA94" s="55" t="n">
        <v>223.28</v>
      </c>
      <c r="AB94" s="55"/>
      <c r="AC94" s="55" t="n">
        <v>162.46</v>
      </c>
      <c r="AD94" s="55" t="s">
        <v>319</v>
      </c>
      <c r="AE94" s="55" t="n">
        <v>48.99</v>
      </c>
      <c r="AF94" s="55" t="s">
        <v>319</v>
      </c>
      <c r="AG94" s="55"/>
      <c r="AH94" s="55"/>
      <c r="AI94" s="55"/>
      <c r="AJ94" s="55"/>
      <c r="AK94" s="55"/>
      <c r="AL94" s="55"/>
      <c r="AM94" s="55"/>
      <c r="AN94" s="55"/>
      <c r="AO94" s="55" t="n">
        <v>118.76</v>
      </c>
      <c r="AP94" s="55" t="s">
        <v>319</v>
      </c>
      <c r="AQ94" s="55" t="n">
        <v>181.22</v>
      </c>
      <c r="AR94" s="55" t="s">
        <v>319</v>
      </c>
      <c r="AS94" s="55" t="n">
        <v>175.8</v>
      </c>
      <c r="AT94" s="55" t="s">
        <v>319</v>
      </c>
      <c r="AU94" s="55" t="n">
        <v>1378.37</v>
      </c>
      <c r="AV94" s="55" t="n">
        <v>0.703</v>
      </c>
      <c r="AW94" s="55" t="s">
        <v>443</v>
      </c>
      <c r="AX94" s="55" t="s">
        <v>446</v>
      </c>
      <c r="AY94" s="34" t="n">
        <v>1</v>
      </c>
      <c r="AZ94" s="55" t="s">
        <v>445</v>
      </c>
    </row>
    <row collapsed="false" customFormat="false" customHeight="false" hidden="false" ht="15.9" outlineLevel="0" r="95">
      <c r="A95" s="36" t="n">
        <v>85</v>
      </c>
      <c r="B95" s="82" t="n">
        <v>8084</v>
      </c>
      <c r="C95" s="55" t="s">
        <v>448</v>
      </c>
      <c r="D95" s="55" t="s">
        <v>447</v>
      </c>
      <c r="E95" s="55" t="s">
        <v>449</v>
      </c>
      <c r="F95" s="55" t="s">
        <v>439</v>
      </c>
      <c r="G95" s="74" t="s">
        <v>440</v>
      </c>
      <c r="H95" s="34" t="s">
        <v>441</v>
      </c>
      <c r="I95" s="34" t="n">
        <v>2</v>
      </c>
      <c r="J95" s="55" t="s">
        <v>449</v>
      </c>
      <c r="K95" s="36" t="n">
        <v>100</v>
      </c>
      <c r="L95" s="36" t="n">
        <v>0</v>
      </c>
      <c r="M95" s="36" t="s">
        <v>442</v>
      </c>
      <c r="N95" s="36" t="s">
        <v>52</v>
      </c>
      <c r="O95" s="36" t="n">
        <v>0</v>
      </c>
      <c r="P95" s="36" t="s">
        <v>52</v>
      </c>
      <c r="Q95" s="56" t="s">
        <v>53</v>
      </c>
      <c r="R95" s="36" t="n">
        <v>0</v>
      </c>
      <c r="S95" s="170" t="n">
        <v>0</v>
      </c>
      <c r="T95" s="55"/>
      <c r="U95" s="34" t="n">
        <v>1251.07</v>
      </c>
      <c r="V95" s="34" t="n">
        <v>2806.53</v>
      </c>
      <c r="W95" s="42" t="n">
        <v>549.11</v>
      </c>
      <c r="X95" s="55" t="s">
        <v>319</v>
      </c>
      <c r="Y95" s="42" t="n">
        <v>468.66</v>
      </c>
      <c r="Z95" s="55" t="s">
        <v>319</v>
      </c>
      <c r="AA95" s="55" t="n">
        <v>460.89</v>
      </c>
      <c r="AB95" s="55"/>
      <c r="AC95" s="55" t="n">
        <v>363.93</v>
      </c>
      <c r="AD95" s="55" t="s">
        <v>319</v>
      </c>
      <c r="AE95" s="55" t="n">
        <v>140.81</v>
      </c>
      <c r="AF95" s="55" t="s">
        <v>319</v>
      </c>
      <c r="AG95" s="55"/>
      <c r="AH95" s="55"/>
      <c r="AI95" s="55"/>
      <c r="AJ95" s="55"/>
      <c r="AK95" s="55"/>
      <c r="AL95" s="55"/>
      <c r="AM95" s="55"/>
      <c r="AN95" s="55"/>
      <c r="AO95" s="55" t="n">
        <v>280.15</v>
      </c>
      <c r="AP95" s="55" t="s">
        <v>319</v>
      </c>
      <c r="AQ95" s="55" t="n">
        <v>356.6</v>
      </c>
      <c r="AR95" s="55" t="s">
        <v>319</v>
      </c>
      <c r="AS95" s="55" t="n">
        <v>476.96</v>
      </c>
      <c r="AT95" s="55" t="s">
        <v>319</v>
      </c>
      <c r="AU95" s="55" t="n">
        <v>3097.11</v>
      </c>
      <c r="AV95" s="55" t="n">
        <v>0.648</v>
      </c>
      <c r="AW95" s="55" t="s">
        <v>443</v>
      </c>
      <c r="AX95" s="55" t="s">
        <v>446</v>
      </c>
      <c r="AY95" s="34" t="n">
        <v>2</v>
      </c>
      <c r="AZ95" s="55" t="s">
        <v>445</v>
      </c>
    </row>
    <row collapsed="false" customFormat="false" customHeight="false" hidden="false" ht="15.9" outlineLevel="0" r="96">
      <c r="A96" s="36" t="n">
        <v>86</v>
      </c>
      <c r="B96" s="82" t="n">
        <v>8085</v>
      </c>
      <c r="C96" s="55" t="s">
        <v>448</v>
      </c>
      <c r="D96" s="55" t="s">
        <v>447</v>
      </c>
      <c r="E96" s="55" t="s">
        <v>449</v>
      </c>
      <c r="F96" s="55" t="s">
        <v>439</v>
      </c>
      <c r="G96" s="74" t="s">
        <v>440</v>
      </c>
      <c r="H96" s="34" t="s">
        <v>441</v>
      </c>
      <c r="I96" s="34" t="n">
        <v>2</v>
      </c>
      <c r="J96" s="55" t="s">
        <v>449</v>
      </c>
      <c r="K96" s="36" t="n">
        <v>100</v>
      </c>
      <c r="L96" s="36" t="n">
        <v>0</v>
      </c>
      <c r="M96" s="36" t="s">
        <v>442</v>
      </c>
      <c r="N96" s="36" t="s">
        <v>52</v>
      </c>
      <c r="O96" s="36" t="n">
        <v>0</v>
      </c>
      <c r="P96" s="36" t="s">
        <v>52</v>
      </c>
      <c r="Q96" s="56" t="s">
        <v>53</v>
      </c>
      <c r="R96" s="36" t="n">
        <v>0</v>
      </c>
      <c r="S96" s="170" t="n">
        <v>0</v>
      </c>
      <c r="T96" s="55"/>
      <c r="U96" s="34" t="n">
        <v>951.41</v>
      </c>
      <c r="V96" s="34" t="n">
        <v>965.03</v>
      </c>
      <c r="W96" s="42" t="n">
        <v>216.46</v>
      </c>
      <c r="X96" s="55" t="s">
        <v>319</v>
      </c>
      <c r="Y96" s="42" t="n">
        <v>198.71</v>
      </c>
      <c r="Z96" s="55" t="s">
        <v>319</v>
      </c>
      <c r="AA96" s="55" t="n">
        <v>184.95</v>
      </c>
      <c r="AB96" s="55"/>
      <c r="AC96" s="55" t="n">
        <v>151.89</v>
      </c>
      <c r="AD96" s="55" t="s">
        <v>319</v>
      </c>
      <c r="AE96" s="55" t="n">
        <v>48.8</v>
      </c>
      <c r="AF96" s="55" t="s">
        <v>319</v>
      </c>
      <c r="AG96" s="55"/>
      <c r="AH96" s="55"/>
      <c r="AI96" s="55"/>
      <c r="AJ96" s="55"/>
      <c r="AK96" s="55"/>
      <c r="AL96" s="55"/>
      <c r="AM96" s="55"/>
      <c r="AN96" s="55"/>
      <c r="AO96" s="55" t="n">
        <v>105.07</v>
      </c>
      <c r="AP96" s="55" t="s">
        <v>319</v>
      </c>
      <c r="AQ96" s="55" t="n">
        <v>120.26</v>
      </c>
      <c r="AR96" s="55" t="s">
        <v>319</v>
      </c>
      <c r="AS96" s="55" t="n">
        <v>140.08</v>
      </c>
      <c r="AT96" s="55" t="s">
        <v>319</v>
      </c>
      <c r="AU96" s="55" t="n">
        <v>1166.22</v>
      </c>
      <c r="AV96" s="55" t="n">
        <v>0.494</v>
      </c>
      <c r="AW96" s="55" t="s">
        <v>443</v>
      </c>
      <c r="AX96" s="55" t="s">
        <v>446</v>
      </c>
      <c r="AY96" s="34" t="n">
        <v>2</v>
      </c>
      <c r="AZ96" s="55" t="s">
        <v>445</v>
      </c>
    </row>
    <row collapsed="false" customFormat="false" customHeight="false" hidden="false" ht="15.9" outlineLevel="0" r="97">
      <c r="A97" s="36" t="n">
        <v>87</v>
      </c>
      <c r="B97" s="82" t="n">
        <v>8086</v>
      </c>
      <c r="C97" s="55" t="s">
        <v>448</v>
      </c>
      <c r="D97" s="55" t="s">
        <v>447</v>
      </c>
      <c r="E97" s="55" t="s">
        <v>449</v>
      </c>
      <c r="F97" s="55" t="s">
        <v>439</v>
      </c>
      <c r="G97" s="74" t="s">
        <v>440</v>
      </c>
      <c r="H97" s="34" t="s">
        <v>441</v>
      </c>
      <c r="I97" s="71" t="n">
        <v>2</v>
      </c>
      <c r="J97" s="55" t="s">
        <v>449</v>
      </c>
      <c r="K97" s="36" t="n">
        <v>125</v>
      </c>
      <c r="L97" s="36" t="n">
        <v>0</v>
      </c>
      <c r="M97" s="36" t="s">
        <v>442</v>
      </c>
      <c r="N97" s="36" t="s">
        <v>52</v>
      </c>
      <c r="O97" s="36" t="n">
        <v>0</v>
      </c>
      <c r="P97" s="36" t="s">
        <v>52</v>
      </c>
      <c r="Q97" s="56" t="s">
        <v>53</v>
      </c>
      <c r="R97" s="36" t="n">
        <v>0</v>
      </c>
      <c r="S97" s="170" t="n">
        <v>0</v>
      </c>
      <c r="T97" s="55"/>
      <c r="U97" s="71" t="n">
        <v>3813.65</v>
      </c>
      <c r="V97" s="71" t="n">
        <v>4299.21</v>
      </c>
      <c r="W97" s="42" t="n">
        <v>905.25</v>
      </c>
      <c r="X97" s="55" t="s">
        <v>319</v>
      </c>
      <c r="Y97" s="42" t="n">
        <v>877.93</v>
      </c>
      <c r="Z97" s="55" t="s">
        <v>319</v>
      </c>
      <c r="AA97" s="55" t="n">
        <v>808.61</v>
      </c>
      <c r="AB97" s="55"/>
      <c r="AC97" s="55" t="n">
        <v>517.56</v>
      </c>
      <c r="AD97" s="55" t="s">
        <v>319</v>
      </c>
      <c r="AE97" s="55" t="n">
        <v>158.02</v>
      </c>
      <c r="AF97" s="55" t="s">
        <v>319</v>
      </c>
      <c r="AG97" s="55"/>
      <c r="AH97" s="55"/>
      <c r="AI97" s="55"/>
      <c r="AJ97" s="55"/>
      <c r="AK97" s="55"/>
      <c r="AL97" s="55"/>
      <c r="AM97" s="55"/>
      <c r="AN97" s="55"/>
      <c r="AO97" s="55" t="n">
        <v>356.34</v>
      </c>
      <c r="AP97" s="55" t="s">
        <v>319</v>
      </c>
      <c r="AQ97" s="42" t="n">
        <v>703.19</v>
      </c>
      <c r="AR97" s="55" t="s">
        <v>319</v>
      </c>
      <c r="AS97" s="55" t="n">
        <v>449.03</v>
      </c>
      <c r="AT97" s="55" t="s">
        <v>319</v>
      </c>
      <c r="AU97" s="55" t="n">
        <v>4775.93</v>
      </c>
      <c r="AV97" s="55" t="n">
        <v>2.108</v>
      </c>
      <c r="AW97" s="55" t="s">
        <v>443</v>
      </c>
      <c r="AX97" s="55" t="s">
        <v>446</v>
      </c>
      <c r="AY97" s="71" t="n">
        <v>2</v>
      </c>
      <c r="AZ97" s="55" t="s">
        <v>445</v>
      </c>
    </row>
    <row collapsed="false" customFormat="false" customHeight="false" hidden="false" ht="15.9" outlineLevel="0" r="98">
      <c r="A98" s="36" t="n">
        <v>88</v>
      </c>
      <c r="B98" s="82" t="n">
        <v>8087</v>
      </c>
      <c r="C98" s="55" t="s">
        <v>436</v>
      </c>
      <c r="D98" s="55" t="s">
        <v>447</v>
      </c>
      <c r="E98" s="55" t="s">
        <v>438</v>
      </c>
      <c r="F98" s="55" t="s">
        <v>439</v>
      </c>
      <c r="G98" s="74" t="s">
        <v>440</v>
      </c>
      <c r="H98" s="34" t="s">
        <v>441</v>
      </c>
      <c r="I98" s="71" t="n">
        <v>1</v>
      </c>
      <c r="J98" s="55" t="s">
        <v>449</v>
      </c>
      <c r="K98" s="36" t="n">
        <v>89</v>
      </c>
      <c r="L98" s="36" t="n">
        <v>0</v>
      </c>
      <c r="M98" s="36" t="s">
        <v>442</v>
      </c>
      <c r="N98" s="36" t="s">
        <v>52</v>
      </c>
      <c r="O98" s="36" t="n">
        <v>0</v>
      </c>
      <c r="P98" s="36" t="s">
        <v>52</v>
      </c>
      <c r="Q98" s="56" t="s">
        <v>53</v>
      </c>
      <c r="R98" s="36" t="n">
        <v>0</v>
      </c>
      <c r="S98" s="170" t="n">
        <v>0</v>
      </c>
      <c r="T98" s="55"/>
      <c r="U98" s="71" t="n">
        <v>561</v>
      </c>
      <c r="V98" s="71" t="n">
        <v>1786.83</v>
      </c>
      <c r="W98" s="42" t="n">
        <v>198.5</v>
      </c>
      <c r="X98" s="55" t="s">
        <v>319</v>
      </c>
      <c r="Y98" s="42" t="n">
        <v>112.2</v>
      </c>
      <c r="Z98" s="55" t="s">
        <v>319</v>
      </c>
      <c r="AA98" s="55" t="n">
        <v>184.01</v>
      </c>
      <c r="AB98" s="55"/>
      <c r="AC98" s="55" t="n">
        <v>103.28</v>
      </c>
      <c r="AD98" s="55" t="s">
        <v>319</v>
      </c>
      <c r="AE98" s="55" t="n">
        <v>22.12</v>
      </c>
      <c r="AF98" s="55" t="s">
        <v>319</v>
      </c>
      <c r="AG98" s="55"/>
      <c r="AH98" s="55"/>
      <c r="AI98" s="55"/>
      <c r="AJ98" s="55"/>
      <c r="AK98" s="55"/>
      <c r="AL98" s="55"/>
      <c r="AM98" s="55"/>
      <c r="AN98" s="55"/>
      <c r="AO98" s="55" t="n">
        <v>113.28</v>
      </c>
      <c r="AP98" s="55" t="s">
        <v>319</v>
      </c>
      <c r="AQ98" s="55" t="n">
        <v>79.21</v>
      </c>
      <c r="AR98" s="55" t="s">
        <v>319</v>
      </c>
      <c r="AS98" s="55" t="n">
        <v>139.07</v>
      </c>
      <c r="AT98" s="55" t="s">
        <v>319</v>
      </c>
      <c r="AU98" s="55" t="n">
        <v>951.67</v>
      </c>
      <c r="AV98" s="55" t="n">
        <v>0.8</v>
      </c>
      <c r="AW98" s="55" t="s">
        <v>443</v>
      </c>
      <c r="AX98" s="55" t="s">
        <v>446</v>
      </c>
      <c r="AY98" s="71" t="n">
        <v>1</v>
      </c>
      <c r="AZ98" s="55" t="s">
        <v>445</v>
      </c>
    </row>
    <row collapsed="false" customFormat="false" customHeight="false" hidden="false" ht="15.9" outlineLevel="0" r="99">
      <c r="A99" s="36" t="n">
        <v>89</v>
      </c>
      <c r="B99" s="82" t="n">
        <v>8088</v>
      </c>
      <c r="C99" s="55" t="s">
        <v>448</v>
      </c>
      <c r="D99" s="55" t="s">
        <v>447</v>
      </c>
      <c r="E99" s="55" t="s">
        <v>438</v>
      </c>
      <c r="F99" s="55" t="s">
        <v>439</v>
      </c>
      <c r="G99" s="74" t="s">
        <v>440</v>
      </c>
      <c r="H99" s="34" t="s">
        <v>441</v>
      </c>
      <c r="I99" s="55" t="n">
        <v>4</v>
      </c>
      <c r="J99" s="55" t="s">
        <v>449</v>
      </c>
      <c r="K99" s="55" t="n">
        <v>125</v>
      </c>
      <c r="L99" s="36" t="n">
        <v>0</v>
      </c>
      <c r="M99" s="55" t="s">
        <v>442</v>
      </c>
      <c r="N99" s="55" t="s">
        <v>52</v>
      </c>
      <c r="O99" s="36" t="n">
        <v>0</v>
      </c>
      <c r="P99" s="36" t="s">
        <v>52</v>
      </c>
      <c r="Q99" s="56" t="s">
        <v>53</v>
      </c>
      <c r="R99" s="36" t="n">
        <v>0</v>
      </c>
      <c r="S99" s="170" t="n">
        <v>0</v>
      </c>
      <c r="T99" s="55"/>
      <c r="U99" s="55"/>
      <c r="V99" s="55" t="n">
        <v>849.31</v>
      </c>
      <c r="W99" s="42" t="n">
        <v>1004.38</v>
      </c>
      <c r="X99" s="55" t="s">
        <v>319</v>
      </c>
      <c r="Y99" s="55" t="n">
        <v>1109.98</v>
      </c>
      <c r="Z99" s="55" t="s">
        <v>319</v>
      </c>
      <c r="AA99" s="55" t="n">
        <v>1115.55</v>
      </c>
      <c r="AB99" s="55"/>
      <c r="AC99" s="55" t="n">
        <v>1042.31</v>
      </c>
      <c r="AD99" s="55" t="s">
        <v>319</v>
      </c>
      <c r="AE99" s="55" t="n">
        <v>309.08</v>
      </c>
      <c r="AF99" s="55" t="s">
        <v>319</v>
      </c>
      <c r="AG99" s="55"/>
      <c r="AH99" s="55"/>
      <c r="AI99" s="55"/>
      <c r="AJ99" s="55"/>
      <c r="AK99" s="55"/>
      <c r="AL99" s="55"/>
      <c r="AM99" s="55"/>
      <c r="AN99" s="55"/>
      <c r="AO99" s="55" t="n">
        <v>493.13</v>
      </c>
      <c r="AP99" s="55" t="s">
        <v>319</v>
      </c>
      <c r="AQ99" s="55" t="n">
        <v>571.84</v>
      </c>
      <c r="AR99" s="55" t="s">
        <v>319</v>
      </c>
      <c r="AS99" s="55" t="n">
        <v>886.04</v>
      </c>
      <c r="AT99" s="55" t="s">
        <v>319</v>
      </c>
      <c r="AU99" s="55" t="n">
        <v>6532.31</v>
      </c>
      <c r="AV99" s="55"/>
      <c r="AW99" s="55" t="s">
        <v>443</v>
      </c>
      <c r="AX99" s="55" t="s">
        <v>446</v>
      </c>
      <c r="AY99" s="55" t="n">
        <v>4</v>
      </c>
      <c r="AZ99" s="55" t="s">
        <v>445</v>
      </c>
    </row>
    <row collapsed="false" customFormat="false" customHeight="false" hidden="false" ht="15.9" outlineLevel="0" r="100">
      <c r="A100" s="36" t="n">
        <v>90</v>
      </c>
      <c r="B100" s="82" t="n">
        <v>8089</v>
      </c>
      <c r="C100" s="55" t="s">
        <v>448</v>
      </c>
      <c r="D100" s="55" t="s">
        <v>447</v>
      </c>
      <c r="E100" s="55" t="s">
        <v>438</v>
      </c>
      <c r="F100" s="55" t="s">
        <v>439</v>
      </c>
      <c r="G100" s="74" t="s">
        <v>440</v>
      </c>
      <c r="H100" s="34" t="s">
        <v>441</v>
      </c>
      <c r="I100" s="55" t="n">
        <v>4</v>
      </c>
      <c r="J100" s="55" t="s">
        <v>449</v>
      </c>
      <c r="K100" s="55" t="n">
        <v>125</v>
      </c>
      <c r="L100" s="36" t="n">
        <v>0</v>
      </c>
      <c r="M100" s="55" t="s">
        <v>442</v>
      </c>
      <c r="N100" s="55" t="s">
        <v>52</v>
      </c>
      <c r="O100" s="36" t="n">
        <v>0</v>
      </c>
      <c r="P100" s="36" t="s">
        <v>52</v>
      </c>
      <c r="Q100" s="56" t="s">
        <v>53</v>
      </c>
      <c r="R100" s="36" t="n">
        <v>0</v>
      </c>
      <c r="S100" s="170" t="n">
        <v>0</v>
      </c>
      <c r="T100" s="55"/>
      <c r="U100" s="55"/>
      <c r="V100" s="55" t="n">
        <v>942.09</v>
      </c>
      <c r="W100" s="55" t="n">
        <v>1199.58</v>
      </c>
      <c r="X100" s="55" t="s">
        <v>319</v>
      </c>
      <c r="Y100" s="55" t="n">
        <v>1129.95</v>
      </c>
      <c r="Z100" s="55" t="s">
        <v>319</v>
      </c>
      <c r="AA100" s="55" t="n">
        <v>1153.24</v>
      </c>
      <c r="AB100" s="55"/>
      <c r="AC100" s="55" t="n">
        <v>1171.52</v>
      </c>
      <c r="AD100" s="55" t="s">
        <v>319</v>
      </c>
      <c r="AE100" s="55" t="n">
        <v>332.1</v>
      </c>
      <c r="AF100" s="55" t="s">
        <v>319</v>
      </c>
      <c r="AG100" s="55"/>
      <c r="AH100" s="55"/>
      <c r="AI100" s="55"/>
      <c r="AJ100" s="55"/>
      <c r="AK100" s="55"/>
      <c r="AL100" s="55"/>
      <c r="AM100" s="55"/>
      <c r="AN100" s="55"/>
      <c r="AO100" s="55" t="n">
        <v>504.73</v>
      </c>
      <c r="AP100" s="55" t="s">
        <v>319</v>
      </c>
      <c r="AQ100" s="55" t="n">
        <v>629.28</v>
      </c>
      <c r="AR100" s="55" t="s">
        <v>319</v>
      </c>
      <c r="AS100" s="55" t="n">
        <v>896.26</v>
      </c>
      <c r="AT100" s="55" t="s">
        <v>319</v>
      </c>
      <c r="AU100" s="55" t="n">
        <v>7016.66</v>
      </c>
      <c r="AV100" s="55"/>
      <c r="AW100" s="55" t="s">
        <v>443</v>
      </c>
      <c r="AX100" s="55" t="s">
        <v>446</v>
      </c>
      <c r="AY100" s="55" t="n">
        <v>4</v>
      </c>
      <c r="AZ100" s="55" t="s">
        <v>445</v>
      </c>
    </row>
    <row collapsed="false" customFormat="false" customHeight="false" hidden="false" ht="15.9" outlineLevel="0" r="101">
      <c r="A101" s="36" t="n">
        <v>91</v>
      </c>
      <c r="B101" s="82" t="n">
        <v>8090</v>
      </c>
      <c r="C101" s="55" t="s">
        <v>448</v>
      </c>
      <c r="D101" s="55" t="s">
        <v>437</v>
      </c>
      <c r="E101" s="55" t="s">
        <v>449</v>
      </c>
      <c r="F101" s="55" t="s">
        <v>450</v>
      </c>
      <c r="G101" s="74" t="s">
        <v>440</v>
      </c>
      <c r="H101" s="34" t="s">
        <v>451</v>
      </c>
      <c r="I101" s="34" t="n">
        <v>2</v>
      </c>
      <c r="J101" s="36" t="s">
        <v>452</v>
      </c>
      <c r="K101" s="36" t="n">
        <v>100</v>
      </c>
      <c r="L101" s="36" t="n">
        <v>6.8</v>
      </c>
      <c r="M101" s="36" t="s">
        <v>442</v>
      </c>
      <c r="N101" s="36" t="s">
        <v>52</v>
      </c>
      <c r="O101" s="36" t="s">
        <v>53</v>
      </c>
      <c r="P101" s="36" t="s">
        <v>52</v>
      </c>
      <c r="Q101" s="56" t="s">
        <v>53</v>
      </c>
      <c r="R101" s="36" t="s">
        <v>452</v>
      </c>
      <c r="S101" s="36" t="s">
        <v>52</v>
      </c>
      <c r="T101" s="36"/>
      <c r="U101" s="36"/>
      <c r="V101" s="36" t="n">
        <v>774.16</v>
      </c>
      <c r="W101" s="36" t="n">
        <v>88.965</v>
      </c>
      <c r="X101" s="36" t="s">
        <v>319</v>
      </c>
      <c r="Y101" s="36" t="n">
        <v>125.13</v>
      </c>
      <c r="Z101" s="36" t="s">
        <v>319</v>
      </c>
      <c r="AA101" s="36" t="n">
        <v>129.8</v>
      </c>
      <c r="AB101" s="36" t="s">
        <v>319</v>
      </c>
      <c r="AC101" s="36" t="n">
        <v>109.17</v>
      </c>
      <c r="AD101" s="36" t="s">
        <v>319</v>
      </c>
      <c r="AE101" s="36" t="n">
        <v>42.49</v>
      </c>
      <c r="AF101" s="36" t="s">
        <v>319</v>
      </c>
      <c r="AG101" s="36" t="n">
        <v>20.12</v>
      </c>
      <c r="AH101" s="36" t="s">
        <v>319</v>
      </c>
      <c r="AI101" s="36" t="n">
        <v>11.6</v>
      </c>
      <c r="AJ101" s="36" t="s">
        <v>319</v>
      </c>
      <c r="AK101" s="36" t="n">
        <v>17.22</v>
      </c>
      <c r="AL101" s="36" t="s">
        <v>319</v>
      </c>
      <c r="AM101" s="36" t="n">
        <v>20.58</v>
      </c>
      <c r="AN101" s="36" t="s">
        <v>319</v>
      </c>
      <c r="AO101" s="36" t="n">
        <v>82.17</v>
      </c>
      <c r="AP101" s="36" t="s">
        <v>319</v>
      </c>
      <c r="AQ101" s="36" t="n">
        <v>91.03</v>
      </c>
      <c r="AR101" s="36" t="s">
        <v>319</v>
      </c>
      <c r="AS101" s="36" t="n">
        <v>108.29</v>
      </c>
      <c r="AT101" s="36" t="s">
        <v>319</v>
      </c>
      <c r="AU101" s="36" t="n">
        <v>846.565</v>
      </c>
      <c r="AV101" s="55" t="n">
        <v>0.32424</v>
      </c>
      <c r="AW101" s="55" t="s">
        <v>442</v>
      </c>
      <c r="AX101" s="55" t="s">
        <v>444</v>
      </c>
      <c r="AY101" s="55" t="n">
        <v>1</v>
      </c>
      <c r="AZ101" s="55" t="s">
        <v>453</v>
      </c>
    </row>
    <row collapsed="false" customFormat="false" customHeight="false" hidden="false" ht="15.9" outlineLevel="0" r="102">
      <c r="A102" s="36" t="n">
        <v>92</v>
      </c>
      <c r="B102" s="82" t="n">
        <v>8091</v>
      </c>
      <c r="C102" s="55" t="s">
        <v>448</v>
      </c>
      <c r="D102" s="55" t="s">
        <v>437</v>
      </c>
      <c r="E102" s="55" t="s">
        <v>449</v>
      </c>
      <c r="F102" s="55" t="s">
        <v>450</v>
      </c>
      <c r="G102" s="74" t="s">
        <v>440</v>
      </c>
      <c r="H102" s="34" t="s">
        <v>451</v>
      </c>
      <c r="I102" s="34" t="n">
        <v>2</v>
      </c>
      <c r="J102" s="36" t="s">
        <v>452</v>
      </c>
      <c r="K102" s="36" t="n">
        <v>100</v>
      </c>
      <c r="L102" s="36" t="n">
        <v>60.71</v>
      </c>
      <c r="M102" s="36" t="s">
        <v>442</v>
      </c>
      <c r="N102" s="36" t="s">
        <v>52</v>
      </c>
      <c r="O102" s="36" t="s">
        <v>53</v>
      </c>
      <c r="P102" s="36" t="s">
        <v>52</v>
      </c>
      <c r="Q102" s="56" t="s">
        <v>53</v>
      </c>
      <c r="R102" s="36" t="s">
        <v>452</v>
      </c>
      <c r="S102" s="36" t="s">
        <v>52</v>
      </c>
      <c r="T102" s="36"/>
      <c r="U102" s="36"/>
      <c r="V102" s="36" t="n">
        <v>1058.21</v>
      </c>
      <c r="W102" s="36" t="n">
        <v>232.776</v>
      </c>
      <c r="X102" s="36" t="s">
        <v>319</v>
      </c>
      <c r="Y102" s="36" t="n">
        <v>237.87</v>
      </c>
      <c r="Z102" s="36" t="s">
        <v>319</v>
      </c>
      <c r="AA102" s="36" t="n">
        <v>227.76</v>
      </c>
      <c r="AB102" s="36" t="s">
        <v>319</v>
      </c>
      <c r="AC102" s="36" t="n">
        <v>170.14</v>
      </c>
      <c r="AD102" s="36" t="s">
        <v>319</v>
      </c>
      <c r="AE102" s="36" t="n">
        <v>57.94</v>
      </c>
      <c r="AF102" s="36" t="s">
        <v>319</v>
      </c>
      <c r="AG102" s="36" t="n">
        <v>54.09</v>
      </c>
      <c r="AH102" s="36" t="s">
        <v>319</v>
      </c>
      <c r="AI102" s="36" t="n">
        <v>30.65</v>
      </c>
      <c r="AJ102" s="36" t="s">
        <v>319</v>
      </c>
      <c r="AK102" s="36" t="n">
        <v>44.88</v>
      </c>
      <c r="AL102" s="36" t="s">
        <v>319</v>
      </c>
      <c r="AM102" s="36" t="n">
        <v>50.02</v>
      </c>
      <c r="AN102" s="36" t="s">
        <v>319</v>
      </c>
      <c r="AO102" s="36" t="n">
        <v>142.8</v>
      </c>
      <c r="AP102" s="36" t="s">
        <v>319</v>
      </c>
      <c r="AQ102" s="36" t="n">
        <v>170.8</v>
      </c>
      <c r="AR102" s="36" t="s">
        <v>319</v>
      </c>
      <c r="AS102" s="36" t="n">
        <v>219.72</v>
      </c>
      <c r="AT102" s="36" t="s">
        <v>319</v>
      </c>
      <c r="AU102" s="36" t="n">
        <v>1639.446</v>
      </c>
      <c r="AV102" s="55" t="n">
        <v>0.7515</v>
      </c>
      <c r="AW102" s="55" t="s">
        <v>442</v>
      </c>
      <c r="AX102" s="55" t="s">
        <v>444</v>
      </c>
      <c r="AY102" s="55" t="n">
        <v>1</v>
      </c>
      <c r="AZ102" s="55" t="s">
        <v>453</v>
      </c>
    </row>
    <row collapsed="false" customFormat="false" customHeight="false" hidden="false" ht="15.9" outlineLevel="0" r="103">
      <c r="A103" s="36" t="n">
        <v>93</v>
      </c>
      <c r="B103" s="82" t="n">
        <v>8092</v>
      </c>
      <c r="C103" s="55" t="s">
        <v>448</v>
      </c>
      <c r="D103" s="55" t="s">
        <v>437</v>
      </c>
      <c r="E103" s="55" t="s">
        <v>449</v>
      </c>
      <c r="F103" s="55" t="s">
        <v>450</v>
      </c>
      <c r="G103" s="74" t="s">
        <v>440</v>
      </c>
      <c r="H103" s="34" t="s">
        <v>451</v>
      </c>
      <c r="I103" s="34" t="n">
        <v>2</v>
      </c>
      <c r="J103" s="36" t="s">
        <v>452</v>
      </c>
      <c r="K103" s="36" t="n">
        <v>100</v>
      </c>
      <c r="L103" s="36" t="n">
        <v>60.07</v>
      </c>
      <c r="M103" s="36" t="s">
        <v>442</v>
      </c>
      <c r="N103" s="36" t="s">
        <v>52</v>
      </c>
      <c r="O103" s="36" t="s">
        <v>53</v>
      </c>
      <c r="P103" s="36" t="s">
        <v>52</v>
      </c>
      <c r="Q103" s="56" t="s">
        <v>53</v>
      </c>
      <c r="R103" s="36" t="s">
        <v>452</v>
      </c>
      <c r="S103" s="36" t="s">
        <v>52</v>
      </c>
      <c r="T103" s="36"/>
      <c r="U103" s="36"/>
      <c r="V103" s="36" t="n">
        <v>1001.73</v>
      </c>
      <c r="W103" s="36" t="n">
        <v>251.03</v>
      </c>
      <c r="X103" s="36" t="s">
        <v>319</v>
      </c>
      <c r="Y103" s="36" t="n">
        <v>226.7</v>
      </c>
      <c r="Z103" s="36" t="s">
        <v>319</v>
      </c>
      <c r="AA103" s="36" t="n">
        <v>226.48</v>
      </c>
      <c r="AB103" s="36" t="s">
        <v>319</v>
      </c>
      <c r="AC103" s="36" t="n">
        <v>182.82</v>
      </c>
      <c r="AD103" s="36" t="s">
        <v>319</v>
      </c>
      <c r="AE103" s="36" t="n">
        <v>68.99</v>
      </c>
      <c r="AF103" s="36" t="s">
        <v>319</v>
      </c>
      <c r="AG103" s="36" t="n">
        <v>44.23</v>
      </c>
      <c r="AH103" s="36" t="s">
        <v>319</v>
      </c>
      <c r="AI103" s="36" t="n">
        <v>25.39</v>
      </c>
      <c r="AJ103" s="36" t="s">
        <v>319</v>
      </c>
      <c r="AK103" s="36" t="n">
        <v>38.61</v>
      </c>
      <c r="AL103" s="36" t="s">
        <v>319</v>
      </c>
      <c r="AM103" s="36" t="n">
        <v>45.23</v>
      </c>
      <c r="AN103" s="36" t="s">
        <v>319</v>
      </c>
      <c r="AO103" s="36" t="n">
        <v>142.22</v>
      </c>
      <c r="AP103" s="36" t="s">
        <v>319</v>
      </c>
      <c r="AQ103" s="36" t="n">
        <v>156.28</v>
      </c>
      <c r="AR103" s="36" t="s">
        <v>319</v>
      </c>
      <c r="AS103" s="36" t="n">
        <v>201.51</v>
      </c>
      <c r="AT103" s="36" t="s">
        <v>319</v>
      </c>
      <c r="AU103" s="36" t="n">
        <v>1609.49</v>
      </c>
      <c r="AV103" s="55" t="n">
        <v>0.75186</v>
      </c>
      <c r="AW103" s="55" t="s">
        <v>442</v>
      </c>
      <c r="AX103" s="55" t="s">
        <v>444</v>
      </c>
      <c r="AY103" s="55" t="n">
        <v>1</v>
      </c>
      <c r="AZ103" s="55" t="s">
        <v>453</v>
      </c>
    </row>
    <row collapsed="false" customFormat="false" customHeight="false" hidden="false" ht="15.9" outlineLevel="0" r="104">
      <c r="A104" s="36" t="n">
        <v>94</v>
      </c>
      <c r="B104" s="82" t="n">
        <v>8093</v>
      </c>
      <c r="C104" s="55" t="s">
        <v>448</v>
      </c>
      <c r="D104" s="55" t="s">
        <v>437</v>
      </c>
      <c r="E104" s="55" t="s">
        <v>449</v>
      </c>
      <c r="F104" s="55" t="s">
        <v>450</v>
      </c>
      <c r="G104" s="74" t="s">
        <v>440</v>
      </c>
      <c r="H104" s="34" t="s">
        <v>451</v>
      </c>
      <c r="I104" s="34" t="n">
        <v>2</v>
      </c>
      <c r="J104" s="36" t="s">
        <v>452</v>
      </c>
      <c r="K104" s="36" t="n">
        <v>125</v>
      </c>
      <c r="L104" s="36" t="n">
        <v>115</v>
      </c>
      <c r="M104" s="36" t="s">
        <v>442</v>
      </c>
      <c r="N104" s="36" t="s">
        <v>52</v>
      </c>
      <c r="O104" s="36" t="s">
        <v>53</v>
      </c>
      <c r="P104" s="36" t="s">
        <v>52</v>
      </c>
      <c r="Q104" s="56" t="s">
        <v>53</v>
      </c>
      <c r="R104" s="36" t="s">
        <v>452</v>
      </c>
      <c r="S104" s="36" t="s">
        <v>52</v>
      </c>
      <c r="T104" s="36"/>
      <c r="U104" s="34"/>
      <c r="V104" s="34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36" t="n">
        <v>157.78</v>
      </c>
      <c r="AR104" s="36" t="s">
        <v>319</v>
      </c>
      <c r="AS104" s="36" t="n">
        <v>230</v>
      </c>
      <c r="AT104" s="36" t="s">
        <v>319</v>
      </c>
      <c r="AU104" s="36" t="n">
        <v>387.78</v>
      </c>
      <c r="AV104" s="55" t="n">
        <v>0.98111</v>
      </c>
      <c r="AW104" s="55" t="s">
        <v>442</v>
      </c>
      <c r="AX104" s="55" t="s">
        <v>446</v>
      </c>
      <c r="AY104" s="55" t="n">
        <v>1</v>
      </c>
      <c r="AZ104" s="55" t="s">
        <v>453</v>
      </c>
    </row>
    <row collapsed="false" customFormat="false" customHeight="false" hidden="false" ht="15.9" outlineLevel="0" r="105">
      <c r="A105" s="36" t="n">
        <v>95</v>
      </c>
      <c r="B105" s="82" t="n">
        <v>8094</v>
      </c>
      <c r="C105" s="55" t="s">
        <v>448</v>
      </c>
      <c r="D105" s="55" t="s">
        <v>437</v>
      </c>
      <c r="E105" s="55" t="s">
        <v>449</v>
      </c>
      <c r="F105" s="55" t="s">
        <v>450</v>
      </c>
      <c r="G105" s="74" t="s">
        <v>440</v>
      </c>
      <c r="H105" s="34" t="s">
        <v>451</v>
      </c>
      <c r="I105" s="34" t="n">
        <v>6</v>
      </c>
      <c r="J105" s="36" t="s">
        <v>452</v>
      </c>
      <c r="K105" s="36" t="n">
        <v>125</v>
      </c>
      <c r="L105" s="36" t="n">
        <v>116</v>
      </c>
      <c r="M105" s="36" t="s">
        <v>442</v>
      </c>
      <c r="N105" s="36" t="s">
        <v>52</v>
      </c>
      <c r="O105" s="36" t="s">
        <v>53</v>
      </c>
      <c r="P105" s="36" t="s">
        <v>52</v>
      </c>
      <c r="Q105" s="56" t="s">
        <v>53</v>
      </c>
      <c r="R105" s="36" t="s">
        <v>452</v>
      </c>
      <c r="S105" s="36" t="s">
        <v>52</v>
      </c>
      <c r="T105" s="36"/>
      <c r="U105" s="71"/>
      <c r="V105" s="71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36" t="n">
        <v>503.45</v>
      </c>
      <c r="AR105" s="36" t="s">
        <v>319</v>
      </c>
      <c r="AS105" s="36" t="n">
        <v>994.07</v>
      </c>
      <c r="AT105" s="36" t="s">
        <v>319</v>
      </c>
      <c r="AU105" s="36" t="n">
        <v>1497.52</v>
      </c>
      <c r="AV105" s="55" t="n">
        <v>3.89844</v>
      </c>
      <c r="AW105" s="55" t="s">
        <v>442</v>
      </c>
      <c r="AX105" s="55" t="s">
        <v>446</v>
      </c>
      <c r="AY105" s="55" t="n">
        <v>6</v>
      </c>
      <c r="AZ105" s="55" t="s">
        <v>453</v>
      </c>
    </row>
    <row collapsed="false" customFormat="false" customHeight="false" hidden="false" ht="15.9" outlineLevel="0" r="106">
      <c r="A106" s="36" t="n">
        <v>96</v>
      </c>
      <c r="B106" s="82" t="n">
        <v>8095</v>
      </c>
      <c r="C106" s="55" t="s">
        <v>448</v>
      </c>
      <c r="D106" s="55" t="s">
        <v>437</v>
      </c>
      <c r="E106" s="55" t="s">
        <v>449</v>
      </c>
      <c r="F106" s="55" t="s">
        <v>450</v>
      </c>
      <c r="G106" s="74" t="s">
        <v>440</v>
      </c>
      <c r="H106" s="34" t="s">
        <v>451</v>
      </c>
      <c r="I106" s="34" t="n">
        <v>6</v>
      </c>
      <c r="J106" s="36" t="s">
        <v>452</v>
      </c>
      <c r="K106" s="36" t="n">
        <v>125</v>
      </c>
      <c r="L106" s="36" t="n">
        <v>116</v>
      </c>
      <c r="M106" s="36" t="s">
        <v>442</v>
      </c>
      <c r="N106" s="36" t="s">
        <v>52</v>
      </c>
      <c r="O106" s="36" t="s">
        <v>53</v>
      </c>
      <c r="P106" s="36" t="s">
        <v>52</v>
      </c>
      <c r="Q106" s="56" t="s">
        <v>53</v>
      </c>
      <c r="R106" s="36" t="s">
        <v>452</v>
      </c>
      <c r="S106" s="36" t="s">
        <v>52</v>
      </c>
      <c r="T106" s="36"/>
      <c r="U106" s="71"/>
      <c r="V106" s="71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36" t="n">
        <v>699.86</v>
      </c>
      <c r="AR106" s="36" t="s">
        <v>319</v>
      </c>
      <c r="AS106" s="36" t="n">
        <v>1029.14</v>
      </c>
      <c r="AT106" s="36" t="s">
        <v>319</v>
      </c>
      <c r="AU106" s="36" t="n">
        <v>1729</v>
      </c>
      <c r="AV106" s="55" t="n">
        <v>3.72114</v>
      </c>
      <c r="AW106" s="55" t="s">
        <v>442</v>
      </c>
      <c r="AX106" s="55" t="s">
        <v>446</v>
      </c>
      <c r="AY106" s="55" t="n">
        <v>6</v>
      </c>
      <c r="AZ106" s="55" t="s">
        <v>453</v>
      </c>
    </row>
    <row collapsed="false" customFormat="false" customHeight="false" hidden="false" ht="15.9" outlineLevel="0" r="107">
      <c r="A107" s="36" t="n">
        <v>97</v>
      </c>
      <c r="B107" s="82" t="n">
        <v>8096</v>
      </c>
      <c r="C107" s="55"/>
      <c r="D107" s="55"/>
      <c r="E107" s="55"/>
      <c r="F107" s="55" t="s">
        <v>450</v>
      </c>
      <c r="G107" s="74"/>
      <c r="H107" s="34"/>
      <c r="I107" s="71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71"/>
      <c r="V107" s="71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collapsed="false" customFormat="false" customHeight="false" hidden="false" ht="15.9" outlineLevel="0" r="108">
      <c r="A108" s="36" t="n">
        <v>98</v>
      </c>
      <c r="B108" s="82" t="n">
        <v>8097</v>
      </c>
      <c r="C108" s="55"/>
      <c r="D108" s="55"/>
      <c r="E108" s="55"/>
      <c r="F108" s="55" t="s">
        <v>450</v>
      </c>
      <c r="G108" s="74"/>
      <c r="H108" s="34"/>
      <c r="I108" s="71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71"/>
      <c r="V108" s="71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collapsed="false" customFormat="false" customHeight="false" hidden="false" ht="15.9" outlineLevel="0" r="109">
      <c r="A109" s="36" t="n">
        <v>99</v>
      </c>
      <c r="B109" s="82" t="n">
        <v>8098</v>
      </c>
      <c r="C109" s="55" t="s">
        <v>448</v>
      </c>
      <c r="D109" s="55" t="s">
        <v>437</v>
      </c>
      <c r="E109" s="55" t="s">
        <v>449</v>
      </c>
      <c r="F109" s="55" t="s">
        <v>450</v>
      </c>
      <c r="G109" s="74" t="s">
        <v>440</v>
      </c>
      <c r="H109" s="34" t="s">
        <v>451</v>
      </c>
      <c r="I109" s="71" t="n">
        <v>2</v>
      </c>
      <c r="J109" s="36" t="s">
        <v>452</v>
      </c>
      <c r="K109" s="36" t="n">
        <v>125</v>
      </c>
      <c r="L109" s="36" t="n">
        <v>115</v>
      </c>
      <c r="M109" s="36" t="s">
        <v>442</v>
      </c>
      <c r="N109" s="36" t="s">
        <v>52</v>
      </c>
      <c r="O109" s="36" t="s">
        <v>53</v>
      </c>
      <c r="P109" s="36" t="s">
        <v>52</v>
      </c>
      <c r="Q109" s="36" t="s">
        <v>53</v>
      </c>
      <c r="R109" s="36" t="s">
        <v>452</v>
      </c>
      <c r="S109" s="36" t="s">
        <v>52</v>
      </c>
      <c r="T109" s="36"/>
      <c r="U109" s="71"/>
      <c r="V109" s="71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36" t="n">
        <v>172.25</v>
      </c>
      <c r="AR109" s="36" t="s">
        <v>319</v>
      </c>
      <c r="AS109" s="36" t="n">
        <v>255.25</v>
      </c>
      <c r="AT109" s="36" t="s">
        <v>319</v>
      </c>
      <c r="AU109" s="36" t="n">
        <v>427.5</v>
      </c>
      <c r="AV109" s="55" t="n">
        <v>0.97861</v>
      </c>
      <c r="AW109" s="55" t="s">
        <v>442</v>
      </c>
      <c r="AX109" s="55" t="s">
        <v>446</v>
      </c>
      <c r="AY109" s="55" t="n">
        <v>1</v>
      </c>
      <c r="AZ109" s="55" t="s">
        <v>453</v>
      </c>
    </row>
    <row collapsed="false" customFormat="false" customHeight="false" hidden="false" ht="15.9" outlineLevel="0" r="110">
      <c r="A110" s="36" t="n">
        <v>100</v>
      </c>
      <c r="B110" s="82" t="n">
        <v>8099</v>
      </c>
      <c r="C110" s="55" t="s">
        <v>448</v>
      </c>
      <c r="D110" s="55" t="s">
        <v>437</v>
      </c>
      <c r="E110" s="55" t="s">
        <v>449</v>
      </c>
      <c r="F110" s="55" t="s">
        <v>450</v>
      </c>
      <c r="G110" s="74" t="s">
        <v>440</v>
      </c>
      <c r="H110" s="34" t="s">
        <v>451</v>
      </c>
      <c r="I110" s="71" t="n">
        <v>2</v>
      </c>
      <c r="J110" s="36" t="s">
        <v>452</v>
      </c>
      <c r="K110" s="36" t="n">
        <v>127</v>
      </c>
      <c r="L110" s="36" t="n">
        <v>117</v>
      </c>
      <c r="M110" s="36" t="s">
        <v>442</v>
      </c>
      <c r="N110" s="36" t="s">
        <v>52</v>
      </c>
      <c r="O110" s="36" t="s">
        <v>53</v>
      </c>
      <c r="P110" s="36" t="s">
        <v>52</v>
      </c>
      <c r="Q110" s="36" t="s">
        <v>53</v>
      </c>
      <c r="R110" s="36" t="s">
        <v>452</v>
      </c>
      <c r="S110" s="36" t="s">
        <v>52</v>
      </c>
      <c r="T110" s="36"/>
      <c r="U110" s="71"/>
      <c r="V110" s="71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36" t="n">
        <v>312.68</v>
      </c>
      <c r="AR110" s="36" t="s">
        <v>319</v>
      </c>
      <c r="AS110" s="36" t="n">
        <v>477.68</v>
      </c>
      <c r="AT110" s="36" t="s">
        <v>319</v>
      </c>
      <c r="AU110" s="36" t="n">
        <v>790.36</v>
      </c>
      <c r="AV110" s="55" t="n">
        <v>1.7198</v>
      </c>
      <c r="AW110" s="55" t="s">
        <v>442</v>
      </c>
      <c r="AX110" s="55" t="s">
        <v>446</v>
      </c>
      <c r="AY110" s="55" t="n">
        <v>2</v>
      </c>
      <c r="AZ110" s="55" t="s">
        <v>453</v>
      </c>
    </row>
    <row collapsed="false" customFormat="false" customHeight="false" hidden="false" ht="15.9" outlineLevel="0" r="111">
      <c r="A111" s="36" t="n">
        <v>101</v>
      </c>
      <c r="B111" s="82" t="n">
        <v>8100</v>
      </c>
      <c r="C111" s="55" t="s">
        <v>448</v>
      </c>
      <c r="D111" s="55" t="s">
        <v>437</v>
      </c>
      <c r="E111" s="55" t="s">
        <v>449</v>
      </c>
      <c r="F111" s="55" t="s">
        <v>450</v>
      </c>
      <c r="G111" s="74" t="s">
        <v>440</v>
      </c>
      <c r="H111" s="34" t="s">
        <v>451</v>
      </c>
      <c r="I111" s="71" t="n">
        <v>2</v>
      </c>
      <c r="J111" s="36" t="s">
        <v>452</v>
      </c>
      <c r="K111" s="36" t="n">
        <v>100</v>
      </c>
      <c r="L111" s="36" t="n">
        <v>62.99</v>
      </c>
      <c r="M111" s="36" t="s">
        <v>442</v>
      </c>
      <c r="N111" s="36" t="s">
        <v>52</v>
      </c>
      <c r="O111" s="36" t="s">
        <v>53</v>
      </c>
      <c r="P111" s="36" t="s">
        <v>52</v>
      </c>
      <c r="Q111" s="36" t="s">
        <v>53</v>
      </c>
      <c r="R111" s="36" t="s">
        <v>452</v>
      </c>
      <c r="S111" s="36" t="s">
        <v>52</v>
      </c>
      <c r="T111" s="36"/>
      <c r="U111" s="36" t="n">
        <v>968.72</v>
      </c>
      <c r="V111" s="36" t="n">
        <v>1061.34</v>
      </c>
      <c r="W111" s="36" t="n">
        <v>156.357</v>
      </c>
      <c r="X111" s="36" t="s">
        <v>319</v>
      </c>
      <c r="Y111" s="36" t="n">
        <v>161.63</v>
      </c>
      <c r="Z111" s="36" t="s">
        <v>319</v>
      </c>
      <c r="AA111" s="36" t="n">
        <v>138.78</v>
      </c>
      <c r="AB111" s="36" t="s">
        <v>319</v>
      </c>
      <c r="AC111" s="36" t="n">
        <v>106.12</v>
      </c>
      <c r="AD111" s="36" t="s">
        <v>319</v>
      </c>
      <c r="AE111" s="36" t="n">
        <v>37.58</v>
      </c>
      <c r="AF111" s="36" t="s">
        <v>319</v>
      </c>
      <c r="AG111" s="36" t="n">
        <v>33.73</v>
      </c>
      <c r="AH111" s="36" t="s">
        <v>319</v>
      </c>
      <c r="AI111" s="36" t="n">
        <v>18.05</v>
      </c>
      <c r="AJ111" s="36" t="s">
        <v>319</v>
      </c>
      <c r="AK111" s="36" t="n">
        <v>21.29</v>
      </c>
      <c r="AL111" s="36" t="s">
        <v>319</v>
      </c>
      <c r="AM111" s="36" t="n">
        <v>22.67</v>
      </c>
      <c r="AN111" s="36" t="s">
        <v>319</v>
      </c>
      <c r="AO111" s="36" t="n">
        <v>80.81</v>
      </c>
      <c r="AP111" s="36" t="s">
        <v>319</v>
      </c>
      <c r="AQ111" s="36" t="n">
        <v>101.5</v>
      </c>
      <c r="AR111" s="36" t="s">
        <v>319</v>
      </c>
      <c r="AS111" s="36" t="n">
        <v>137.27</v>
      </c>
      <c r="AT111" s="36" t="s">
        <v>319</v>
      </c>
      <c r="AU111" s="36" t="n">
        <v>1015.787</v>
      </c>
      <c r="AV111" s="55" t="n">
        <v>0.35484</v>
      </c>
      <c r="AW111" s="55" t="s">
        <v>442</v>
      </c>
      <c r="AX111" s="55" t="s">
        <v>444</v>
      </c>
      <c r="AY111" s="55" t="n">
        <v>1</v>
      </c>
      <c r="AZ111" s="55" t="s">
        <v>453</v>
      </c>
    </row>
    <row collapsed="false" customFormat="false" customHeight="false" hidden="false" ht="15.9" outlineLevel="0" r="112">
      <c r="A112" s="36" t="n">
        <v>102</v>
      </c>
      <c r="B112" s="82" t="n">
        <v>8101</v>
      </c>
      <c r="C112" s="55" t="s">
        <v>448</v>
      </c>
      <c r="D112" s="55" t="s">
        <v>437</v>
      </c>
      <c r="E112" s="55" t="s">
        <v>449</v>
      </c>
      <c r="F112" s="55" t="s">
        <v>450</v>
      </c>
      <c r="G112" s="74" t="s">
        <v>440</v>
      </c>
      <c r="H112" s="34" t="s">
        <v>451</v>
      </c>
      <c r="I112" s="71" t="n">
        <v>2</v>
      </c>
      <c r="J112" s="36" t="s">
        <v>452</v>
      </c>
      <c r="K112" s="36" t="n">
        <v>125</v>
      </c>
      <c r="L112" s="36" t="n">
        <v>63</v>
      </c>
      <c r="M112" s="36" t="s">
        <v>442</v>
      </c>
      <c r="N112" s="36" t="s">
        <v>52</v>
      </c>
      <c r="O112" s="36" t="s">
        <v>53</v>
      </c>
      <c r="P112" s="36" t="s">
        <v>52</v>
      </c>
      <c r="Q112" s="36" t="s">
        <v>53</v>
      </c>
      <c r="R112" s="36" t="s">
        <v>452</v>
      </c>
      <c r="S112" s="36" t="s">
        <v>52</v>
      </c>
      <c r="T112" s="36"/>
      <c r="U112" s="36" t="n">
        <v>1622.99</v>
      </c>
      <c r="V112" s="36" t="n">
        <v>1609.13</v>
      </c>
      <c r="W112" s="36" t="n">
        <v>286.48</v>
      </c>
      <c r="X112" s="36" t="s">
        <v>319</v>
      </c>
      <c r="Y112" s="36" t="n">
        <v>258.3</v>
      </c>
      <c r="Z112" s="36" t="s">
        <v>319</v>
      </c>
      <c r="AA112" s="36" t="n">
        <v>221</v>
      </c>
      <c r="AB112" s="36" t="s">
        <v>319</v>
      </c>
      <c r="AC112" s="36" t="n">
        <v>160.19</v>
      </c>
      <c r="AD112" s="36" t="s">
        <v>319</v>
      </c>
      <c r="AE112" s="36" t="n">
        <v>60.33</v>
      </c>
      <c r="AF112" s="36" t="s">
        <v>319</v>
      </c>
      <c r="AG112" s="36" t="n">
        <v>55.7</v>
      </c>
      <c r="AH112" s="36" t="s">
        <v>319</v>
      </c>
      <c r="AI112" s="36" t="n">
        <v>29.84</v>
      </c>
      <c r="AJ112" s="36" t="s">
        <v>319</v>
      </c>
      <c r="AK112" s="36" t="n">
        <v>33.37</v>
      </c>
      <c r="AL112" s="36" t="s">
        <v>319</v>
      </c>
      <c r="AM112" s="36" t="n">
        <v>39.04</v>
      </c>
      <c r="AN112" s="36" t="s">
        <v>319</v>
      </c>
      <c r="AO112" s="36" t="n">
        <v>135.3</v>
      </c>
      <c r="AP112" s="36" t="s">
        <v>319</v>
      </c>
      <c r="AQ112" s="36" t="n">
        <v>170.77</v>
      </c>
      <c r="AR112" s="36" t="s">
        <v>319</v>
      </c>
      <c r="AS112" s="36" t="n">
        <v>228.68</v>
      </c>
      <c r="AT112" s="36" t="s">
        <v>319</v>
      </c>
      <c r="AU112" s="36" t="n">
        <v>1679</v>
      </c>
      <c r="AV112" s="55" t="n">
        <v>0.66465</v>
      </c>
      <c r="AW112" s="55" t="s">
        <v>442</v>
      </c>
      <c r="AX112" s="55" t="s">
        <v>444</v>
      </c>
      <c r="AY112" s="55" t="n">
        <v>1</v>
      </c>
      <c r="AZ112" s="55" t="s">
        <v>453</v>
      </c>
    </row>
    <row collapsed="false" customFormat="false" customHeight="false" hidden="false" ht="15.9" outlineLevel="0" r="113">
      <c r="A113" s="36" t="n">
        <v>103</v>
      </c>
      <c r="B113" s="82" t="n">
        <v>8102</v>
      </c>
      <c r="C113" s="55" t="s">
        <v>448</v>
      </c>
      <c r="D113" s="55" t="s">
        <v>437</v>
      </c>
      <c r="E113" s="55" t="s">
        <v>449</v>
      </c>
      <c r="F113" s="55" t="s">
        <v>450</v>
      </c>
      <c r="G113" s="74" t="s">
        <v>440</v>
      </c>
      <c r="H113" s="34" t="s">
        <v>451</v>
      </c>
      <c r="I113" s="71" t="n">
        <v>2</v>
      </c>
      <c r="J113" s="36" t="s">
        <v>452</v>
      </c>
      <c r="K113" s="36" t="n">
        <v>100</v>
      </c>
      <c r="L113" s="36" t="n">
        <v>63</v>
      </c>
      <c r="M113" s="36" t="s">
        <v>442</v>
      </c>
      <c r="N113" s="36" t="s">
        <v>52</v>
      </c>
      <c r="O113" s="36" t="s">
        <v>53</v>
      </c>
      <c r="P113" s="36" t="s">
        <v>52</v>
      </c>
      <c r="Q113" s="36" t="s">
        <v>53</v>
      </c>
      <c r="R113" s="36" t="s">
        <v>452</v>
      </c>
      <c r="S113" s="36" t="s">
        <v>52</v>
      </c>
      <c r="T113" s="36"/>
      <c r="U113" s="36" t="n">
        <v>1153.86</v>
      </c>
      <c r="V113" s="36" t="n">
        <v>1201.29</v>
      </c>
      <c r="W113" s="36" t="n">
        <v>182.979</v>
      </c>
      <c r="X113" s="36" t="s">
        <v>319</v>
      </c>
      <c r="Y113" s="36" t="n">
        <v>122.95</v>
      </c>
      <c r="Z113" s="36" t="s">
        <v>319</v>
      </c>
      <c r="AA113" s="36" t="n">
        <v>169.15</v>
      </c>
      <c r="AB113" s="36" t="s">
        <v>319</v>
      </c>
      <c r="AC113" s="36" t="n">
        <v>130.35</v>
      </c>
      <c r="AD113" s="36" t="s">
        <v>319</v>
      </c>
      <c r="AE113" s="36" t="n">
        <v>47.45</v>
      </c>
      <c r="AF113" s="36" t="s">
        <v>319</v>
      </c>
      <c r="AG113" s="36" t="n">
        <v>45.36</v>
      </c>
      <c r="AH113" s="36" t="s">
        <v>319</v>
      </c>
      <c r="AI113" s="36" t="n">
        <v>24.47</v>
      </c>
      <c r="AJ113" s="36" t="s">
        <v>319</v>
      </c>
      <c r="AK113" s="36" t="n">
        <v>29.68</v>
      </c>
      <c r="AL113" s="36" t="s">
        <v>319</v>
      </c>
      <c r="AM113" s="36" t="n">
        <v>32.36</v>
      </c>
      <c r="AN113" s="36" t="s">
        <v>319</v>
      </c>
      <c r="AO113" s="36" t="n">
        <v>108.17</v>
      </c>
      <c r="AP113" s="36" t="s">
        <v>319</v>
      </c>
      <c r="AQ113" s="36" t="n">
        <v>124.27</v>
      </c>
      <c r="AR113" s="36" t="s">
        <v>319</v>
      </c>
      <c r="AS113" s="36" t="n">
        <v>178.02</v>
      </c>
      <c r="AT113" s="36" t="s">
        <v>319</v>
      </c>
      <c r="AU113" s="36" t="n">
        <v>1195.209</v>
      </c>
      <c r="AV113" s="55" t="n">
        <v>0.49562</v>
      </c>
      <c r="AW113" s="55" t="s">
        <v>442</v>
      </c>
      <c r="AX113" s="55" t="s">
        <v>444</v>
      </c>
      <c r="AY113" s="55" t="n">
        <v>1</v>
      </c>
      <c r="AZ113" s="55" t="s">
        <v>453</v>
      </c>
    </row>
    <row collapsed="false" customFormat="false" customHeight="false" hidden="false" ht="15.9" outlineLevel="0" r="114">
      <c r="A114" s="36" t="n">
        <v>104</v>
      </c>
      <c r="B114" s="82" t="n">
        <v>8103</v>
      </c>
      <c r="C114" s="55" t="s">
        <v>448</v>
      </c>
      <c r="D114" s="55" t="s">
        <v>437</v>
      </c>
      <c r="E114" s="55" t="s">
        <v>449</v>
      </c>
      <c r="F114" s="55" t="s">
        <v>450</v>
      </c>
      <c r="G114" s="74" t="s">
        <v>440</v>
      </c>
      <c r="H114" s="34" t="s">
        <v>451</v>
      </c>
      <c r="I114" s="71" t="n">
        <v>2</v>
      </c>
      <c r="J114" s="36" t="s">
        <v>452</v>
      </c>
      <c r="K114" s="36" t="n">
        <v>100</v>
      </c>
      <c r="L114" s="36" t="n">
        <v>62.72</v>
      </c>
      <c r="M114" s="36" t="s">
        <v>442</v>
      </c>
      <c r="N114" s="36" t="s">
        <v>52</v>
      </c>
      <c r="O114" s="36" t="s">
        <v>53</v>
      </c>
      <c r="P114" s="36" t="s">
        <v>52</v>
      </c>
      <c r="Q114" s="36" t="s">
        <v>53</v>
      </c>
      <c r="R114" s="36" t="s">
        <v>452</v>
      </c>
      <c r="S114" s="36" t="s">
        <v>52</v>
      </c>
      <c r="T114" s="36"/>
      <c r="U114" s="36" t="n">
        <v>674.96</v>
      </c>
      <c r="V114" s="36" t="n">
        <v>712.5</v>
      </c>
      <c r="W114" s="36" t="n">
        <v>113.51</v>
      </c>
      <c r="X114" s="36" t="s">
        <v>319</v>
      </c>
      <c r="Y114" s="36" t="n">
        <v>102.51</v>
      </c>
      <c r="Z114" s="36" t="s">
        <v>319</v>
      </c>
      <c r="AA114" s="36" t="n">
        <v>100.83</v>
      </c>
      <c r="AB114" s="36" t="s">
        <v>319</v>
      </c>
      <c r="AC114" s="36" t="n">
        <v>71.11</v>
      </c>
      <c r="AD114" s="36" t="s">
        <v>319</v>
      </c>
      <c r="AE114" s="36" t="n">
        <v>26.63</v>
      </c>
      <c r="AF114" s="36" t="s">
        <v>319</v>
      </c>
      <c r="AG114" s="36" t="n">
        <v>23.53</v>
      </c>
      <c r="AH114" s="36" t="s">
        <v>319</v>
      </c>
      <c r="AI114" s="36" t="n">
        <v>12.16</v>
      </c>
      <c r="AJ114" s="36" t="s">
        <v>319</v>
      </c>
      <c r="AK114" s="36" t="n">
        <v>15.02</v>
      </c>
      <c r="AL114" s="36" t="s">
        <v>319</v>
      </c>
      <c r="AM114" s="36" t="n">
        <v>15.56</v>
      </c>
      <c r="AN114" s="36" t="s">
        <v>319</v>
      </c>
      <c r="AO114" s="36" t="n">
        <v>60.44</v>
      </c>
      <c r="AP114" s="36" t="s">
        <v>319</v>
      </c>
      <c r="AQ114" s="36" t="n">
        <v>68.14</v>
      </c>
      <c r="AR114" s="36" t="s">
        <v>319</v>
      </c>
      <c r="AS114" s="36" t="n">
        <v>89.01</v>
      </c>
      <c r="AT114" s="36" t="s">
        <v>319</v>
      </c>
      <c r="AU114" s="36" t="n">
        <v>698.45</v>
      </c>
      <c r="AV114" s="55" t="n">
        <v>0.30941</v>
      </c>
      <c r="AW114" s="55" t="s">
        <v>442</v>
      </c>
      <c r="AX114" s="55" t="s">
        <v>444</v>
      </c>
      <c r="AY114" s="55" t="n">
        <v>1</v>
      </c>
      <c r="AZ114" s="55" t="s">
        <v>453</v>
      </c>
    </row>
    <row collapsed="false" customFormat="false" customHeight="false" hidden="false" ht="15.9" outlineLevel="0" r="115">
      <c r="A115" s="36" t="n">
        <v>105</v>
      </c>
      <c r="B115" s="82" t="n">
        <v>8104</v>
      </c>
      <c r="C115" s="55" t="s">
        <v>448</v>
      </c>
      <c r="D115" s="55" t="s">
        <v>437</v>
      </c>
      <c r="E115" s="55" t="s">
        <v>449</v>
      </c>
      <c r="F115" s="55" t="s">
        <v>450</v>
      </c>
      <c r="G115" s="74" t="s">
        <v>440</v>
      </c>
      <c r="H115" s="34" t="s">
        <v>451</v>
      </c>
      <c r="I115" s="71" t="n">
        <v>2</v>
      </c>
      <c r="J115" s="36" t="s">
        <v>452</v>
      </c>
      <c r="K115" s="36" t="n">
        <v>80</v>
      </c>
      <c r="L115" s="36" t="n">
        <v>63.8</v>
      </c>
      <c r="M115" s="36" t="s">
        <v>442</v>
      </c>
      <c r="N115" s="36" t="s">
        <v>52</v>
      </c>
      <c r="O115" s="36" t="s">
        <v>53</v>
      </c>
      <c r="P115" s="36" t="s">
        <v>52</v>
      </c>
      <c r="Q115" s="36" t="s">
        <v>53</v>
      </c>
      <c r="R115" s="36" t="s">
        <v>452</v>
      </c>
      <c r="S115" s="36" t="s">
        <v>52</v>
      </c>
      <c r="T115" s="36"/>
      <c r="U115" s="36" t="n">
        <v>474.34</v>
      </c>
      <c r="V115" s="36" t="n">
        <v>521.34</v>
      </c>
      <c r="W115" s="36" t="n">
        <v>73.827</v>
      </c>
      <c r="X115" s="36" t="s">
        <v>319</v>
      </c>
      <c r="Y115" s="36" t="n">
        <v>78.25</v>
      </c>
      <c r="Z115" s="36" t="s">
        <v>319</v>
      </c>
      <c r="AA115" s="36" t="n">
        <v>69.11</v>
      </c>
      <c r="AB115" s="36" t="s">
        <v>319</v>
      </c>
      <c r="AC115" s="36" t="n">
        <v>50.23</v>
      </c>
      <c r="AD115" s="36" t="s">
        <v>319</v>
      </c>
      <c r="AE115" s="36" t="n">
        <v>19.14</v>
      </c>
      <c r="AF115" s="36" t="s">
        <v>319</v>
      </c>
      <c r="AG115" s="36" t="n">
        <v>17.22</v>
      </c>
      <c r="AH115" s="36" t="s">
        <v>319</v>
      </c>
      <c r="AI115" s="36" t="n">
        <v>8.27</v>
      </c>
      <c r="AJ115" s="36" t="s">
        <v>319</v>
      </c>
      <c r="AK115" s="36" t="n">
        <v>11.86</v>
      </c>
      <c r="AL115" s="36" t="s">
        <v>319</v>
      </c>
      <c r="AM115" s="36" t="n">
        <v>14.8</v>
      </c>
      <c r="AN115" s="36" t="s">
        <v>319</v>
      </c>
      <c r="AO115" s="36" t="n">
        <v>43.46</v>
      </c>
      <c r="AP115" s="36" t="s">
        <v>319</v>
      </c>
      <c r="AQ115" s="36" t="n">
        <v>49.62</v>
      </c>
      <c r="AR115" s="36" t="s">
        <v>319</v>
      </c>
      <c r="AS115" s="36" t="n">
        <v>72.71</v>
      </c>
      <c r="AT115" s="36" t="s">
        <v>319</v>
      </c>
      <c r="AU115" s="36" t="n">
        <v>508.497</v>
      </c>
      <c r="AV115" s="55" t="n">
        <v>0.18597</v>
      </c>
      <c r="AW115" s="55" t="s">
        <v>442</v>
      </c>
      <c r="AX115" s="55" t="s">
        <v>444</v>
      </c>
      <c r="AY115" s="55" t="n">
        <v>1</v>
      </c>
      <c r="AZ115" s="55" t="s">
        <v>453</v>
      </c>
    </row>
    <row collapsed="false" customFormat="false" customHeight="false" hidden="false" ht="15.9" outlineLevel="0" r="116">
      <c r="A116" s="36" t="n">
        <v>106</v>
      </c>
      <c r="B116" s="82" t="n">
        <v>8105</v>
      </c>
      <c r="C116" s="55" t="s">
        <v>448</v>
      </c>
      <c r="D116" s="55" t="s">
        <v>437</v>
      </c>
      <c r="E116" s="55" t="s">
        <v>449</v>
      </c>
      <c r="F116" s="55" t="s">
        <v>450</v>
      </c>
      <c r="G116" s="74" t="s">
        <v>440</v>
      </c>
      <c r="H116" s="34" t="s">
        <v>451</v>
      </c>
      <c r="I116" s="71" t="n">
        <v>2</v>
      </c>
      <c r="J116" s="36" t="s">
        <v>452</v>
      </c>
      <c r="K116" s="36" t="n">
        <v>80</v>
      </c>
      <c r="L116" s="36" t="n">
        <v>62.72</v>
      </c>
      <c r="M116" s="36" t="s">
        <v>442</v>
      </c>
      <c r="N116" s="36" t="s">
        <v>52</v>
      </c>
      <c r="O116" s="36" t="s">
        <v>53</v>
      </c>
      <c r="P116" s="36" t="s">
        <v>52</v>
      </c>
      <c r="Q116" s="36" t="s">
        <v>53</v>
      </c>
      <c r="R116" s="36" t="s">
        <v>452</v>
      </c>
      <c r="S116" s="36" t="s">
        <v>52</v>
      </c>
      <c r="T116" s="36"/>
      <c r="U116" s="36" t="n">
        <v>488.03</v>
      </c>
      <c r="V116" s="36" t="n">
        <v>508.01</v>
      </c>
      <c r="W116" s="36" t="n">
        <v>69.786</v>
      </c>
      <c r="X116" s="36" t="s">
        <v>319</v>
      </c>
      <c r="Y116" s="36" t="n">
        <v>71.76</v>
      </c>
      <c r="Z116" s="36" t="s">
        <v>319</v>
      </c>
      <c r="AA116" s="36" t="n">
        <v>67.64</v>
      </c>
      <c r="AB116" s="36" t="s">
        <v>319</v>
      </c>
      <c r="AC116" s="36" t="n">
        <v>48.71</v>
      </c>
      <c r="AD116" s="36" t="s">
        <v>319</v>
      </c>
      <c r="AE116" s="36" t="n">
        <v>18.41</v>
      </c>
      <c r="AF116" s="36" t="s">
        <v>319</v>
      </c>
      <c r="AG116" s="36" t="n">
        <v>16.42</v>
      </c>
      <c r="AH116" s="36" t="s">
        <v>319</v>
      </c>
      <c r="AI116" s="36" t="n">
        <v>9.58</v>
      </c>
      <c r="AJ116" s="36" t="s">
        <v>319</v>
      </c>
      <c r="AK116" s="36" t="n">
        <v>10.01</v>
      </c>
      <c r="AL116" s="36" t="s">
        <v>319</v>
      </c>
      <c r="AM116" s="36" t="n">
        <v>11.01</v>
      </c>
      <c r="AN116" s="36" t="s">
        <v>319</v>
      </c>
      <c r="AO116" s="36" t="n">
        <v>43.12</v>
      </c>
      <c r="AP116" s="36" t="s">
        <v>319</v>
      </c>
      <c r="AQ116" s="36" t="n">
        <v>49.08</v>
      </c>
      <c r="AR116" s="36" t="s">
        <v>319</v>
      </c>
      <c r="AS116" s="36" t="n">
        <v>66.89</v>
      </c>
      <c r="AT116" s="36" t="s">
        <v>319</v>
      </c>
      <c r="AU116" s="36" t="n">
        <v>482.416</v>
      </c>
      <c r="AV116" s="55" t="n">
        <v>0.20917</v>
      </c>
      <c r="AW116" s="55" t="s">
        <v>442</v>
      </c>
      <c r="AX116" s="55" t="s">
        <v>444</v>
      </c>
      <c r="AY116" s="55" t="n">
        <v>1</v>
      </c>
      <c r="AZ116" s="55" t="s">
        <v>453</v>
      </c>
    </row>
    <row collapsed="false" customFormat="false" customHeight="false" hidden="false" ht="15.9" outlineLevel="0" r="117">
      <c r="A117" s="36" t="n">
        <v>107</v>
      </c>
      <c r="B117" s="82" t="n">
        <v>8106</v>
      </c>
      <c r="C117" s="55" t="s">
        <v>448</v>
      </c>
      <c r="D117" s="55" t="s">
        <v>437</v>
      </c>
      <c r="E117" s="55" t="s">
        <v>449</v>
      </c>
      <c r="F117" s="55" t="s">
        <v>450</v>
      </c>
      <c r="G117" s="74" t="s">
        <v>440</v>
      </c>
      <c r="H117" s="34" t="s">
        <v>451</v>
      </c>
      <c r="I117" s="71" t="n">
        <v>2</v>
      </c>
      <c r="J117" s="36" t="s">
        <v>452</v>
      </c>
      <c r="K117" s="36" t="n">
        <v>100</v>
      </c>
      <c r="L117" s="36" t="n">
        <v>61.58</v>
      </c>
      <c r="M117" s="36" t="s">
        <v>442</v>
      </c>
      <c r="N117" s="36" t="s">
        <v>52</v>
      </c>
      <c r="O117" s="36" t="s">
        <v>53</v>
      </c>
      <c r="P117" s="36" t="s">
        <v>52</v>
      </c>
      <c r="Q117" s="36" t="s">
        <v>53</v>
      </c>
      <c r="R117" s="36" t="s">
        <v>452</v>
      </c>
      <c r="S117" s="36" t="s">
        <v>52</v>
      </c>
      <c r="T117" s="36"/>
      <c r="U117" s="36"/>
      <c r="V117" s="36" t="n">
        <v>746.27</v>
      </c>
      <c r="W117" s="36" t="n">
        <v>195.34</v>
      </c>
      <c r="X117" s="36" t="s">
        <v>319</v>
      </c>
      <c r="Y117" s="36" t="n">
        <v>174.83</v>
      </c>
      <c r="Z117" s="36" t="s">
        <v>319</v>
      </c>
      <c r="AA117" s="36" t="n">
        <v>174.36</v>
      </c>
      <c r="AB117" s="36" t="s">
        <v>319</v>
      </c>
      <c r="AC117" s="36" t="n">
        <v>124.41</v>
      </c>
      <c r="AD117" s="36" t="s">
        <v>319</v>
      </c>
      <c r="AE117" s="36" t="n">
        <v>41.2</v>
      </c>
      <c r="AF117" s="36" t="s">
        <v>319</v>
      </c>
      <c r="AG117" s="36" t="n">
        <v>43.67</v>
      </c>
      <c r="AH117" s="36" t="s">
        <v>319</v>
      </c>
      <c r="AI117" s="36" t="n">
        <v>25.37</v>
      </c>
      <c r="AJ117" s="36" t="s">
        <v>319</v>
      </c>
      <c r="AK117" s="36" t="n">
        <v>35.49</v>
      </c>
      <c r="AL117" s="36" t="s">
        <v>319</v>
      </c>
      <c r="AM117" s="36" t="n">
        <v>39.98</v>
      </c>
      <c r="AN117" s="36" t="s">
        <v>319</v>
      </c>
      <c r="AO117" s="36" t="n">
        <v>104.4</v>
      </c>
      <c r="AP117" s="36" t="s">
        <v>319</v>
      </c>
      <c r="AQ117" s="36" t="n">
        <v>128.7</v>
      </c>
      <c r="AR117" s="36" t="s">
        <v>319</v>
      </c>
      <c r="AS117" s="36" t="n">
        <v>165.99</v>
      </c>
      <c r="AT117" s="36" t="s">
        <v>319</v>
      </c>
      <c r="AU117" s="36" t="n">
        <v>1253.74</v>
      </c>
      <c r="AV117" s="55" t="n">
        <v>0.55568</v>
      </c>
      <c r="AW117" s="55" t="s">
        <v>442</v>
      </c>
      <c r="AX117" s="55" t="s">
        <v>444</v>
      </c>
      <c r="AY117" s="55" t="n">
        <v>1</v>
      </c>
      <c r="AZ117" s="55" t="s">
        <v>453</v>
      </c>
    </row>
    <row collapsed="false" customFormat="false" customHeight="false" hidden="false" ht="15.9" outlineLevel="0" r="118">
      <c r="A118" s="36" t="n">
        <v>108</v>
      </c>
      <c r="B118" s="82" t="n">
        <v>8107</v>
      </c>
      <c r="C118" s="55" t="s">
        <v>448</v>
      </c>
      <c r="D118" s="55" t="s">
        <v>437</v>
      </c>
      <c r="E118" s="55" t="s">
        <v>449</v>
      </c>
      <c r="F118" s="55" t="s">
        <v>450</v>
      </c>
      <c r="G118" s="74" t="s">
        <v>440</v>
      </c>
      <c r="H118" s="34" t="s">
        <v>451</v>
      </c>
      <c r="I118" s="71" t="n">
        <v>2</v>
      </c>
      <c r="J118" s="36" t="s">
        <v>452</v>
      </c>
      <c r="K118" s="36" t="n">
        <v>100</v>
      </c>
      <c r="L118" s="36" t="n">
        <v>22.6</v>
      </c>
      <c r="M118" s="36" t="s">
        <v>442</v>
      </c>
      <c r="N118" s="36" t="s">
        <v>52</v>
      </c>
      <c r="O118" s="36" t="s">
        <v>53</v>
      </c>
      <c r="P118" s="36" t="s">
        <v>52</v>
      </c>
      <c r="Q118" s="36" t="s">
        <v>53</v>
      </c>
      <c r="R118" s="36" t="s">
        <v>452</v>
      </c>
      <c r="S118" s="36" t="s">
        <v>52</v>
      </c>
      <c r="T118" s="36"/>
      <c r="U118" s="36"/>
      <c r="V118" s="36" t="n">
        <v>370.66</v>
      </c>
      <c r="W118" s="36" t="n">
        <v>46.152</v>
      </c>
      <c r="X118" s="36" t="s">
        <v>319</v>
      </c>
      <c r="Y118" s="36" t="n">
        <v>62.14</v>
      </c>
      <c r="Z118" s="36" t="s">
        <v>319</v>
      </c>
      <c r="AA118" s="36" t="n">
        <v>61.04</v>
      </c>
      <c r="AB118" s="36" t="s">
        <v>319</v>
      </c>
      <c r="AC118" s="36" t="n">
        <v>47.21</v>
      </c>
      <c r="AD118" s="36" t="s">
        <v>319</v>
      </c>
      <c r="AE118" s="36" t="n">
        <v>18.84</v>
      </c>
      <c r="AF118" s="36" t="s">
        <v>319</v>
      </c>
      <c r="AG118" s="36" t="n">
        <v>9.13</v>
      </c>
      <c r="AH118" s="36" t="s">
        <v>319</v>
      </c>
      <c r="AI118" s="36" t="n">
        <v>4.93</v>
      </c>
      <c r="AJ118" s="36" t="s">
        <v>319</v>
      </c>
      <c r="AK118" s="36" t="n">
        <v>6.6</v>
      </c>
      <c r="AL118" s="36" t="s">
        <v>319</v>
      </c>
      <c r="AM118" s="36" t="n">
        <v>8.01</v>
      </c>
      <c r="AN118" s="36" t="s">
        <v>319</v>
      </c>
      <c r="AO118" s="36" t="n">
        <v>36.6</v>
      </c>
      <c r="AP118" s="36" t="s">
        <v>319</v>
      </c>
      <c r="AQ118" s="36" t="n">
        <v>40.52</v>
      </c>
      <c r="AR118" s="36" t="s">
        <v>319</v>
      </c>
      <c r="AS118" s="36" t="n">
        <v>50.46</v>
      </c>
      <c r="AT118" s="36" t="s">
        <v>319</v>
      </c>
      <c r="AU118" s="36" t="n">
        <v>391.632</v>
      </c>
      <c r="AV118" s="55" t="n">
        <v>0.22678</v>
      </c>
      <c r="AW118" s="55" t="s">
        <v>442</v>
      </c>
      <c r="AX118" s="55" t="s">
        <v>444</v>
      </c>
      <c r="AY118" s="55" t="n">
        <v>1</v>
      </c>
      <c r="AZ118" s="55" t="s">
        <v>453</v>
      </c>
    </row>
    <row collapsed="false" customFormat="false" customHeight="false" hidden="false" ht="15.9" outlineLevel="0" r="119">
      <c r="A119" s="36" t="n">
        <v>109</v>
      </c>
      <c r="B119" s="82" t="n">
        <v>8108</v>
      </c>
      <c r="C119" s="55" t="s">
        <v>448</v>
      </c>
      <c r="D119" s="55" t="s">
        <v>437</v>
      </c>
      <c r="E119" s="55" t="s">
        <v>449</v>
      </c>
      <c r="F119" s="55" t="s">
        <v>450</v>
      </c>
      <c r="G119" s="74" t="s">
        <v>440</v>
      </c>
      <c r="H119" s="34" t="s">
        <v>451</v>
      </c>
      <c r="I119" s="71" t="n">
        <v>2</v>
      </c>
      <c r="J119" s="36" t="s">
        <v>452</v>
      </c>
      <c r="K119" s="36" t="n">
        <v>100</v>
      </c>
      <c r="L119" s="36" t="n">
        <v>61</v>
      </c>
      <c r="M119" s="36" t="s">
        <v>442</v>
      </c>
      <c r="N119" s="36" t="s">
        <v>52</v>
      </c>
      <c r="O119" s="36" t="s">
        <v>53</v>
      </c>
      <c r="P119" s="36" t="s">
        <v>52</v>
      </c>
      <c r="Q119" s="36" t="s">
        <v>53</v>
      </c>
      <c r="R119" s="36" t="s">
        <v>452</v>
      </c>
      <c r="S119" s="36" t="s">
        <v>52</v>
      </c>
      <c r="T119" s="36"/>
      <c r="U119" s="36"/>
      <c r="V119" s="36" t="n">
        <v>778.3</v>
      </c>
      <c r="W119" s="36" t="n">
        <v>179.622</v>
      </c>
      <c r="X119" s="36" t="s">
        <v>319</v>
      </c>
      <c r="Y119" s="36" t="n">
        <v>179.07</v>
      </c>
      <c r="Z119" s="36" t="s">
        <v>319</v>
      </c>
      <c r="AA119" s="36" t="n">
        <v>175.18</v>
      </c>
      <c r="AB119" s="36" t="s">
        <v>319</v>
      </c>
      <c r="AC119" s="36" t="n">
        <v>127.43</v>
      </c>
      <c r="AD119" s="36" t="s">
        <v>319</v>
      </c>
      <c r="AE119" s="36" t="n">
        <v>40.55</v>
      </c>
      <c r="AF119" s="36" t="s">
        <v>319</v>
      </c>
      <c r="AG119" s="36" t="n">
        <v>43.61</v>
      </c>
      <c r="AH119" s="36" t="s">
        <v>319</v>
      </c>
      <c r="AI119" s="36" t="n">
        <v>22.83</v>
      </c>
      <c r="AJ119" s="36" t="s">
        <v>319</v>
      </c>
      <c r="AK119" s="36" t="n">
        <v>32.4</v>
      </c>
      <c r="AL119" s="36" t="s">
        <v>319</v>
      </c>
      <c r="AM119" s="36" t="n">
        <v>38.84</v>
      </c>
      <c r="AN119" s="36" t="s">
        <v>319</v>
      </c>
      <c r="AO119" s="36" t="n">
        <v>107.2</v>
      </c>
      <c r="AP119" s="36" t="s">
        <v>319</v>
      </c>
      <c r="AQ119" s="36" t="n">
        <v>127.13</v>
      </c>
      <c r="AR119" s="36" t="s">
        <v>319</v>
      </c>
      <c r="AS119" s="36" t="n">
        <v>175.33</v>
      </c>
      <c r="AT119" s="36" t="s">
        <v>319</v>
      </c>
      <c r="AU119" s="36" t="n">
        <v>1249.192</v>
      </c>
      <c r="AV119" s="55" t="n">
        <v>0.53386</v>
      </c>
      <c r="AW119" s="55" t="s">
        <v>442</v>
      </c>
      <c r="AX119" s="55" t="s">
        <v>444</v>
      </c>
      <c r="AY119" s="55" t="n">
        <v>1</v>
      </c>
      <c r="AZ119" s="55" t="s">
        <v>453</v>
      </c>
    </row>
    <row collapsed="false" customFormat="false" customHeight="false" hidden="false" ht="15.9" outlineLevel="0" r="120">
      <c r="A120" s="36" t="n">
        <v>110</v>
      </c>
      <c r="B120" s="82" t="n">
        <v>8109</v>
      </c>
      <c r="C120" s="55" t="s">
        <v>448</v>
      </c>
      <c r="D120" s="55" t="s">
        <v>437</v>
      </c>
      <c r="E120" s="55" t="s">
        <v>449</v>
      </c>
      <c r="F120" s="55" t="s">
        <v>450</v>
      </c>
      <c r="G120" s="74" t="s">
        <v>440</v>
      </c>
      <c r="H120" s="34" t="s">
        <v>451</v>
      </c>
      <c r="I120" s="71" t="n">
        <v>2</v>
      </c>
      <c r="J120" s="36" t="s">
        <v>452</v>
      </c>
      <c r="K120" s="36" t="n">
        <v>80</v>
      </c>
      <c r="L120" s="36" t="n">
        <v>60.71</v>
      </c>
      <c r="M120" s="36" t="s">
        <v>442</v>
      </c>
      <c r="N120" s="36" t="s">
        <v>52</v>
      </c>
      <c r="O120" s="36" t="s">
        <v>53</v>
      </c>
      <c r="P120" s="36" t="s">
        <v>52</v>
      </c>
      <c r="Q120" s="36" t="s">
        <v>53</v>
      </c>
      <c r="R120" s="36" t="s">
        <v>452</v>
      </c>
      <c r="S120" s="36" t="s">
        <v>52</v>
      </c>
      <c r="T120" s="36"/>
      <c r="U120" s="36"/>
      <c r="V120" s="36" t="n">
        <v>457.7</v>
      </c>
      <c r="W120" s="36" t="n">
        <v>122.01</v>
      </c>
      <c r="X120" s="36" t="s">
        <v>319</v>
      </c>
      <c r="Y120" s="36" t="n">
        <v>109.86</v>
      </c>
      <c r="Z120" s="36" t="s">
        <v>319</v>
      </c>
      <c r="AA120" s="36" t="n">
        <v>103.37</v>
      </c>
      <c r="AB120" s="36" t="s">
        <v>319</v>
      </c>
      <c r="AC120" s="36" t="n">
        <v>75.12</v>
      </c>
      <c r="AD120" s="36" t="s">
        <v>319</v>
      </c>
      <c r="AE120" s="36" t="n">
        <v>24.8</v>
      </c>
      <c r="AF120" s="36" t="s">
        <v>319</v>
      </c>
      <c r="AG120" s="36" t="n">
        <v>25.41</v>
      </c>
      <c r="AH120" s="36" t="s">
        <v>319</v>
      </c>
      <c r="AI120" s="36" t="n">
        <v>16.05</v>
      </c>
      <c r="AJ120" s="36" t="s">
        <v>319</v>
      </c>
      <c r="AK120" s="36" t="n">
        <v>21.59</v>
      </c>
      <c r="AL120" s="36" t="s">
        <v>319</v>
      </c>
      <c r="AM120" s="36" t="n">
        <v>22.14</v>
      </c>
      <c r="AN120" s="36" t="s">
        <v>319</v>
      </c>
      <c r="AO120" s="36" t="n">
        <v>61.44</v>
      </c>
      <c r="AP120" s="36" t="s">
        <v>319</v>
      </c>
      <c r="AQ120" s="36" t="n">
        <v>73.73</v>
      </c>
      <c r="AR120" s="36" t="s">
        <v>319</v>
      </c>
      <c r="AS120" s="36" t="n">
        <v>114.58</v>
      </c>
      <c r="AT120" s="36" t="s">
        <v>319</v>
      </c>
      <c r="AU120" s="36" t="n">
        <v>770.1</v>
      </c>
      <c r="AV120" s="55" t="n">
        <v>0.36924</v>
      </c>
      <c r="AW120" s="55" t="s">
        <v>442</v>
      </c>
      <c r="AX120" s="55" t="s">
        <v>444</v>
      </c>
      <c r="AY120" s="55" t="n">
        <v>1</v>
      </c>
      <c r="AZ120" s="55" t="s">
        <v>453</v>
      </c>
    </row>
    <row collapsed="false" customFormat="false" customHeight="false" hidden="false" ht="15.9" outlineLevel="0" r="121">
      <c r="A121" s="36" t="n">
        <v>111</v>
      </c>
      <c r="B121" s="82" t="n">
        <v>8110</v>
      </c>
      <c r="C121" s="55" t="s">
        <v>448</v>
      </c>
      <c r="D121" s="55" t="s">
        <v>437</v>
      </c>
      <c r="E121" s="55" t="s">
        <v>449</v>
      </c>
      <c r="F121" s="55" t="s">
        <v>450</v>
      </c>
      <c r="G121" s="74" t="s">
        <v>440</v>
      </c>
      <c r="H121" s="34" t="s">
        <v>451</v>
      </c>
      <c r="I121" s="71" t="n">
        <v>2</v>
      </c>
      <c r="J121" s="36" t="s">
        <v>452</v>
      </c>
      <c r="K121" s="36" t="n">
        <v>75</v>
      </c>
      <c r="L121" s="36" t="n">
        <v>60.71</v>
      </c>
      <c r="M121" s="36" t="s">
        <v>442</v>
      </c>
      <c r="N121" s="36" t="s">
        <v>52</v>
      </c>
      <c r="O121" s="36" t="s">
        <v>53</v>
      </c>
      <c r="P121" s="36" t="s">
        <v>52</v>
      </c>
      <c r="Q121" s="36" t="s">
        <v>53</v>
      </c>
      <c r="R121" s="36" t="s">
        <v>452</v>
      </c>
      <c r="S121" s="36" t="s">
        <v>52</v>
      </c>
      <c r="T121" s="36"/>
      <c r="U121" s="36"/>
      <c r="V121" s="36" t="n">
        <v>278.16</v>
      </c>
      <c r="W121" s="36" t="n">
        <v>71.48</v>
      </c>
      <c r="X121" s="36" t="s">
        <v>319</v>
      </c>
      <c r="Y121" s="36" t="n">
        <v>64.14</v>
      </c>
      <c r="Z121" s="36" t="s">
        <v>319</v>
      </c>
      <c r="AA121" s="36" t="n">
        <v>62.47</v>
      </c>
      <c r="AB121" s="36" t="s">
        <v>319</v>
      </c>
      <c r="AC121" s="36" t="n">
        <v>42.37</v>
      </c>
      <c r="AD121" s="36" t="s">
        <v>319</v>
      </c>
      <c r="AE121" s="36" t="n">
        <v>14.8</v>
      </c>
      <c r="AF121" s="36" t="s">
        <v>319</v>
      </c>
      <c r="AG121" s="36" t="n">
        <v>12.98</v>
      </c>
      <c r="AH121" s="36" t="s">
        <v>319</v>
      </c>
      <c r="AI121" s="36" t="n">
        <v>7.05</v>
      </c>
      <c r="AJ121" s="36" t="s">
        <v>319</v>
      </c>
      <c r="AK121" s="36" t="n">
        <v>10.51</v>
      </c>
      <c r="AL121" s="36" t="s">
        <v>319</v>
      </c>
      <c r="AM121" s="36" t="n">
        <v>11.86</v>
      </c>
      <c r="AN121" s="36" t="s">
        <v>319</v>
      </c>
      <c r="AO121" s="36" t="n">
        <v>36.67</v>
      </c>
      <c r="AP121" s="36" t="s">
        <v>319</v>
      </c>
      <c r="AQ121" s="36" t="n">
        <v>44.75</v>
      </c>
      <c r="AR121" s="36" t="s">
        <v>319</v>
      </c>
      <c r="AS121" s="36" t="n">
        <v>57.65</v>
      </c>
      <c r="AT121" s="36" t="s">
        <v>319</v>
      </c>
      <c r="AU121" s="36" t="n">
        <v>436.73</v>
      </c>
      <c r="AV121" s="55" t="n">
        <v>0.18788</v>
      </c>
      <c r="AW121" s="55" t="s">
        <v>442</v>
      </c>
      <c r="AX121" s="55" t="s">
        <v>444</v>
      </c>
      <c r="AY121" s="55" t="n">
        <v>1</v>
      </c>
      <c r="AZ121" s="55" t="s">
        <v>453</v>
      </c>
    </row>
    <row collapsed="false" customFormat="false" customHeight="false" hidden="false" ht="15.9" outlineLevel="0" r="122">
      <c r="A122" s="36" t="n">
        <v>112</v>
      </c>
      <c r="B122" s="82" t="n">
        <v>8111</v>
      </c>
      <c r="C122" s="55" t="s">
        <v>448</v>
      </c>
      <c r="D122" s="55" t="s">
        <v>437</v>
      </c>
      <c r="E122" s="55" t="s">
        <v>449</v>
      </c>
      <c r="F122" s="55" t="s">
        <v>450</v>
      </c>
      <c r="G122" s="74" t="s">
        <v>440</v>
      </c>
      <c r="H122" s="34" t="s">
        <v>451</v>
      </c>
      <c r="I122" s="71" t="n">
        <v>2</v>
      </c>
      <c r="J122" s="36" t="s">
        <v>452</v>
      </c>
      <c r="K122" s="36" t="n">
        <v>100</v>
      </c>
      <c r="L122" s="36" t="n">
        <v>61</v>
      </c>
      <c r="M122" s="36" t="s">
        <v>442</v>
      </c>
      <c r="N122" s="36" t="s">
        <v>52</v>
      </c>
      <c r="O122" s="36" t="s">
        <v>53</v>
      </c>
      <c r="P122" s="36" t="s">
        <v>52</v>
      </c>
      <c r="Q122" s="36" t="s">
        <v>53</v>
      </c>
      <c r="R122" s="36" t="s">
        <v>452</v>
      </c>
      <c r="S122" s="36" t="s">
        <v>52</v>
      </c>
      <c r="T122" s="36"/>
      <c r="U122" s="36"/>
      <c r="V122" s="36" t="n">
        <v>662.42</v>
      </c>
      <c r="W122" s="36" t="n">
        <v>153.099</v>
      </c>
      <c r="X122" s="36" t="s">
        <v>319</v>
      </c>
      <c r="Y122" s="36" t="n">
        <v>155.81</v>
      </c>
      <c r="Z122" s="36" t="s">
        <v>319</v>
      </c>
      <c r="AA122" s="36" t="n">
        <v>151.24</v>
      </c>
      <c r="AB122" s="36" t="s">
        <v>319</v>
      </c>
      <c r="AC122" s="36" t="n">
        <v>93.07</v>
      </c>
      <c r="AD122" s="36" t="s">
        <v>319</v>
      </c>
      <c r="AE122" s="36" t="n">
        <v>29.12</v>
      </c>
      <c r="AF122" s="36" t="s">
        <v>319</v>
      </c>
      <c r="AG122" s="36" t="n">
        <v>30.12</v>
      </c>
      <c r="AH122" s="36" t="s">
        <v>319</v>
      </c>
      <c r="AI122" s="36" t="n">
        <v>17.88</v>
      </c>
      <c r="AJ122" s="36" t="s">
        <v>319</v>
      </c>
      <c r="AK122" s="36" t="n">
        <v>25.7</v>
      </c>
      <c r="AL122" s="36" t="s">
        <v>319</v>
      </c>
      <c r="AM122" s="36" t="n">
        <v>31.94</v>
      </c>
      <c r="AN122" s="36" t="s">
        <v>319</v>
      </c>
      <c r="AO122" s="36" t="n">
        <v>94.57</v>
      </c>
      <c r="AP122" s="36" t="s">
        <v>319</v>
      </c>
      <c r="AQ122" s="36" t="n">
        <v>118.26</v>
      </c>
      <c r="AR122" s="36" t="s">
        <v>319</v>
      </c>
      <c r="AS122" s="36" t="n">
        <v>150.48</v>
      </c>
      <c r="AT122" s="36" t="s">
        <v>319</v>
      </c>
      <c r="AU122" s="36" t="n">
        <v>1051.289</v>
      </c>
      <c r="AV122" s="55" t="n">
        <v>0.44509</v>
      </c>
      <c r="AW122" s="55" t="s">
        <v>442</v>
      </c>
      <c r="AX122" s="55" t="s">
        <v>444</v>
      </c>
      <c r="AY122" s="55" t="n">
        <v>1</v>
      </c>
      <c r="AZ122" s="55" t="s">
        <v>453</v>
      </c>
    </row>
    <row collapsed="false" customFormat="false" customHeight="false" hidden="false" ht="15.9" outlineLevel="0" r="123">
      <c r="A123" s="36" t="n">
        <v>113</v>
      </c>
      <c r="B123" s="82" t="n">
        <v>8112</v>
      </c>
      <c r="C123" s="55" t="s">
        <v>448</v>
      </c>
      <c r="D123" s="55" t="s">
        <v>437</v>
      </c>
      <c r="E123" s="55" t="s">
        <v>449</v>
      </c>
      <c r="F123" s="55" t="s">
        <v>450</v>
      </c>
      <c r="G123" s="74" t="s">
        <v>440</v>
      </c>
      <c r="H123" s="34" t="s">
        <v>451</v>
      </c>
      <c r="I123" s="71" t="n">
        <v>2</v>
      </c>
      <c r="J123" s="36" t="s">
        <v>452</v>
      </c>
      <c r="K123" s="36" t="n">
        <v>75</v>
      </c>
      <c r="L123" s="36" t="n">
        <v>61.25</v>
      </c>
      <c r="M123" s="36" t="s">
        <v>442</v>
      </c>
      <c r="N123" s="36" t="s">
        <v>52</v>
      </c>
      <c r="O123" s="36" t="s">
        <v>53</v>
      </c>
      <c r="P123" s="36" t="s">
        <v>52</v>
      </c>
      <c r="Q123" s="36" t="s">
        <v>53</v>
      </c>
      <c r="R123" s="36" t="s">
        <v>452</v>
      </c>
      <c r="S123" s="36" t="s">
        <v>52</v>
      </c>
      <c r="T123" s="36"/>
      <c r="U123" s="36"/>
      <c r="V123" s="36" t="n">
        <v>233.28</v>
      </c>
      <c r="W123" s="36" t="n">
        <v>51.354</v>
      </c>
      <c r="X123" s="36" t="s">
        <v>319</v>
      </c>
      <c r="Y123" s="36" t="n">
        <v>60.11</v>
      </c>
      <c r="Z123" s="36" t="s">
        <v>319</v>
      </c>
      <c r="AA123" s="36" t="n">
        <v>55.49</v>
      </c>
      <c r="AB123" s="36" t="s">
        <v>319</v>
      </c>
      <c r="AC123" s="36" t="n">
        <v>38.96</v>
      </c>
      <c r="AD123" s="36" t="s">
        <v>319</v>
      </c>
      <c r="AE123" s="36" t="n">
        <v>13.1</v>
      </c>
      <c r="AF123" s="36" t="s">
        <v>319</v>
      </c>
      <c r="AG123" s="36" t="n">
        <v>11.49</v>
      </c>
      <c r="AH123" s="36" t="s">
        <v>319</v>
      </c>
      <c r="AI123" s="36" t="n">
        <v>5.98</v>
      </c>
      <c r="AJ123" s="36" t="s">
        <v>319</v>
      </c>
      <c r="AK123" s="36" t="n">
        <v>8.25</v>
      </c>
      <c r="AL123" s="36" t="s">
        <v>319</v>
      </c>
      <c r="AM123" s="36" t="n">
        <v>9.64</v>
      </c>
      <c r="AN123" s="36" t="s">
        <v>319</v>
      </c>
      <c r="AO123" s="36" t="n">
        <v>28.87</v>
      </c>
      <c r="AP123" s="36" t="s">
        <v>319</v>
      </c>
      <c r="AQ123" s="36" t="n">
        <v>37.76</v>
      </c>
      <c r="AR123" s="36" t="s">
        <v>319</v>
      </c>
      <c r="AS123" s="36" t="n">
        <v>50.69</v>
      </c>
      <c r="AT123" s="36" t="s">
        <v>319</v>
      </c>
      <c r="AU123" s="36" t="n">
        <v>371.694</v>
      </c>
      <c r="AV123" s="55" t="n">
        <v>0.16629</v>
      </c>
      <c r="AW123" s="55" t="s">
        <v>442</v>
      </c>
      <c r="AX123" s="55" t="s">
        <v>444</v>
      </c>
      <c r="AY123" s="55" t="n">
        <v>1</v>
      </c>
      <c r="AZ123" s="55" t="s">
        <v>453</v>
      </c>
    </row>
    <row collapsed="false" customFormat="false" customHeight="false" hidden="false" ht="15.9" outlineLevel="0" r="124">
      <c r="A124" s="36" t="n">
        <v>114</v>
      </c>
      <c r="B124" s="82" t="n">
        <v>8113</v>
      </c>
      <c r="C124" s="55" t="s">
        <v>448</v>
      </c>
      <c r="D124" s="55" t="s">
        <v>437</v>
      </c>
      <c r="E124" s="55" t="s">
        <v>449</v>
      </c>
      <c r="F124" s="55" t="s">
        <v>450</v>
      </c>
      <c r="G124" s="74" t="s">
        <v>440</v>
      </c>
      <c r="H124" s="34" t="s">
        <v>451</v>
      </c>
      <c r="I124" s="71" t="n">
        <v>2</v>
      </c>
      <c r="J124" s="36" t="s">
        <v>452</v>
      </c>
      <c r="K124" s="36" t="n">
        <v>75</v>
      </c>
      <c r="L124" s="36" t="n">
        <v>61.25</v>
      </c>
      <c r="M124" s="36" t="s">
        <v>442</v>
      </c>
      <c r="N124" s="36" t="s">
        <v>52</v>
      </c>
      <c r="O124" s="36" t="s">
        <v>53</v>
      </c>
      <c r="P124" s="36" t="s">
        <v>52</v>
      </c>
      <c r="Q124" s="36" t="s">
        <v>53</v>
      </c>
      <c r="R124" s="36" t="s">
        <v>452</v>
      </c>
      <c r="S124" s="36" t="s">
        <v>52</v>
      </c>
      <c r="T124" s="36"/>
      <c r="U124" s="36"/>
      <c r="V124" s="36" t="n">
        <v>280.43</v>
      </c>
      <c r="W124" s="36" t="n">
        <v>57.33</v>
      </c>
      <c r="X124" s="36" t="s">
        <v>319</v>
      </c>
      <c r="Y124" s="36" t="n">
        <v>60.45</v>
      </c>
      <c r="Z124" s="36" t="s">
        <v>319</v>
      </c>
      <c r="AA124" s="36" t="n">
        <v>59.35</v>
      </c>
      <c r="AB124" s="36" t="s">
        <v>319</v>
      </c>
      <c r="AC124" s="36" t="n">
        <v>47.14</v>
      </c>
      <c r="AD124" s="36" t="s">
        <v>319</v>
      </c>
      <c r="AE124" s="36" t="n">
        <v>17.99</v>
      </c>
      <c r="AF124" s="36" t="s">
        <v>319</v>
      </c>
      <c r="AG124" s="36" t="n">
        <v>14.33</v>
      </c>
      <c r="AH124" s="36" t="s">
        <v>319</v>
      </c>
      <c r="AI124" s="36" t="n">
        <v>8.58</v>
      </c>
      <c r="AJ124" s="36" t="s">
        <v>319</v>
      </c>
      <c r="AK124" s="36" t="n">
        <v>11.4</v>
      </c>
      <c r="AL124" s="36" t="s">
        <v>319</v>
      </c>
      <c r="AM124" s="36" t="n">
        <v>13.81</v>
      </c>
      <c r="AN124" s="36" t="s">
        <v>319</v>
      </c>
      <c r="AO124" s="36" t="n">
        <v>40.88</v>
      </c>
      <c r="AP124" s="36" t="s">
        <v>319</v>
      </c>
      <c r="AQ124" s="36" t="n">
        <v>48.36</v>
      </c>
      <c r="AR124" s="36" t="s">
        <v>319</v>
      </c>
      <c r="AS124" s="36" t="n">
        <v>63.22</v>
      </c>
      <c r="AT124" s="36" t="s">
        <v>319</v>
      </c>
      <c r="AU124" s="36" t="n">
        <v>442.84</v>
      </c>
      <c r="AV124" s="55" t="n">
        <v>0.1879</v>
      </c>
      <c r="AW124" s="55" t="s">
        <v>442</v>
      </c>
      <c r="AX124" s="55" t="s">
        <v>444</v>
      </c>
      <c r="AY124" s="55" t="n">
        <v>1</v>
      </c>
      <c r="AZ124" s="55" t="s">
        <v>453</v>
      </c>
    </row>
    <row collapsed="false" customFormat="false" customHeight="false" hidden="false" ht="15.9" outlineLevel="0" r="125">
      <c r="A125" s="36" t="n">
        <v>115</v>
      </c>
      <c r="B125" s="82" t="n">
        <v>8114</v>
      </c>
      <c r="C125" s="55" t="s">
        <v>448</v>
      </c>
      <c r="D125" s="55" t="s">
        <v>437</v>
      </c>
      <c r="E125" s="55" t="s">
        <v>449</v>
      </c>
      <c r="F125" s="55" t="s">
        <v>450</v>
      </c>
      <c r="G125" s="74" t="s">
        <v>440</v>
      </c>
      <c r="H125" s="34" t="s">
        <v>451</v>
      </c>
      <c r="I125" s="71" t="n">
        <v>2</v>
      </c>
      <c r="J125" s="36" t="s">
        <v>452</v>
      </c>
      <c r="K125" s="36" t="n">
        <v>100</v>
      </c>
      <c r="L125" s="36" t="n">
        <v>63.09</v>
      </c>
      <c r="M125" s="36" t="s">
        <v>442</v>
      </c>
      <c r="N125" s="36" t="s">
        <v>52</v>
      </c>
      <c r="O125" s="36" t="s">
        <v>53</v>
      </c>
      <c r="P125" s="36" t="s">
        <v>52</v>
      </c>
      <c r="Q125" s="36" t="s">
        <v>53</v>
      </c>
      <c r="R125" s="36" t="s">
        <v>452</v>
      </c>
      <c r="S125" s="36" t="s">
        <v>52</v>
      </c>
      <c r="T125" s="36"/>
      <c r="U125" s="36" t="n">
        <v>976.18</v>
      </c>
      <c r="V125" s="36" t="n">
        <v>985.87</v>
      </c>
      <c r="W125" s="36" t="n">
        <v>149.337</v>
      </c>
      <c r="X125" s="36" t="s">
        <v>319</v>
      </c>
      <c r="Y125" s="36" t="n">
        <v>148.66</v>
      </c>
      <c r="Z125" s="36" t="s">
        <v>319</v>
      </c>
      <c r="AA125" s="36" t="n">
        <v>133.07</v>
      </c>
      <c r="AB125" s="36" t="s">
        <v>319</v>
      </c>
      <c r="AC125" s="36" t="n">
        <v>101.33</v>
      </c>
      <c r="AD125" s="36" t="s">
        <v>319</v>
      </c>
      <c r="AE125" s="36" t="n">
        <v>40.05</v>
      </c>
      <c r="AF125" s="36" t="s">
        <v>319</v>
      </c>
      <c r="AG125" s="36" t="n">
        <v>38.17</v>
      </c>
      <c r="AH125" s="36" t="s">
        <v>319</v>
      </c>
      <c r="AI125" s="36" t="n">
        <v>21.59</v>
      </c>
      <c r="AJ125" s="36" t="s">
        <v>319</v>
      </c>
      <c r="AK125" s="36" t="n">
        <v>24.99</v>
      </c>
      <c r="AL125" s="36" t="s">
        <v>319</v>
      </c>
      <c r="AM125" s="36" t="n">
        <v>27.94</v>
      </c>
      <c r="AN125" s="36" t="s">
        <v>319</v>
      </c>
      <c r="AO125" s="36" t="n">
        <v>91.03</v>
      </c>
      <c r="AP125" s="36" t="s">
        <v>319</v>
      </c>
      <c r="AQ125" s="36" t="n">
        <v>113.05</v>
      </c>
      <c r="AR125" s="36" t="s">
        <v>319</v>
      </c>
      <c r="AS125" s="36" t="n">
        <v>137.43</v>
      </c>
      <c r="AT125" s="36" t="s">
        <v>319</v>
      </c>
      <c r="AU125" s="36" t="n">
        <v>1026.647</v>
      </c>
      <c r="AV125" s="55" t="n">
        <v>0.41914</v>
      </c>
      <c r="AW125" s="55" t="s">
        <v>442</v>
      </c>
      <c r="AX125" s="55" t="s">
        <v>444</v>
      </c>
      <c r="AY125" s="55" t="n">
        <v>1</v>
      </c>
      <c r="AZ125" s="55" t="s">
        <v>453</v>
      </c>
    </row>
    <row collapsed="false" customFormat="false" customHeight="false" hidden="false" ht="15.9" outlineLevel="0" r="126">
      <c r="A126" s="36" t="n">
        <v>116</v>
      </c>
      <c r="B126" s="82" t="n">
        <v>8115</v>
      </c>
      <c r="C126" s="55" t="s">
        <v>448</v>
      </c>
      <c r="D126" s="55" t="s">
        <v>437</v>
      </c>
      <c r="E126" s="55" t="s">
        <v>449</v>
      </c>
      <c r="F126" s="55" t="s">
        <v>450</v>
      </c>
      <c r="G126" s="74" t="s">
        <v>440</v>
      </c>
      <c r="H126" s="34" t="s">
        <v>451</v>
      </c>
      <c r="I126" s="71" t="n">
        <v>2</v>
      </c>
      <c r="J126" s="36" t="s">
        <v>452</v>
      </c>
      <c r="K126" s="36" t="n">
        <v>100</v>
      </c>
      <c r="L126" s="36" t="n">
        <v>63</v>
      </c>
      <c r="M126" s="36" t="s">
        <v>442</v>
      </c>
      <c r="N126" s="36" t="s">
        <v>52</v>
      </c>
      <c r="O126" s="36" t="s">
        <v>53</v>
      </c>
      <c r="P126" s="36" t="s">
        <v>52</v>
      </c>
      <c r="Q126" s="36" t="s">
        <v>53</v>
      </c>
      <c r="R126" s="36" t="s">
        <v>452</v>
      </c>
      <c r="S126" s="36" t="s">
        <v>52</v>
      </c>
      <c r="T126" s="36"/>
      <c r="U126" s="36" t="n">
        <v>924.29</v>
      </c>
      <c r="V126" s="36" t="n">
        <v>968.98</v>
      </c>
      <c r="W126" s="36" t="n">
        <v>128.889</v>
      </c>
      <c r="X126" s="36" t="s">
        <v>319</v>
      </c>
      <c r="Y126" s="36" t="n">
        <v>136.18</v>
      </c>
      <c r="Z126" s="36" t="s">
        <v>319</v>
      </c>
      <c r="AA126" s="36" t="n">
        <v>131.7</v>
      </c>
      <c r="AB126" s="36" t="s">
        <v>319</v>
      </c>
      <c r="AC126" s="36" t="n">
        <v>99.94</v>
      </c>
      <c r="AD126" s="36" t="s">
        <v>319</v>
      </c>
      <c r="AE126" s="36" t="n">
        <v>36.83</v>
      </c>
      <c r="AF126" s="36" t="s">
        <v>319</v>
      </c>
      <c r="AG126" s="36" t="n">
        <v>39.85</v>
      </c>
      <c r="AH126" s="36" t="s">
        <v>319</v>
      </c>
      <c r="AI126" s="36" t="n">
        <v>22.68</v>
      </c>
      <c r="AJ126" s="36" t="s">
        <v>319</v>
      </c>
      <c r="AK126" s="36" t="n">
        <v>26.56</v>
      </c>
      <c r="AL126" s="36" t="s">
        <v>319</v>
      </c>
      <c r="AM126" s="36" t="n">
        <v>29.4</v>
      </c>
      <c r="AN126" s="36" t="s">
        <v>319</v>
      </c>
      <c r="AO126" s="36" t="n">
        <v>81.67</v>
      </c>
      <c r="AP126" s="36" t="s">
        <v>319</v>
      </c>
      <c r="AQ126" s="36" t="n">
        <v>96.79</v>
      </c>
      <c r="AR126" s="36" t="s">
        <v>319</v>
      </c>
      <c r="AS126" s="36" t="n">
        <v>127.03</v>
      </c>
      <c r="AT126" s="36" t="s">
        <v>319</v>
      </c>
      <c r="AU126" s="36" t="n">
        <v>957.519</v>
      </c>
      <c r="AV126" s="55" t="n">
        <v>0.39413</v>
      </c>
      <c r="AW126" s="55" t="s">
        <v>442</v>
      </c>
      <c r="AX126" s="55" t="s">
        <v>444</v>
      </c>
      <c r="AY126" s="55" t="n">
        <v>1</v>
      </c>
      <c r="AZ126" s="55" t="s">
        <v>453</v>
      </c>
    </row>
    <row collapsed="false" customFormat="false" customHeight="false" hidden="false" ht="15.9" outlineLevel="0" r="127">
      <c r="A127" s="36" t="n">
        <v>117</v>
      </c>
      <c r="B127" s="82" t="n">
        <v>8116</v>
      </c>
      <c r="C127" s="55" t="s">
        <v>448</v>
      </c>
      <c r="D127" s="55" t="s">
        <v>437</v>
      </c>
      <c r="E127" s="55" t="s">
        <v>449</v>
      </c>
      <c r="F127" s="55" t="s">
        <v>450</v>
      </c>
      <c r="G127" s="74" t="s">
        <v>440</v>
      </c>
      <c r="H127" s="34" t="s">
        <v>451</v>
      </c>
      <c r="I127" s="71" t="n">
        <v>2</v>
      </c>
      <c r="J127" s="36" t="s">
        <v>452</v>
      </c>
      <c r="K127" s="36" t="n">
        <v>80</v>
      </c>
      <c r="L127" s="36" t="n">
        <v>62.68</v>
      </c>
      <c r="M127" s="36" t="s">
        <v>442</v>
      </c>
      <c r="N127" s="36" t="s">
        <v>52</v>
      </c>
      <c r="O127" s="36" t="s">
        <v>53</v>
      </c>
      <c r="P127" s="36" t="s">
        <v>52</v>
      </c>
      <c r="Q127" s="36" t="s">
        <v>53</v>
      </c>
      <c r="R127" s="36" t="s">
        <v>452</v>
      </c>
      <c r="S127" s="36" t="s">
        <v>52</v>
      </c>
      <c r="T127" s="36"/>
      <c r="U127" s="36" t="n">
        <v>318.9</v>
      </c>
      <c r="V127" s="36" t="n">
        <v>347.63</v>
      </c>
      <c r="W127" s="36" t="n">
        <v>53.442</v>
      </c>
      <c r="X127" s="36" t="s">
        <v>319</v>
      </c>
      <c r="Y127" s="36" t="n">
        <v>56.21</v>
      </c>
      <c r="Z127" s="36" t="s">
        <v>319</v>
      </c>
      <c r="AA127" s="36" t="n">
        <v>49.65</v>
      </c>
      <c r="AB127" s="36" t="s">
        <v>319</v>
      </c>
      <c r="AC127" s="36" t="n">
        <v>36.53</v>
      </c>
      <c r="AD127" s="36" t="s">
        <v>319</v>
      </c>
      <c r="AE127" s="36" t="n">
        <v>13.88</v>
      </c>
      <c r="AF127" s="36" t="s">
        <v>319</v>
      </c>
      <c r="AG127" s="36" t="n">
        <v>14.25</v>
      </c>
      <c r="AH127" s="36" t="s">
        <v>319</v>
      </c>
      <c r="AI127" s="36" t="n">
        <v>7.88</v>
      </c>
      <c r="AJ127" s="36" t="s">
        <v>319</v>
      </c>
      <c r="AK127" s="36" t="n">
        <v>8.89</v>
      </c>
      <c r="AL127" s="36" t="s">
        <v>319</v>
      </c>
      <c r="AM127" s="36" t="n">
        <v>10.89</v>
      </c>
      <c r="AN127" s="36" t="s">
        <v>319</v>
      </c>
      <c r="AO127" s="36" t="n">
        <v>29.29</v>
      </c>
      <c r="AP127" s="36" t="s">
        <v>319</v>
      </c>
      <c r="AQ127" s="36" t="n">
        <v>36.83</v>
      </c>
      <c r="AR127" s="36" t="s">
        <v>319</v>
      </c>
      <c r="AS127" s="36" t="n">
        <v>50.49</v>
      </c>
      <c r="AT127" s="36" t="s">
        <v>319</v>
      </c>
      <c r="AU127" s="36" t="n">
        <v>368.232</v>
      </c>
      <c r="AV127" s="55" t="n">
        <v>0.1594</v>
      </c>
      <c r="AW127" s="55" t="s">
        <v>442</v>
      </c>
      <c r="AX127" s="55" t="s">
        <v>444</v>
      </c>
      <c r="AY127" s="55" t="n">
        <v>1</v>
      </c>
      <c r="AZ127" s="55" t="s">
        <v>453</v>
      </c>
    </row>
    <row collapsed="false" customFormat="false" customHeight="false" hidden="false" ht="15.9" outlineLevel="0" r="128">
      <c r="A128" s="36" t="n">
        <v>118</v>
      </c>
      <c r="B128" s="82" t="n">
        <v>8117</v>
      </c>
      <c r="C128" s="55" t="s">
        <v>448</v>
      </c>
      <c r="D128" s="55" t="s">
        <v>437</v>
      </c>
      <c r="E128" s="55" t="s">
        <v>449</v>
      </c>
      <c r="F128" s="55" t="s">
        <v>450</v>
      </c>
      <c r="G128" s="74" t="s">
        <v>440</v>
      </c>
      <c r="H128" s="34" t="s">
        <v>451</v>
      </c>
      <c r="I128" s="71" t="n">
        <v>2</v>
      </c>
      <c r="J128" s="36" t="s">
        <v>452</v>
      </c>
      <c r="K128" s="36" t="n">
        <v>100</v>
      </c>
      <c r="L128" s="36" t="n">
        <v>62.34</v>
      </c>
      <c r="M128" s="36" t="s">
        <v>442</v>
      </c>
      <c r="N128" s="36" t="s">
        <v>52</v>
      </c>
      <c r="O128" s="36" t="s">
        <v>53</v>
      </c>
      <c r="P128" s="36" t="s">
        <v>52</v>
      </c>
      <c r="Q128" s="36" t="s">
        <v>53</v>
      </c>
      <c r="R128" s="36" t="s">
        <v>452</v>
      </c>
      <c r="S128" s="36" t="s">
        <v>52</v>
      </c>
      <c r="T128" s="36"/>
      <c r="U128" s="36" t="n">
        <v>996.18</v>
      </c>
      <c r="V128" s="36" t="n">
        <v>1101.75</v>
      </c>
      <c r="W128" s="36" t="n">
        <v>164.38</v>
      </c>
      <c r="X128" s="36" t="s">
        <v>319</v>
      </c>
      <c r="Y128" s="36" t="n">
        <v>153.49</v>
      </c>
      <c r="Z128" s="36" t="s">
        <v>319</v>
      </c>
      <c r="AA128" s="36" t="n">
        <v>138.4</v>
      </c>
      <c r="AB128" s="36" t="s">
        <v>319</v>
      </c>
      <c r="AC128" s="36" t="n">
        <v>106.77</v>
      </c>
      <c r="AD128" s="36" t="s">
        <v>319</v>
      </c>
      <c r="AE128" s="36" t="n">
        <v>40.18</v>
      </c>
      <c r="AF128" s="36" t="s">
        <v>319</v>
      </c>
      <c r="AG128" s="36" t="n">
        <v>45.52</v>
      </c>
      <c r="AH128" s="36" t="s">
        <v>319</v>
      </c>
      <c r="AI128" s="36" t="n">
        <v>24.9</v>
      </c>
      <c r="AJ128" s="36" t="s">
        <v>319</v>
      </c>
      <c r="AK128" s="36" t="n">
        <v>29.4</v>
      </c>
      <c r="AL128" s="36" t="s">
        <v>319</v>
      </c>
      <c r="AM128" s="36" t="n">
        <v>33.43</v>
      </c>
      <c r="AN128" s="36" t="s">
        <v>319</v>
      </c>
      <c r="AO128" s="36" t="n">
        <v>94.32</v>
      </c>
      <c r="AP128" s="36" t="s">
        <v>319</v>
      </c>
      <c r="AQ128" s="36" t="n">
        <v>106.34</v>
      </c>
      <c r="AR128" s="36" t="s">
        <v>319</v>
      </c>
      <c r="AS128" s="36" t="n">
        <v>144.21</v>
      </c>
      <c r="AT128" s="36" t="s">
        <v>319</v>
      </c>
      <c r="AU128" s="36" t="n">
        <v>1081.34</v>
      </c>
      <c r="AV128" s="55" t="n">
        <v>0.41914</v>
      </c>
      <c r="AW128" s="55" t="s">
        <v>442</v>
      </c>
      <c r="AX128" s="55" t="s">
        <v>444</v>
      </c>
      <c r="AY128" s="55" t="n">
        <v>1</v>
      </c>
      <c r="AZ128" s="55" t="s">
        <v>453</v>
      </c>
    </row>
    <row collapsed="false" customFormat="false" customHeight="false" hidden="false" ht="15.9" outlineLevel="0" r="129">
      <c r="A129" s="36" t="n">
        <v>119</v>
      </c>
      <c r="B129" s="82" t="n">
        <v>8118</v>
      </c>
      <c r="C129" s="55" t="s">
        <v>448</v>
      </c>
      <c r="D129" s="55" t="s">
        <v>437</v>
      </c>
      <c r="E129" s="55" t="s">
        <v>449</v>
      </c>
      <c r="F129" s="55" t="s">
        <v>450</v>
      </c>
      <c r="G129" s="74" t="s">
        <v>440</v>
      </c>
      <c r="H129" s="34" t="s">
        <v>451</v>
      </c>
      <c r="I129" s="71" t="n">
        <v>2</v>
      </c>
      <c r="J129" s="36" t="s">
        <v>452</v>
      </c>
      <c r="K129" s="36" t="n">
        <v>100</v>
      </c>
      <c r="L129" s="36" t="n">
        <v>63</v>
      </c>
      <c r="M129" s="36" t="s">
        <v>442</v>
      </c>
      <c r="N129" s="36" t="s">
        <v>52</v>
      </c>
      <c r="O129" s="36" t="s">
        <v>53</v>
      </c>
      <c r="P129" s="36" t="s">
        <v>52</v>
      </c>
      <c r="Q129" s="36" t="s">
        <v>53</v>
      </c>
      <c r="R129" s="36" t="s">
        <v>452</v>
      </c>
      <c r="S129" s="36" t="s">
        <v>52</v>
      </c>
      <c r="T129" s="36"/>
      <c r="U129" s="36" t="n">
        <v>820.63</v>
      </c>
      <c r="V129" s="36" t="n">
        <v>901.26</v>
      </c>
      <c r="W129" s="36" t="n">
        <v>125.31</v>
      </c>
      <c r="X129" s="36" t="s">
        <v>319</v>
      </c>
      <c r="Y129" s="36" t="n">
        <v>130.46</v>
      </c>
      <c r="Z129" s="36" t="s">
        <v>319</v>
      </c>
      <c r="AA129" s="36" t="n">
        <v>111.6</v>
      </c>
      <c r="AB129" s="36" t="s">
        <v>319</v>
      </c>
      <c r="AC129" s="36" t="n">
        <v>95.65</v>
      </c>
      <c r="AD129" s="36" t="s">
        <v>319</v>
      </c>
      <c r="AE129" s="36" t="n">
        <v>31.74</v>
      </c>
      <c r="AF129" s="36" t="s">
        <v>319</v>
      </c>
      <c r="AG129" s="36" t="n">
        <v>37.6</v>
      </c>
      <c r="AH129" s="36" t="s">
        <v>319</v>
      </c>
      <c r="AI129" s="36" t="n">
        <v>18.17</v>
      </c>
      <c r="AJ129" s="36" t="s">
        <v>319</v>
      </c>
      <c r="AK129" s="36" t="n">
        <v>20.78</v>
      </c>
      <c r="AL129" s="36" t="s">
        <v>319</v>
      </c>
      <c r="AM129" s="36" t="n">
        <v>24.1</v>
      </c>
      <c r="AN129" s="36" t="s">
        <v>319</v>
      </c>
      <c r="AO129" s="36" t="n">
        <v>70.04</v>
      </c>
      <c r="AP129" s="36" t="s">
        <v>319</v>
      </c>
      <c r="AQ129" s="36" t="n">
        <v>77.75</v>
      </c>
      <c r="AR129" s="36" t="s">
        <v>319</v>
      </c>
      <c r="AS129" s="36" t="n">
        <v>107.43</v>
      </c>
      <c r="AT129" s="36" t="s">
        <v>319</v>
      </c>
      <c r="AU129" s="36" t="n">
        <v>850.63</v>
      </c>
      <c r="AV129" s="55" t="n">
        <v>0.39413</v>
      </c>
      <c r="AW129" s="55" t="s">
        <v>442</v>
      </c>
      <c r="AX129" s="55" t="s">
        <v>444</v>
      </c>
      <c r="AY129" s="55" t="n">
        <v>1</v>
      </c>
      <c r="AZ129" s="55" t="s">
        <v>453</v>
      </c>
    </row>
    <row collapsed="false" customFormat="false" customHeight="false" hidden="false" ht="15.9" outlineLevel="0" r="130">
      <c r="A130" s="36" t="n">
        <v>120</v>
      </c>
      <c r="B130" s="82" t="n">
        <v>8119</v>
      </c>
      <c r="C130" s="55" t="s">
        <v>448</v>
      </c>
      <c r="D130" s="55" t="s">
        <v>437</v>
      </c>
      <c r="E130" s="55" t="s">
        <v>449</v>
      </c>
      <c r="F130" s="55" t="s">
        <v>450</v>
      </c>
      <c r="G130" s="74" t="s">
        <v>440</v>
      </c>
      <c r="H130" s="34" t="s">
        <v>451</v>
      </c>
      <c r="I130" s="71" t="n">
        <v>2</v>
      </c>
      <c r="J130" s="36" t="s">
        <v>452</v>
      </c>
      <c r="K130" s="36" t="n">
        <v>80</v>
      </c>
      <c r="L130" s="36" t="n">
        <v>62.72</v>
      </c>
      <c r="M130" s="36" t="s">
        <v>442</v>
      </c>
      <c r="N130" s="36" t="s">
        <v>52</v>
      </c>
      <c r="O130" s="36" t="s">
        <v>53</v>
      </c>
      <c r="P130" s="36" t="s">
        <v>52</v>
      </c>
      <c r="Q130" s="36" t="s">
        <v>53</v>
      </c>
      <c r="R130" s="36" t="s">
        <v>452</v>
      </c>
      <c r="S130" s="36" t="s">
        <v>52</v>
      </c>
      <c r="T130" s="36"/>
      <c r="U130" s="36" t="n">
        <v>309.63</v>
      </c>
      <c r="V130" s="36" t="n">
        <v>332.35</v>
      </c>
      <c r="W130" s="36" t="n">
        <v>56.22</v>
      </c>
      <c r="X130" s="36" t="s">
        <v>319</v>
      </c>
      <c r="Y130" s="36" t="n">
        <v>51.12</v>
      </c>
      <c r="Z130" s="36" t="s">
        <v>319</v>
      </c>
      <c r="AA130" s="36" t="n">
        <v>45.64</v>
      </c>
      <c r="AB130" s="36" t="s">
        <v>319</v>
      </c>
      <c r="AC130" s="36" t="n">
        <v>30.96</v>
      </c>
      <c r="AD130" s="36" t="s">
        <v>319</v>
      </c>
      <c r="AE130" s="36" t="n">
        <v>9.42</v>
      </c>
      <c r="AF130" s="36" t="s">
        <v>319</v>
      </c>
      <c r="AG130" s="36" t="n">
        <v>14.73</v>
      </c>
      <c r="AH130" s="36" t="s">
        <v>319</v>
      </c>
      <c r="AI130" s="36" t="n">
        <v>8.1</v>
      </c>
      <c r="AJ130" s="36" t="s">
        <v>319</v>
      </c>
      <c r="AK130" s="36" t="n">
        <v>9.21</v>
      </c>
      <c r="AL130" s="36" t="s">
        <v>319</v>
      </c>
      <c r="AM130" s="36" t="n">
        <v>10.45</v>
      </c>
      <c r="AN130" s="36" t="s">
        <v>319</v>
      </c>
      <c r="AO130" s="36" t="n">
        <v>32.04</v>
      </c>
      <c r="AP130" s="36" t="s">
        <v>319</v>
      </c>
      <c r="AQ130" s="36" t="n">
        <v>37.38</v>
      </c>
      <c r="AR130" s="36" t="s">
        <v>319</v>
      </c>
      <c r="AS130" s="36" t="n">
        <v>45.56</v>
      </c>
      <c r="AT130" s="36" t="s">
        <v>319</v>
      </c>
      <c r="AU130" s="36" t="n">
        <v>350.83</v>
      </c>
      <c r="AV130" s="55" t="n">
        <v>0.1594</v>
      </c>
      <c r="AW130" s="55" t="s">
        <v>442</v>
      </c>
      <c r="AX130" s="55" t="s">
        <v>444</v>
      </c>
      <c r="AY130" s="55" t="n">
        <v>1</v>
      </c>
      <c r="AZ130" s="55" t="s">
        <v>453</v>
      </c>
    </row>
    <row collapsed="false" customFormat="false" customHeight="false" hidden="false" ht="15.9" outlineLevel="0" r="131">
      <c r="A131" s="36" t="n">
        <v>121</v>
      </c>
      <c r="B131" s="82" t="n">
        <v>8120</v>
      </c>
      <c r="C131" s="55" t="s">
        <v>448</v>
      </c>
      <c r="D131" s="55" t="s">
        <v>437</v>
      </c>
      <c r="E131" s="55" t="s">
        <v>449</v>
      </c>
      <c r="F131" s="55" t="s">
        <v>450</v>
      </c>
      <c r="G131" s="74" t="s">
        <v>440</v>
      </c>
      <c r="H131" s="34" t="s">
        <v>451</v>
      </c>
      <c r="I131" s="71" t="n">
        <v>2</v>
      </c>
      <c r="J131" s="36" t="s">
        <v>452</v>
      </c>
      <c r="K131" s="36" t="n">
        <v>100</v>
      </c>
      <c r="L131" s="36" t="n">
        <v>62.34</v>
      </c>
      <c r="M131" s="36" t="s">
        <v>442</v>
      </c>
      <c r="N131" s="36" t="s">
        <v>52</v>
      </c>
      <c r="O131" s="36" t="s">
        <v>53</v>
      </c>
      <c r="P131" s="36" t="s">
        <v>52</v>
      </c>
      <c r="Q131" s="36" t="s">
        <v>53</v>
      </c>
      <c r="R131" s="36" t="s">
        <v>452</v>
      </c>
      <c r="S131" s="36" t="s">
        <v>52</v>
      </c>
      <c r="T131" s="36"/>
      <c r="U131" s="36" t="n">
        <v>894.42</v>
      </c>
      <c r="V131" s="36" t="n">
        <v>983.68</v>
      </c>
      <c r="W131" s="36" t="n">
        <v>135.612</v>
      </c>
      <c r="X131" s="36" t="s">
        <v>319</v>
      </c>
      <c r="Y131" s="36" t="n">
        <v>162.87</v>
      </c>
      <c r="Z131" s="36" t="s">
        <v>319</v>
      </c>
      <c r="AA131" s="36" t="n">
        <v>159.79</v>
      </c>
      <c r="AB131" s="36" t="s">
        <v>319</v>
      </c>
      <c r="AC131" s="36" t="n">
        <v>127.33</v>
      </c>
      <c r="AD131" s="36" t="s">
        <v>319</v>
      </c>
      <c r="AE131" s="36" t="n">
        <v>42.03</v>
      </c>
      <c r="AF131" s="36" t="s">
        <v>319</v>
      </c>
      <c r="AG131" s="36" t="n">
        <v>49.21</v>
      </c>
      <c r="AH131" s="36" t="s">
        <v>319</v>
      </c>
      <c r="AI131" s="36" t="n">
        <v>26.86</v>
      </c>
      <c r="AJ131" s="36" t="s">
        <v>319</v>
      </c>
      <c r="AK131" s="36" t="n">
        <v>31.99</v>
      </c>
      <c r="AL131" s="36" t="s">
        <v>319</v>
      </c>
      <c r="AM131" s="36" t="n">
        <v>37.29</v>
      </c>
      <c r="AN131" s="36" t="s">
        <v>319</v>
      </c>
      <c r="AO131" s="36" t="n">
        <v>89.37</v>
      </c>
      <c r="AP131" s="36" t="s">
        <v>319</v>
      </c>
      <c r="AQ131" s="36" t="n">
        <v>105.31</v>
      </c>
      <c r="AR131" s="36" t="s">
        <v>319</v>
      </c>
      <c r="AS131" s="36" t="n">
        <v>127.21</v>
      </c>
      <c r="AT131" s="36" t="s">
        <v>319</v>
      </c>
      <c r="AU131" s="36" t="n">
        <v>1094.872</v>
      </c>
      <c r="AV131" s="55" t="n">
        <v>0.41914</v>
      </c>
      <c r="AW131" s="55" t="s">
        <v>442</v>
      </c>
      <c r="AX131" s="55" t="s">
        <v>444</v>
      </c>
      <c r="AY131" s="55" t="n">
        <v>1</v>
      </c>
      <c r="AZ131" s="55" t="s">
        <v>453</v>
      </c>
    </row>
    <row collapsed="false" customFormat="false" customHeight="false" hidden="false" ht="15.9" outlineLevel="0" r="132">
      <c r="A132" s="36" t="n">
        <v>122</v>
      </c>
      <c r="B132" s="82" t="n">
        <v>8121</v>
      </c>
      <c r="C132" s="55" t="s">
        <v>448</v>
      </c>
      <c r="D132" s="55" t="s">
        <v>437</v>
      </c>
      <c r="E132" s="55" t="s">
        <v>449</v>
      </c>
      <c r="F132" s="55" t="s">
        <v>450</v>
      </c>
      <c r="G132" s="74" t="s">
        <v>440</v>
      </c>
      <c r="H132" s="34" t="s">
        <v>451</v>
      </c>
      <c r="I132" s="71" t="n">
        <v>2</v>
      </c>
      <c r="J132" s="36" t="s">
        <v>452</v>
      </c>
      <c r="K132" s="36" t="n">
        <v>100</v>
      </c>
      <c r="L132" s="36" t="n">
        <v>62.34</v>
      </c>
      <c r="M132" s="36" t="s">
        <v>442</v>
      </c>
      <c r="N132" s="36" t="s">
        <v>52</v>
      </c>
      <c r="O132" s="36" t="s">
        <v>53</v>
      </c>
      <c r="P132" s="36" t="s">
        <v>52</v>
      </c>
      <c r="Q132" s="36" t="s">
        <v>53</v>
      </c>
      <c r="R132" s="36" t="s">
        <v>452</v>
      </c>
      <c r="S132" s="36" t="s">
        <v>52</v>
      </c>
      <c r="T132" s="36"/>
      <c r="U132" s="36" t="n">
        <v>875.36</v>
      </c>
      <c r="V132" s="36" t="n">
        <v>918.24</v>
      </c>
      <c r="W132" s="36" t="n">
        <v>147.73</v>
      </c>
      <c r="X132" s="36" t="s">
        <v>319</v>
      </c>
      <c r="Y132" s="36" t="n">
        <v>137.76</v>
      </c>
      <c r="Z132" s="36" t="s">
        <v>319</v>
      </c>
      <c r="AA132" s="36" t="n">
        <v>129.92</v>
      </c>
      <c r="AB132" s="36" t="s">
        <v>319</v>
      </c>
      <c r="AC132" s="36" t="n">
        <v>98.45</v>
      </c>
      <c r="AD132" s="36" t="s">
        <v>319</v>
      </c>
      <c r="AE132" s="36" t="n">
        <v>37.19</v>
      </c>
      <c r="AF132" s="36" t="s">
        <v>319</v>
      </c>
      <c r="AG132" s="36" t="n">
        <v>42.5</v>
      </c>
      <c r="AH132" s="36" t="s">
        <v>319</v>
      </c>
      <c r="AI132" s="36" t="n">
        <v>23.16</v>
      </c>
      <c r="AJ132" s="36" t="s">
        <v>319</v>
      </c>
      <c r="AK132" s="36" t="n">
        <v>26.7</v>
      </c>
      <c r="AL132" s="36" t="s">
        <v>319</v>
      </c>
      <c r="AM132" s="36" t="n">
        <v>31.39</v>
      </c>
      <c r="AN132" s="36" t="s">
        <v>319</v>
      </c>
      <c r="AO132" s="36" t="n">
        <v>83.29</v>
      </c>
      <c r="AP132" s="36" t="s">
        <v>319</v>
      </c>
      <c r="AQ132" s="36" t="n">
        <v>98.48</v>
      </c>
      <c r="AR132" s="36" t="s">
        <v>319</v>
      </c>
      <c r="AS132" s="36" t="n">
        <v>125.17</v>
      </c>
      <c r="AT132" s="36" t="s">
        <v>319</v>
      </c>
      <c r="AU132" s="36" t="n">
        <v>981.74</v>
      </c>
      <c r="AV132" s="55" t="n">
        <v>0.39413</v>
      </c>
      <c r="AW132" s="55" t="s">
        <v>442</v>
      </c>
      <c r="AX132" s="55" t="s">
        <v>444</v>
      </c>
      <c r="AY132" s="55" t="n">
        <v>1</v>
      </c>
      <c r="AZ132" s="55" t="s">
        <v>453</v>
      </c>
    </row>
    <row collapsed="false" customFormat="false" customHeight="false" hidden="false" ht="15.9" outlineLevel="0" r="133">
      <c r="A133" s="36" t="n">
        <v>123</v>
      </c>
      <c r="B133" s="82" t="n">
        <v>8122</v>
      </c>
      <c r="C133" s="55" t="s">
        <v>448</v>
      </c>
      <c r="D133" s="55" t="s">
        <v>437</v>
      </c>
      <c r="E133" s="55" t="s">
        <v>449</v>
      </c>
      <c r="F133" s="55" t="s">
        <v>450</v>
      </c>
      <c r="G133" s="74" t="s">
        <v>440</v>
      </c>
      <c r="H133" s="34" t="s">
        <v>451</v>
      </c>
      <c r="I133" s="71" t="n">
        <v>2</v>
      </c>
      <c r="J133" s="36" t="s">
        <v>452</v>
      </c>
      <c r="K133" s="36" t="n">
        <v>100</v>
      </c>
      <c r="L133" s="36" t="n">
        <v>76</v>
      </c>
      <c r="M133" s="36" t="s">
        <v>442</v>
      </c>
      <c r="N133" s="36" t="s">
        <v>52</v>
      </c>
      <c r="O133" s="36" t="s">
        <v>53</v>
      </c>
      <c r="P133" s="36" t="s">
        <v>52</v>
      </c>
      <c r="Q133" s="36" t="s">
        <v>53</v>
      </c>
      <c r="R133" s="36" t="s">
        <v>452</v>
      </c>
      <c r="S133" s="36" t="s">
        <v>52</v>
      </c>
      <c r="T133" s="36"/>
      <c r="U133" s="71"/>
      <c r="V133" s="71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 t="n">
        <v>129.33</v>
      </c>
      <c r="AP133" s="36" t="s">
        <v>319</v>
      </c>
      <c r="AQ133" s="55" t="n">
        <v>100.57</v>
      </c>
      <c r="AR133" s="36" t="s">
        <v>319</v>
      </c>
      <c r="AS133" s="55" t="n">
        <v>154.02</v>
      </c>
      <c r="AT133" s="36" t="s">
        <v>319</v>
      </c>
      <c r="AU133" s="55" t="n">
        <v>383.92</v>
      </c>
      <c r="AV133" s="55"/>
      <c r="AW133" s="55" t="s">
        <v>442</v>
      </c>
      <c r="AX133" s="55" t="s">
        <v>444</v>
      </c>
      <c r="AY133" s="55" t="n">
        <v>1</v>
      </c>
      <c r="AZ133" s="55" t="s">
        <v>453</v>
      </c>
    </row>
    <row collapsed="false" customFormat="false" customHeight="false" hidden="false" ht="15.9" outlineLevel="0" r="134">
      <c r="A134" s="36" t="n">
        <v>124</v>
      </c>
      <c r="B134" s="82" t="n">
        <v>8123</v>
      </c>
      <c r="C134" s="55" t="s">
        <v>448</v>
      </c>
      <c r="D134" s="55" t="s">
        <v>454</v>
      </c>
      <c r="E134" s="55" t="s">
        <v>449</v>
      </c>
      <c r="F134" s="55" t="s">
        <v>455</v>
      </c>
      <c r="G134" s="48" t="s">
        <v>456</v>
      </c>
      <c r="H134" s="34" t="s">
        <v>288</v>
      </c>
      <c r="I134" s="36" t="n">
        <v>2</v>
      </c>
      <c r="J134" s="55" t="s">
        <v>449</v>
      </c>
      <c r="K134" s="34" t="s">
        <v>457</v>
      </c>
      <c r="L134" s="36" t="s">
        <v>458</v>
      </c>
      <c r="M134" s="36" t="s">
        <v>459</v>
      </c>
      <c r="N134" s="36" t="s">
        <v>52</v>
      </c>
      <c r="O134" s="36" t="s">
        <v>53</v>
      </c>
      <c r="P134" s="36" t="s">
        <v>52</v>
      </c>
      <c r="Q134" s="36" t="s">
        <v>52</v>
      </c>
      <c r="R134" s="36" t="s">
        <v>460</v>
      </c>
      <c r="S134" s="36" t="s">
        <v>53</v>
      </c>
      <c r="T134" s="36"/>
      <c r="U134" s="55" t="n">
        <v>1033.47</v>
      </c>
      <c r="V134" s="55" t="n">
        <v>1706.33</v>
      </c>
      <c r="W134" s="55" t="n">
        <v>172.81</v>
      </c>
      <c r="X134" s="55" t="s">
        <v>319</v>
      </c>
      <c r="Y134" s="55" t="n">
        <v>163.99</v>
      </c>
      <c r="Z134" s="55" t="s">
        <v>319</v>
      </c>
      <c r="AA134" s="55" t="n">
        <v>162.95</v>
      </c>
      <c r="AB134" s="55" t="s">
        <v>319</v>
      </c>
      <c r="AC134" s="55" t="n">
        <v>156.58</v>
      </c>
      <c r="AD134" s="55" t="s">
        <v>319</v>
      </c>
      <c r="AE134" s="55" t="n">
        <v>134.23</v>
      </c>
      <c r="AF134" s="55" t="s">
        <v>319</v>
      </c>
      <c r="AG134" s="55" t="n">
        <v>0</v>
      </c>
      <c r="AH134" s="55" t="s">
        <v>319</v>
      </c>
      <c r="AI134" s="55" t="n">
        <v>0</v>
      </c>
      <c r="AJ134" s="55" t="s">
        <v>319</v>
      </c>
      <c r="AK134" s="55" t="n">
        <v>0</v>
      </c>
      <c r="AL134" s="55" t="s">
        <v>319</v>
      </c>
      <c r="AM134" s="55" t="n">
        <v>0</v>
      </c>
      <c r="AN134" s="55" t="s">
        <v>319</v>
      </c>
      <c r="AO134" s="55" t="n">
        <v>88.8</v>
      </c>
      <c r="AP134" s="55" t="s">
        <v>319</v>
      </c>
      <c r="AQ134" s="55" t="n">
        <v>105.92</v>
      </c>
      <c r="AR134" s="55" t="s">
        <v>319</v>
      </c>
      <c r="AS134" s="55" t="n">
        <v>158.84</v>
      </c>
      <c r="AT134" s="55" t="s">
        <v>319</v>
      </c>
      <c r="AU134" s="55" t="n">
        <v>1144.12</v>
      </c>
      <c r="AV134" s="55" t="n">
        <v>0.57</v>
      </c>
      <c r="AW134" s="55" t="s">
        <v>459</v>
      </c>
      <c r="AX134" s="55" t="s">
        <v>444</v>
      </c>
      <c r="AY134" s="55" t="n">
        <v>2</v>
      </c>
      <c r="AZ134" s="55" t="s">
        <v>453</v>
      </c>
    </row>
    <row collapsed="false" customFormat="false" customHeight="false" hidden="false" ht="15.9" outlineLevel="0" r="135">
      <c r="A135" s="36" t="n">
        <v>125</v>
      </c>
      <c r="B135" s="82" t="n">
        <v>8124</v>
      </c>
      <c r="C135" s="55" t="s">
        <v>448</v>
      </c>
      <c r="D135" s="55" t="s">
        <v>454</v>
      </c>
      <c r="E135" s="55" t="s">
        <v>449</v>
      </c>
      <c r="F135" s="55" t="s">
        <v>455</v>
      </c>
      <c r="G135" s="48" t="s">
        <v>456</v>
      </c>
      <c r="H135" s="34" t="s">
        <v>288</v>
      </c>
      <c r="I135" s="42" t="n">
        <v>1</v>
      </c>
      <c r="J135" s="55" t="s">
        <v>449</v>
      </c>
      <c r="K135" s="34" t="s">
        <v>461</v>
      </c>
      <c r="L135" s="36" t="s">
        <v>458</v>
      </c>
      <c r="M135" s="36" t="s">
        <v>459</v>
      </c>
      <c r="N135" s="36" t="s">
        <v>52</v>
      </c>
      <c r="O135" s="36" t="s">
        <v>53</v>
      </c>
      <c r="P135" s="36" t="s">
        <v>52</v>
      </c>
      <c r="Q135" s="36" t="s">
        <v>52</v>
      </c>
      <c r="R135" s="36" t="s">
        <v>460</v>
      </c>
      <c r="S135" s="36" t="s">
        <v>53</v>
      </c>
      <c r="T135" s="36"/>
      <c r="U135" s="55" t="n">
        <v>936.28</v>
      </c>
      <c r="V135" s="55" t="n">
        <v>1171.6</v>
      </c>
      <c r="W135" s="55" t="n">
        <v>146.24</v>
      </c>
      <c r="X135" s="55" t="s">
        <v>319</v>
      </c>
      <c r="Y135" s="55" t="n">
        <v>138.29</v>
      </c>
      <c r="Z135" s="55" t="s">
        <v>319</v>
      </c>
      <c r="AA135" s="55" t="n">
        <v>138.29</v>
      </c>
      <c r="AB135" s="55" t="s">
        <v>319</v>
      </c>
      <c r="AC135" s="55" t="n">
        <v>135.2</v>
      </c>
      <c r="AD135" s="55" t="s">
        <v>319</v>
      </c>
      <c r="AE135" s="55" t="n">
        <v>120.6</v>
      </c>
      <c r="AF135" s="55" t="s">
        <v>319</v>
      </c>
      <c r="AG135" s="55" t="n">
        <v>0</v>
      </c>
      <c r="AH135" s="55" t="s">
        <v>319</v>
      </c>
      <c r="AI135" s="55" t="n">
        <v>0</v>
      </c>
      <c r="AJ135" s="55" t="s">
        <v>319</v>
      </c>
      <c r="AK135" s="55" t="n">
        <v>0</v>
      </c>
      <c r="AL135" s="55" t="s">
        <v>319</v>
      </c>
      <c r="AM135" s="55" t="n">
        <v>0</v>
      </c>
      <c r="AN135" s="55" t="s">
        <v>319</v>
      </c>
      <c r="AO135" s="55" t="n">
        <v>79.92</v>
      </c>
      <c r="AP135" s="55" t="s">
        <v>319</v>
      </c>
      <c r="AQ135" s="55" t="n">
        <v>95.24</v>
      </c>
      <c r="AR135" s="55" t="s">
        <v>319</v>
      </c>
      <c r="AS135" s="55" t="n">
        <v>136.89</v>
      </c>
      <c r="AT135" s="55" t="s">
        <v>319</v>
      </c>
      <c r="AU135" s="55" t="n">
        <v>990.67</v>
      </c>
      <c r="AV135" s="55" t="n">
        <v>0.477</v>
      </c>
      <c r="AW135" s="55" t="s">
        <v>459</v>
      </c>
      <c r="AX135" s="55" t="s">
        <v>444</v>
      </c>
      <c r="AY135" s="55" t="n">
        <v>1</v>
      </c>
      <c r="AZ135" s="55" t="s">
        <v>453</v>
      </c>
    </row>
    <row collapsed="false" customFormat="false" customHeight="false" hidden="false" ht="15.9" outlineLevel="0" r="136">
      <c r="A136" s="36" t="n">
        <v>126</v>
      </c>
      <c r="B136" s="82" t="n">
        <v>8125</v>
      </c>
      <c r="C136" s="55" t="s">
        <v>448</v>
      </c>
      <c r="D136" s="55" t="s">
        <v>454</v>
      </c>
      <c r="E136" s="55" t="s">
        <v>449</v>
      </c>
      <c r="F136" s="55" t="s">
        <v>455</v>
      </c>
      <c r="G136" s="48" t="s">
        <v>456</v>
      </c>
      <c r="H136" s="34" t="s">
        <v>288</v>
      </c>
      <c r="I136" s="42" t="n">
        <v>3</v>
      </c>
      <c r="J136" s="55" t="s">
        <v>449</v>
      </c>
      <c r="K136" s="34" t="s">
        <v>457</v>
      </c>
      <c r="L136" s="36" t="s">
        <v>458</v>
      </c>
      <c r="M136" s="36" t="s">
        <v>459</v>
      </c>
      <c r="N136" s="36" t="s">
        <v>52</v>
      </c>
      <c r="O136" s="36" t="s">
        <v>53</v>
      </c>
      <c r="P136" s="36" t="s">
        <v>52</v>
      </c>
      <c r="Q136" s="36" t="s">
        <v>52</v>
      </c>
      <c r="R136" s="36" t="s">
        <v>460</v>
      </c>
      <c r="S136" s="36" t="s">
        <v>53</v>
      </c>
      <c r="T136" s="36"/>
      <c r="U136" s="55" t="n">
        <v>2214</v>
      </c>
      <c r="V136" s="55" t="n">
        <v>3101.52</v>
      </c>
      <c r="W136" s="55" t="n">
        <v>396.7</v>
      </c>
      <c r="X136" s="55" t="s">
        <v>319</v>
      </c>
      <c r="Y136" s="55" t="n">
        <v>343.8</v>
      </c>
      <c r="Z136" s="55" t="s">
        <v>319</v>
      </c>
      <c r="AA136" s="55" t="n">
        <v>394.05</v>
      </c>
      <c r="AB136" s="55" t="s">
        <v>319</v>
      </c>
      <c r="AC136" s="55" t="n">
        <v>340.05</v>
      </c>
      <c r="AD136" s="55" t="s">
        <v>319</v>
      </c>
      <c r="AE136" s="55" t="n">
        <v>305.37</v>
      </c>
      <c r="AF136" s="55" t="s">
        <v>319</v>
      </c>
      <c r="AG136" s="55" t="n">
        <v>0</v>
      </c>
      <c r="AH136" s="55" t="s">
        <v>319</v>
      </c>
      <c r="AI136" s="55" t="n">
        <v>0</v>
      </c>
      <c r="AJ136" s="55" t="s">
        <v>319</v>
      </c>
      <c r="AK136" s="55" t="n">
        <v>0</v>
      </c>
      <c r="AL136" s="55" t="s">
        <v>319</v>
      </c>
      <c r="AM136" s="55" t="n">
        <v>0</v>
      </c>
      <c r="AN136" s="55" t="s">
        <v>319</v>
      </c>
      <c r="AO136" s="55" t="n">
        <v>87.33</v>
      </c>
      <c r="AP136" s="55" t="s">
        <v>319</v>
      </c>
      <c r="AQ136" s="55" t="n">
        <v>195.31</v>
      </c>
      <c r="AR136" s="55" t="s">
        <v>319</v>
      </c>
      <c r="AS136" s="55" t="n">
        <v>336.68</v>
      </c>
      <c r="AT136" s="55" t="s">
        <v>319</v>
      </c>
      <c r="AU136" s="55" t="n">
        <v>2399.29</v>
      </c>
      <c r="AV136" s="55" t="n">
        <v>1.48</v>
      </c>
      <c r="AW136" s="55" t="s">
        <v>459</v>
      </c>
      <c r="AX136" s="55" t="s">
        <v>444</v>
      </c>
      <c r="AY136" s="55" t="n">
        <v>3</v>
      </c>
      <c r="AZ136" s="55" t="s">
        <v>453</v>
      </c>
    </row>
    <row collapsed="false" customFormat="false" customHeight="false" hidden="false" ht="15.9" outlineLevel="0" r="137">
      <c r="A137" s="36" t="n">
        <v>127</v>
      </c>
      <c r="B137" s="82" t="s">
        <v>136</v>
      </c>
      <c r="C137" s="55" t="s">
        <v>448</v>
      </c>
      <c r="D137" s="55" t="s">
        <v>454</v>
      </c>
      <c r="E137" s="55" t="s">
        <v>449</v>
      </c>
      <c r="F137" s="55" t="s">
        <v>455</v>
      </c>
      <c r="G137" s="48" t="s">
        <v>456</v>
      </c>
      <c r="H137" s="34" t="s">
        <v>288</v>
      </c>
      <c r="I137" s="42" t="n">
        <v>3</v>
      </c>
      <c r="J137" s="55" t="s">
        <v>449</v>
      </c>
      <c r="K137" s="34" t="s">
        <v>457</v>
      </c>
      <c r="L137" s="36" t="s">
        <v>458</v>
      </c>
      <c r="M137" s="36" t="s">
        <v>459</v>
      </c>
      <c r="N137" s="36" t="s">
        <v>52</v>
      </c>
      <c r="O137" s="36" t="s">
        <v>53</v>
      </c>
      <c r="P137" s="36" t="s">
        <v>52</v>
      </c>
      <c r="Q137" s="36" t="s">
        <v>52</v>
      </c>
      <c r="R137" s="36" t="s">
        <v>460</v>
      </c>
      <c r="S137" s="36" t="s">
        <v>53</v>
      </c>
      <c r="T137" s="36"/>
      <c r="U137" s="55" t="n">
        <v>1481.93</v>
      </c>
      <c r="V137" s="55" t="n">
        <v>2210.84</v>
      </c>
      <c r="W137" s="55" t="n">
        <v>221.65</v>
      </c>
      <c r="X137" s="55" t="s">
        <v>319</v>
      </c>
      <c r="Y137" s="55" t="n">
        <v>206.09</v>
      </c>
      <c r="Z137" s="55" t="s">
        <v>319</v>
      </c>
      <c r="AA137" s="55" t="n">
        <v>216.09</v>
      </c>
      <c r="AB137" s="55" t="s">
        <v>319</v>
      </c>
      <c r="AC137" s="55" t="n">
        <v>208.85</v>
      </c>
      <c r="AD137" s="55" t="s">
        <v>319</v>
      </c>
      <c r="AE137" s="55" t="n">
        <v>190.45</v>
      </c>
      <c r="AF137" s="55" t="s">
        <v>319</v>
      </c>
      <c r="AG137" s="55" t="n">
        <v>0</v>
      </c>
      <c r="AH137" s="55" t="s">
        <v>319</v>
      </c>
      <c r="AI137" s="55" t="n">
        <v>0</v>
      </c>
      <c r="AJ137" s="55" t="s">
        <v>319</v>
      </c>
      <c r="AK137" s="55" t="n">
        <v>0</v>
      </c>
      <c r="AL137" s="55" t="s">
        <v>319</v>
      </c>
      <c r="AM137" s="55" t="n">
        <v>0</v>
      </c>
      <c r="AN137" s="55" t="s">
        <v>319</v>
      </c>
      <c r="AO137" s="55" t="n">
        <v>157.4</v>
      </c>
      <c r="AP137" s="55" t="s">
        <v>319</v>
      </c>
      <c r="AQ137" s="55" t="n">
        <v>215.3</v>
      </c>
      <c r="AR137" s="55" t="s">
        <v>319</v>
      </c>
      <c r="AS137" s="55" t="n">
        <v>216.47</v>
      </c>
      <c r="AT137" s="55" t="s">
        <v>319</v>
      </c>
      <c r="AU137" s="55" t="n">
        <v>1632.3</v>
      </c>
      <c r="AV137" s="55" t="n">
        <v>0.803</v>
      </c>
      <c r="AW137" s="55" t="s">
        <v>459</v>
      </c>
      <c r="AX137" s="55" t="s">
        <v>444</v>
      </c>
      <c r="AY137" s="55" t="n">
        <v>3</v>
      </c>
      <c r="AZ137" s="55" t="s">
        <v>453</v>
      </c>
    </row>
    <row collapsed="false" customFormat="false" customHeight="false" hidden="false" ht="15.9" outlineLevel="0" r="138">
      <c r="A138" s="36" t="n">
        <v>128</v>
      </c>
      <c r="B138" s="82" t="n">
        <v>8127</v>
      </c>
      <c r="C138" s="55" t="s">
        <v>448</v>
      </c>
      <c r="D138" s="55" t="s">
        <v>454</v>
      </c>
      <c r="E138" s="55" t="s">
        <v>449</v>
      </c>
      <c r="F138" s="55" t="s">
        <v>455</v>
      </c>
      <c r="G138" s="48" t="s">
        <v>456</v>
      </c>
      <c r="H138" s="34" t="s">
        <v>288</v>
      </c>
      <c r="I138" s="42" t="n">
        <v>1</v>
      </c>
      <c r="J138" s="55" t="s">
        <v>449</v>
      </c>
      <c r="K138" s="34" t="s">
        <v>457</v>
      </c>
      <c r="L138" s="36" t="s">
        <v>458</v>
      </c>
      <c r="M138" s="36" t="s">
        <v>459</v>
      </c>
      <c r="N138" s="36" t="s">
        <v>52</v>
      </c>
      <c r="O138" s="36" t="s">
        <v>53</v>
      </c>
      <c r="P138" s="36" t="s">
        <v>52</v>
      </c>
      <c r="Q138" s="36" t="s">
        <v>52</v>
      </c>
      <c r="R138" s="36" t="s">
        <v>460</v>
      </c>
      <c r="S138" s="36" t="s">
        <v>53</v>
      </c>
      <c r="T138" s="36"/>
      <c r="U138" s="55" t="n">
        <v>1699.81</v>
      </c>
      <c r="V138" s="55" t="n">
        <v>2275.04</v>
      </c>
      <c r="W138" s="55" t="n">
        <v>249.16</v>
      </c>
      <c r="X138" s="55" t="s">
        <v>319</v>
      </c>
      <c r="Y138" s="55" t="n">
        <v>238.22</v>
      </c>
      <c r="Z138" s="55" t="s">
        <v>319</v>
      </c>
      <c r="AA138" s="55" t="n">
        <v>238.22</v>
      </c>
      <c r="AB138" s="55" t="s">
        <v>319</v>
      </c>
      <c r="AC138" s="55" t="n">
        <v>230.76</v>
      </c>
      <c r="AD138" s="55" t="s">
        <v>319</v>
      </c>
      <c r="AE138" s="55" t="n">
        <v>216.62</v>
      </c>
      <c r="AF138" s="55" t="s">
        <v>319</v>
      </c>
      <c r="AG138" s="55" t="n">
        <v>0</v>
      </c>
      <c r="AH138" s="55" t="s">
        <v>319</v>
      </c>
      <c r="AI138" s="55" t="n">
        <v>0</v>
      </c>
      <c r="AJ138" s="55" t="s">
        <v>319</v>
      </c>
      <c r="AK138" s="55" t="n">
        <v>0</v>
      </c>
      <c r="AL138" s="55" t="s">
        <v>319</v>
      </c>
      <c r="AM138" s="55" t="n">
        <v>0</v>
      </c>
      <c r="AN138" s="55" t="s">
        <v>319</v>
      </c>
      <c r="AO138" s="55" t="n">
        <v>126.26</v>
      </c>
      <c r="AP138" s="55" t="s">
        <v>319</v>
      </c>
      <c r="AQ138" s="55" t="n">
        <v>153.17</v>
      </c>
      <c r="AR138" s="55" t="s">
        <v>319</v>
      </c>
      <c r="AS138" s="55" t="n">
        <v>225.81</v>
      </c>
      <c r="AT138" s="55" t="s">
        <v>319</v>
      </c>
      <c r="AU138" s="55" t="n">
        <v>1678.22</v>
      </c>
      <c r="AV138" s="55" t="n">
        <v>0.885</v>
      </c>
      <c r="AW138" s="55" t="s">
        <v>459</v>
      </c>
      <c r="AX138" s="55" t="s">
        <v>444</v>
      </c>
      <c r="AY138" s="55" t="n">
        <v>1</v>
      </c>
      <c r="AZ138" s="55" t="s">
        <v>453</v>
      </c>
    </row>
    <row collapsed="false" customFormat="false" customHeight="false" hidden="false" ht="15.9" outlineLevel="0" r="139">
      <c r="A139" s="36" t="n">
        <v>129</v>
      </c>
      <c r="B139" s="82" t="n">
        <v>8128</v>
      </c>
      <c r="C139" s="55" t="s">
        <v>448</v>
      </c>
      <c r="D139" s="55" t="s">
        <v>454</v>
      </c>
      <c r="E139" s="55" t="s">
        <v>449</v>
      </c>
      <c r="F139" s="55" t="s">
        <v>455</v>
      </c>
      <c r="G139" s="48" t="s">
        <v>456</v>
      </c>
      <c r="H139" s="34" t="s">
        <v>288</v>
      </c>
      <c r="I139" s="42" t="n">
        <v>1</v>
      </c>
      <c r="J139" s="55" t="s">
        <v>449</v>
      </c>
      <c r="K139" s="34" t="s">
        <v>461</v>
      </c>
      <c r="L139" s="36" t="s">
        <v>458</v>
      </c>
      <c r="M139" s="36" t="s">
        <v>459</v>
      </c>
      <c r="N139" s="36" t="s">
        <v>52</v>
      </c>
      <c r="O139" s="36" t="s">
        <v>53</v>
      </c>
      <c r="P139" s="36" t="s">
        <v>52</v>
      </c>
      <c r="Q139" s="36" t="s">
        <v>52</v>
      </c>
      <c r="R139" s="36" t="s">
        <v>460</v>
      </c>
      <c r="S139" s="36" t="s">
        <v>53</v>
      </c>
      <c r="T139" s="36"/>
      <c r="U139" s="55" t="n">
        <v>569.55</v>
      </c>
      <c r="V139" s="55" t="n">
        <v>844.07</v>
      </c>
      <c r="W139" s="55" t="n">
        <v>92.23</v>
      </c>
      <c r="X139" s="55" t="s">
        <v>319</v>
      </c>
      <c r="Y139" s="55" t="n">
        <v>87.58</v>
      </c>
      <c r="Z139" s="55" t="s">
        <v>319</v>
      </c>
      <c r="AA139" s="55" t="n">
        <v>87.58</v>
      </c>
      <c r="AB139" s="55" t="s">
        <v>319</v>
      </c>
      <c r="AC139" s="55" t="n">
        <v>86.13</v>
      </c>
      <c r="AD139" s="55" t="s">
        <v>319</v>
      </c>
      <c r="AE139" s="55" t="n">
        <v>76.13</v>
      </c>
      <c r="AF139" s="55" t="s">
        <v>319</v>
      </c>
      <c r="AG139" s="55" t="n">
        <v>0</v>
      </c>
      <c r="AH139" s="55" t="s">
        <v>319</v>
      </c>
      <c r="AI139" s="55" t="n">
        <v>0</v>
      </c>
      <c r="AJ139" s="55" t="s">
        <v>319</v>
      </c>
      <c r="AK139" s="55" t="n">
        <v>0</v>
      </c>
      <c r="AL139" s="55" t="s">
        <v>319</v>
      </c>
      <c r="AM139" s="55" t="n">
        <v>0</v>
      </c>
      <c r="AN139" s="55" t="s">
        <v>319</v>
      </c>
      <c r="AO139" s="55" t="n">
        <v>46.89</v>
      </c>
      <c r="AP139" s="55" t="s">
        <v>319</v>
      </c>
      <c r="AQ139" s="55" t="n">
        <v>58.12</v>
      </c>
      <c r="AR139" s="55" t="s">
        <v>319</v>
      </c>
      <c r="AS139" s="55" t="n">
        <v>91.4</v>
      </c>
      <c r="AT139" s="55" t="s">
        <v>319</v>
      </c>
      <c r="AU139" s="55" t="n">
        <v>626.06</v>
      </c>
      <c r="AV139" s="55" t="n">
        <v>0.322</v>
      </c>
      <c r="AW139" s="55" t="s">
        <v>459</v>
      </c>
      <c r="AX139" s="55" t="s">
        <v>444</v>
      </c>
      <c r="AY139" s="55" t="n">
        <v>1</v>
      </c>
      <c r="AZ139" s="55" t="s">
        <v>453</v>
      </c>
    </row>
    <row collapsed="false" customFormat="false" customHeight="false" hidden="false" ht="15.9" outlineLevel="0" r="140">
      <c r="A140" s="36" t="n">
        <v>130</v>
      </c>
      <c r="B140" s="82" t="n">
        <v>8129</v>
      </c>
      <c r="C140" s="55" t="s">
        <v>448</v>
      </c>
      <c r="D140" s="55" t="s">
        <v>454</v>
      </c>
      <c r="E140" s="55" t="s">
        <v>449</v>
      </c>
      <c r="F140" s="55" t="s">
        <v>455</v>
      </c>
      <c r="G140" s="48" t="s">
        <v>456</v>
      </c>
      <c r="H140" s="34" t="s">
        <v>288</v>
      </c>
      <c r="I140" s="42" t="n">
        <v>1</v>
      </c>
      <c r="J140" s="55" t="s">
        <v>449</v>
      </c>
      <c r="K140" s="34" t="s">
        <v>457</v>
      </c>
      <c r="L140" s="36" t="s">
        <v>458</v>
      </c>
      <c r="M140" s="36" t="s">
        <v>459</v>
      </c>
      <c r="N140" s="36" t="s">
        <v>52</v>
      </c>
      <c r="O140" s="36" t="s">
        <v>53</v>
      </c>
      <c r="P140" s="36" t="s">
        <v>52</v>
      </c>
      <c r="Q140" s="36" t="s">
        <v>52</v>
      </c>
      <c r="R140" s="36" t="s">
        <v>460</v>
      </c>
      <c r="S140" s="36" t="s">
        <v>53</v>
      </c>
      <c r="T140" s="36"/>
      <c r="U140" s="55" t="n">
        <v>872.21</v>
      </c>
      <c r="V140" s="55" t="n">
        <v>1162</v>
      </c>
      <c r="W140" s="55" t="n">
        <v>140.77</v>
      </c>
      <c r="X140" s="55" t="s">
        <v>319</v>
      </c>
      <c r="Y140" s="55" t="n">
        <v>134.3</v>
      </c>
      <c r="Z140" s="55" t="s">
        <v>319</v>
      </c>
      <c r="AA140" s="55" t="n">
        <v>134.3</v>
      </c>
      <c r="AB140" s="55" t="s">
        <v>319</v>
      </c>
      <c r="AC140" s="55" t="n">
        <v>130.62</v>
      </c>
      <c r="AD140" s="55" t="s">
        <v>319</v>
      </c>
      <c r="AE140" s="55" t="n">
        <v>122.69</v>
      </c>
      <c r="AF140" s="55" t="s">
        <v>319</v>
      </c>
      <c r="AG140" s="55" t="n">
        <v>0</v>
      </c>
      <c r="AH140" s="55" t="s">
        <v>319</v>
      </c>
      <c r="AI140" s="55" t="n">
        <v>0</v>
      </c>
      <c r="AJ140" s="55" t="s">
        <v>319</v>
      </c>
      <c r="AK140" s="55" t="n">
        <v>0</v>
      </c>
      <c r="AL140" s="55" t="s">
        <v>319</v>
      </c>
      <c r="AM140" s="55" t="n">
        <v>0</v>
      </c>
      <c r="AN140" s="55" t="s">
        <v>319</v>
      </c>
      <c r="AO140" s="55" t="n">
        <v>73.58</v>
      </c>
      <c r="AP140" s="55" t="s">
        <v>319</v>
      </c>
      <c r="AQ140" s="55" t="n">
        <v>80.37</v>
      </c>
      <c r="AR140" s="55" t="s">
        <v>319</v>
      </c>
      <c r="AS140" s="55" t="n">
        <v>129.62</v>
      </c>
      <c r="AT140" s="55" t="s">
        <v>319</v>
      </c>
      <c r="AU140" s="55" t="n">
        <v>946.25</v>
      </c>
      <c r="AV140" s="55" t="n">
        <v>0.442</v>
      </c>
      <c r="AW140" s="55" t="s">
        <v>459</v>
      </c>
      <c r="AX140" s="55" t="s">
        <v>444</v>
      </c>
      <c r="AY140" s="55" t="n">
        <v>1</v>
      </c>
      <c r="AZ140" s="55" t="s">
        <v>453</v>
      </c>
    </row>
    <row collapsed="false" customFormat="false" customHeight="false" hidden="false" ht="15.9" outlineLevel="0" r="141">
      <c r="A141" s="36" t="n">
        <v>131</v>
      </c>
      <c r="B141" s="82" t="n">
        <v>8130</v>
      </c>
      <c r="C141" s="55" t="s">
        <v>448</v>
      </c>
      <c r="D141" s="55" t="s">
        <v>454</v>
      </c>
      <c r="E141" s="55" t="s">
        <v>449</v>
      </c>
      <c r="F141" s="55" t="s">
        <v>455</v>
      </c>
      <c r="G141" s="48" t="s">
        <v>456</v>
      </c>
      <c r="H141" s="34" t="s">
        <v>288</v>
      </c>
      <c r="I141" s="42" t="n">
        <v>1</v>
      </c>
      <c r="J141" s="55" t="s">
        <v>449</v>
      </c>
      <c r="K141" s="34" t="s">
        <v>457</v>
      </c>
      <c r="L141" s="36" t="s">
        <v>458</v>
      </c>
      <c r="M141" s="36" t="s">
        <v>459</v>
      </c>
      <c r="N141" s="36" t="s">
        <v>52</v>
      </c>
      <c r="O141" s="36" t="s">
        <v>53</v>
      </c>
      <c r="P141" s="36" t="s">
        <v>52</v>
      </c>
      <c r="Q141" s="36" t="s">
        <v>52</v>
      </c>
      <c r="R141" s="36" t="s">
        <v>460</v>
      </c>
      <c r="S141" s="36" t="s">
        <v>53</v>
      </c>
      <c r="T141" s="36"/>
      <c r="U141" s="55"/>
      <c r="V141" s="55" t="n">
        <v>236.08</v>
      </c>
      <c r="W141" s="55" t="n">
        <v>170.16</v>
      </c>
      <c r="X141" s="55" t="s">
        <v>319</v>
      </c>
      <c r="Y141" s="55" t="n">
        <v>169.8</v>
      </c>
      <c r="Z141" s="55" t="s">
        <v>319</v>
      </c>
      <c r="AA141" s="55" t="n">
        <v>165.46</v>
      </c>
      <c r="AB141" s="55" t="s">
        <v>319</v>
      </c>
      <c r="AC141" s="55" t="n">
        <v>118.28</v>
      </c>
      <c r="AD141" s="55" t="s">
        <v>319</v>
      </c>
      <c r="AE141" s="55" t="n">
        <v>51.15</v>
      </c>
      <c r="AF141" s="55" t="s">
        <v>319</v>
      </c>
      <c r="AG141" s="55" t="n">
        <v>0</v>
      </c>
      <c r="AH141" s="55" t="s">
        <v>319</v>
      </c>
      <c r="AI141" s="55" t="n">
        <v>0</v>
      </c>
      <c r="AJ141" s="55" t="s">
        <v>319</v>
      </c>
      <c r="AK141" s="55" t="n">
        <v>0</v>
      </c>
      <c r="AL141" s="55" t="s">
        <v>319</v>
      </c>
      <c r="AM141" s="55" t="n">
        <v>0</v>
      </c>
      <c r="AN141" s="55" t="s">
        <v>319</v>
      </c>
      <c r="AO141" s="55" t="n">
        <v>98.76</v>
      </c>
      <c r="AP141" s="55" t="s">
        <v>319</v>
      </c>
      <c r="AQ141" s="55" t="n">
        <v>91.82</v>
      </c>
      <c r="AR141" s="55" t="s">
        <v>319</v>
      </c>
      <c r="AS141" s="55" t="n">
        <v>124.24</v>
      </c>
      <c r="AT141" s="55" t="s">
        <v>319</v>
      </c>
      <c r="AU141" s="55" t="n">
        <v>989.67</v>
      </c>
      <c r="AV141" s="55" t="n">
        <v>0.49</v>
      </c>
      <c r="AW141" s="55" t="s">
        <v>459</v>
      </c>
      <c r="AX141" s="55" t="s">
        <v>444</v>
      </c>
      <c r="AY141" s="55" t="n">
        <v>1</v>
      </c>
      <c r="AZ141" s="55" t="s">
        <v>453</v>
      </c>
    </row>
    <row collapsed="false" customFormat="false" customHeight="false" hidden="false" ht="15.9" outlineLevel="0" r="142">
      <c r="A142" s="36" t="n">
        <v>132</v>
      </c>
      <c r="B142" s="82" t="n">
        <v>8131</v>
      </c>
      <c r="C142" s="55" t="s">
        <v>448</v>
      </c>
      <c r="D142" s="55" t="s">
        <v>454</v>
      </c>
      <c r="E142" s="55" t="s">
        <v>449</v>
      </c>
      <c r="F142" s="55" t="s">
        <v>455</v>
      </c>
      <c r="G142" s="48" t="s">
        <v>456</v>
      </c>
      <c r="H142" s="34" t="s">
        <v>288</v>
      </c>
      <c r="I142" s="42" t="n">
        <v>2</v>
      </c>
      <c r="J142" s="55" t="s">
        <v>449</v>
      </c>
      <c r="K142" s="34" t="s">
        <v>457</v>
      </c>
      <c r="L142" s="36" t="s">
        <v>458</v>
      </c>
      <c r="M142" s="36" t="s">
        <v>459</v>
      </c>
      <c r="N142" s="36" t="s">
        <v>52</v>
      </c>
      <c r="O142" s="36" t="s">
        <v>53</v>
      </c>
      <c r="P142" s="36" t="s">
        <v>52</v>
      </c>
      <c r="Q142" s="36" t="s">
        <v>52</v>
      </c>
      <c r="R142" s="36" t="s">
        <v>460</v>
      </c>
      <c r="S142" s="36" t="s">
        <v>53</v>
      </c>
      <c r="T142" s="36"/>
      <c r="U142" s="55"/>
      <c r="V142" s="55" t="n">
        <v>685.28</v>
      </c>
      <c r="W142" s="55" t="n">
        <v>266.82</v>
      </c>
      <c r="X142" s="55" t="s">
        <v>319</v>
      </c>
      <c r="Y142" s="55" t="n">
        <v>240.138</v>
      </c>
      <c r="Z142" s="55" t="s">
        <v>319</v>
      </c>
      <c r="AA142" s="55" t="n">
        <v>309.77</v>
      </c>
      <c r="AB142" s="55" t="s">
        <v>319</v>
      </c>
      <c r="AC142" s="55" t="n">
        <v>199.04</v>
      </c>
      <c r="AD142" s="55" t="s">
        <v>319</v>
      </c>
      <c r="AE142" s="55" t="n">
        <v>89.47</v>
      </c>
      <c r="AF142" s="55" t="s">
        <v>319</v>
      </c>
      <c r="AG142" s="55" t="n">
        <v>0</v>
      </c>
      <c r="AH142" s="55" t="s">
        <v>319</v>
      </c>
      <c r="AI142" s="55" t="n">
        <v>0</v>
      </c>
      <c r="AJ142" s="55" t="s">
        <v>319</v>
      </c>
      <c r="AK142" s="55" t="n">
        <v>0</v>
      </c>
      <c r="AL142" s="55" t="s">
        <v>319</v>
      </c>
      <c r="AM142" s="55" t="n">
        <v>0</v>
      </c>
      <c r="AN142" s="55" t="s">
        <v>319</v>
      </c>
      <c r="AO142" s="55" t="n">
        <v>118.16</v>
      </c>
      <c r="AP142" s="55" t="s">
        <v>319</v>
      </c>
      <c r="AQ142" s="55" t="n">
        <v>144.16</v>
      </c>
      <c r="AR142" s="55" t="s">
        <v>319</v>
      </c>
      <c r="AS142" s="55" t="n">
        <v>226.5</v>
      </c>
      <c r="AT142" s="55" t="s">
        <v>319</v>
      </c>
      <c r="AU142" s="55" t="n">
        <v>1594.058</v>
      </c>
      <c r="AV142" s="55" t="n">
        <v>0.4985</v>
      </c>
      <c r="AW142" s="55" t="s">
        <v>459</v>
      </c>
      <c r="AX142" s="55" t="s">
        <v>444</v>
      </c>
      <c r="AY142" s="55" t="n">
        <v>2</v>
      </c>
      <c r="AZ142" s="55" t="s">
        <v>453</v>
      </c>
    </row>
    <row collapsed="false" customFormat="false" customHeight="false" hidden="false" ht="15.9" outlineLevel="0" r="143">
      <c r="A143" s="36" t="n">
        <v>133</v>
      </c>
      <c r="B143" s="82" t="n">
        <v>8132</v>
      </c>
      <c r="C143" s="55" t="s">
        <v>448</v>
      </c>
      <c r="D143" s="55" t="s">
        <v>454</v>
      </c>
      <c r="E143" s="55" t="s">
        <v>449</v>
      </c>
      <c r="F143" s="55" t="s">
        <v>455</v>
      </c>
      <c r="G143" s="48" t="s">
        <v>456</v>
      </c>
      <c r="H143" s="34" t="s">
        <v>288</v>
      </c>
      <c r="I143" s="42" t="n">
        <v>1</v>
      </c>
      <c r="J143" s="55" t="s">
        <v>449</v>
      </c>
      <c r="K143" s="34" t="s">
        <v>457</v>
      </c>
      <c r="L143" s="36" t="s">
        <v>458</v>
      </c>
      <c r="M143" s="36" t="s">
        <v>459</v>
      </c>
      <c r="N143" s="36" t="s">
        <v>52</v>
      </c>
      <c r="O143" s="36" t="s">
        <v>53</v>
      </c>
      <c r="P143" s="36" t="s">
        <v>52</v>
      </c>
      <c r="Q143" s="36" t="s">
        <v>52</v>
      </c>
      <c r="R143" s="36" t="s">
        <v>460</v>
      </c>
      <c r="S143" s="36" t="s">
        <v>53</v>
      </c>
      <c r="T143" s="36"/>
      <c r="U143" s="55"/>
      <c r="V143" s="55" t="n">
        <v>292.64</v>
      </c>
      <c r="W143" s="55" t="n">
        <v>171.58</v>
      </c>
      <c r="X143" s="55" t="s">
        <v>319</v>
      </c>
      <c r="Y143" s="55" t="n">
        <v>160.34</v>
      </c>
      <c r="Z143" s="55" t="s">
        <v>319</v>
      </c>
      <c r="AA143" s="55" t="n">
        <v>158.58</v>
      </c>
      <c r="AB143" s="55" t="s">
        <v>319</v>
      </c>
      <c r="AC143" s="55" t="n">
        <v>109.76</v>
      </c>
      <c r="AD143" s="55" t="s">
        <v>319</v>
      </c>
      <c r="AE143" s="55" t="n">
        <v>44.69</v>
      </c>
      <c r="AF143" s="55" t="s">
        <v>319</v>
      </c>
      <c r="AG143" s="55" t="n">
        <v>0</v>
      </c>
      <c r="AH143" s="55" t="s">
        <v>319</v>
      </c>
      <c r="AI143" s="55" t="n">
        <v>0</v>
      </c>
      <c r="AJ143" s="55" t="s">
        <v>319</v>
      </c>
      <c r="AK143" s="55" t="n">
        <v>0</v>
      </c>
      <c r="AL143" s="55" t="s">
        <v>319</v>
      </c>
      <c r="AM143" s="55" t="n">
        <v>0</v>
      </c>
      <c r="AN143" s="55" t="s">
        <v>319</v>
      </c>
      <c r="AO143" s="55" t="n">
        <v>70.01</v>
      </c>
      <c r="AP143" s="55" t="s">
        <v>319</v>
      </c>
      <c r="AQ143" s="55" t="n">
        <v>80.66</v>
      </c>
      <c r="AR143" s="55" t="s">
        <v>319</v>
      </c>
      <c r="AS143" s="55" t="n">
        <v>138.87</v>
      </c>
      <c r="AT143" s="55" t="s">
        <v>319</v>
      </c>
      <c r="AU143" s="55" t="n">
        <v>934.49</v>
      </c>
      <c r="AV143" s="55" t="n">
        <v>0.503</v>
      </c>
      <c r="AW143" s="55" t="s">
        <v>459</v>
      </c>
      <c r="AX143" s="55" t="s">
        <v>444</v>
      </c>
      <c r="AY143" s="55" t="n">
        <v>1</v>
      </c>
      <c r="AZ143" s="55" t="s">
        <v>453</v>
      </c>
    </row>
    <row collapsed="false" customFormat="false" customHeight="false" hidden="false" ht="15.9" outlineLevel="0" r="144">
      <c r="A144" s="36" t="n">
        <v>134</v>
      </c>
      <c r="B144" s="82" t="n">
        <v>8133</v>
      </c>
      <c r="C144" s="55" t="s">
        <v>448</v>
      </c>
      <c r="D144" s="55" t="s">
        <v>454</v>
      </c>
      <c r="E144" s="55" t="s">
        <v>449</v>
      </c>
      <c r="F144" s="55" t="s">
        <v>455</v>
      </c>
      <c r="G144" s="48" t="s">
        <v>456</v>
      </c>
      <c r="H144" s="34" t="s">
        <v>288</v>
      </c>
      <c r="I144" s="42" t="n">
        <v>1</v>
      </c>
      <c r="J144" s="55" t="s">
        <v>449</v>
      </c>
      <c r="K144" s="34" t="s">
        <v>461</v>
      </c>
      <c r="L144" s="36" t="s">
        <v>458</v>
      </c>
      <c r="M144" s="36" t="s">
        <v>459</v>
      </c>
      <c r="N144" s="36" t="s">
        <v>52</v>
      </c>
      <c r="O144" s="36" t="s">
        <v>53</v>
      </c>
      <c r="P144" s="36" t="s">
        <v>52</v>
      </c>
      <c r="Q144" s="36" t="s">
        <v>52</v>
      </c>
      <c r="R144" s="36" t="s">
        <v>460</v>
      </c>
      <c r="S144" s="36" t="s">
        <v>53</v>
      </c>
      <c r="T144" s="36"/>
      <c r="U144" s="55"/>
      <c r="V144" s="55" t="n">
        <v>367.21</v>
      </c>
      <c r="W144" s="55" t="n">
        <v>206.88</v>
      </c>
      <c r="X144" s="55" t="s">
        <v>319</v>
      </c>
      <c r="Y144" s="55" t="n">
        <v>180.14</v>
      </c>
      <c r="Z144" s="55" t="s">
        <v>319</v>
      </c>
      <c r="AA144" s="55" t="n">
        <v>190.17</v>
      </c>
      <c r="AB144" s="55" t="s">
        <v>319</v>
      </c>
      <c r="AC144" s="55" t="n">
        <v>133.36</v>
      </c>
      <c r="AD144" s="55" t="s">
        <v>319</v>
      </c>
      <c r="AE144" s="55" t="n">
        <v>68.32</v>
      </c>
      <c r="AF144" s="55" t="s">
        <v>319</v>
      </c>
      <c r="AG144" s="55" t="n">
        <v>0</v>
      </c>
      <c r="AH144" s="55" t="s">
        <v>319</v>
      </c>
      <c r="AI144" s="55" t="n">
        <v>0</v>
      </c>
      <c r="AJ144" s="55" t="s">
        <v>319</v>
      </c>
      <c r="AK144" s="55" t="n">
        <v>0</v>
      </c>
      <c r="AL144" s="55" t="s">
        <v>319</v>
      </c>
      <c r="AM144" s="55" t="n">
        <v>0</v>
      </c>
      <c r="AN144" s="55" t="s">
        <v>319</v>
      </c>
      <c r="AO144" s="55" t="n">
        <v>74.16</v>
      </c>
      <c r="AP144" s="55" t="s">
        <v>319</v>
      </c>
      <c r="AQ144" s="55" t="n">
        <v>96.44</v>
      </c>
      <c r="AR144" s="55" t="s">
        <v>319</v>
      </c>
      <c r="AS144" s="55" t="n">
        <v>153.83</v>
      </c>
      <c r="AT144" s="55" t="s">
        <v>319</v>
      </c>
      <c r="AU144" s="55" t="n">
        <v>1103.3</v>
      </c>
      <c r="AV144" s="55" t="n">
        <v>0.408</v>
      </c>
      <c r="AW144" s="55" t="s">
        <v>459</v>
      </c>
      <c r="AX144" s="55" t="s">
        <v>444</v>
      </c>
      <c r="AY144" s="55" t="n">
        <v>1</v>
      </c>
      <c r="AZ144" s="55" t="s">
        <v>453</v>
      </c>
    </row>
    <row collapsed="false" customFormat="false" customHeight="false" hidden="false" ht="15.9" outlineLevel="0" r="145">
      <c r="A145" s="36" t="n">
        <v>135</v>
      </c>
      <c r="B145" s="82" t="n">
        <v>8134</v>
      </c>
      <c r="C145" s="55" t="s">
        <v>448</v>
      </c>
      <c r="D145" s="55" t="s">
        <v>454</v>
      </c>
      <c r="E145" s="55" t="s">
        <v>449</v>
      </c>
      <c r="F145" s="55" t="s">
        <v>455</v>
      </c>
      <c r="G145" s="48" t="s">
        <v>456</v>
      </c>
      <c r="H145" s="34" t="s">
        <v>288</v>
      </c>
      <c r="I145" s="42" t="n">
        <v>1</v>
      </c>
      <c r="J145" s="55" t="s">
        <v>449</v>
      </c>
      <c r="K145" s="34" t="s">
        <v>457</v>
      </c>
      <c r="L145" s="36" t="s">
        <v>458</v>
      </c>
      <c r="M145" s="36" t="s">
        <v>459</v>
      </c>
      <c r="N145" s="36" t="s">
        <v>52</v>
      </c>
      <c r="O145" s="36" t="s">
        <v>53</v>
      </c>
      <c r="P145" s="36" t="s">
        <v>52</v>
      </c>
      <c r="Q145" s="36" t="s">
        <v>52</v>
      </c>
      <c r="R145" s="36" t="s">
        <v>460</v>
      </c>
      <c r="S145" s="36" t="s">
        <v>53</v>
      </c>
      <c r="T145" s="36"/>
      <c r="U145" s="55"/>
      <c r="V145" s="55" t="n">
        <v>515.74</v>
      </c>
      <c r="W145" s="55" t="n">
        <v>147.78</v>
      </c>
      <c r="X145" s="55" t="s">
        <v>319</v>
      </c>
      <c r="Y145" s="55" t="n">
        <v>128.99</v>
      </c>
      <c r="Z145" s="55" t="s">
        <v>319</v>
      </c>
      <c r="AA145" s="55" t="n">
        <v>104.83</v>
      </c>
      <c r="AB145" s="55" t="s">
        <v>319</v>
      </c>
      <c r="AC145" s="55" t="n">
        <v>124.62</v>
      </c>
      <c r="AD145" s="55" t="s">
        <v>319</v>
      </c>
      <c r="AE145" s="55" t="n">
        <v>53.44</v>
      </c>
      <c r="AF145" s="55" t="s">
        <v>319</v>
      </c>
      <c r="AG145" s="55" t="n">
        <v>0</v>
      </c>
      <c r="AH145" s="55" t="s">
        <v>319</v>
      </c>
      <c r="AI145" s="55" t="n">
        <v>0</v>
      </c>
      <c r="AJ145" s="55" t="s">
        <v>319</v>
      </c>
      <c r="AK145" s="55" t="n">
        <v>0</v>
      </c>
      <c r="AL145" s="55" t="s">
        <v>319</v>
      </c>
      <c r="AM145" s="55" t="n">
        <v>0</v>
      </c>
      <c r="AN145" s="55" t="s">
        <v>319</v>
      </c>
      <c r="AO145" s="55" t="n">
        <v>82.1</v>
      </c>
      <c r="AP145" s="55" t="s">
        <v>319</v>
      </c>
      <c r="AQ145" s="55" t="n">
        <v>92.13</v>
      </c>
      <c r="AR145" s="55" t="s">
        <v>319</v>
      </c>
      <c r="AS145" s="55" t="n">
        <v>144.47</v>
      </c>
      <c r="AT145" s="55" t="s">
        <v>319</v>
      </c>
      <c r="AU145" s="55" t="n">
        <v>878.36</v>
      </c>
      <c r="AV145" s="55" t="n">
        <v>0.503</v>
      </c>
      <c r="AW145" s="55" t="s">
        <v>459</v>
      </c>
      <c r="AX145" s="55" t="s">
        <v>444</v>
      </c>
      <c r="AY145" s="55" t="n">
        <v>1</v>
      </c>
      <c r="AZ145" s="55" t="s">
        <v>453</v>
      </c>
    </row>
    <row collapsed="false" customFormat="false" customHeight="false" hidden="false" ht="15.9" outlineLevel="0" r="146">
      <c r="A146" s="36" t="n">
        <v>136</v>
      </c>
      <c r="B146" s="82" t="n">
        <v>8135</v>
      </c>
      <c r="C146" s="55" t="s">
        <v>448</v>
      </c>
      <c r="D146" s="55" t="s">
        <v>454</v>
      </c>
      <c r="E146" s="55" t="s">
        <v>449</v>
      </c>
      <c r="F146" s="55" t="s">
        <v>455</v>
      </c>
      <c r="G146" s="48" t="s">
        <v>456</v>
      </c>
      <c r="H146" s="34" t="s">
        <v>288</v>
      </c>
      <c r="I146" s="42" t="n">
        <v>2</v>
      </c>
      <c r="J146" s="55" t="s">
        <v>449</v>
      </c>
      <c r="K146" s="34" t="s">
        <v>457</v>
      </c>
      <c r="L146" s="36" t="s">
        <v>458</v>
      </c>
      <c r="M146" s="36" t="s">
        <v>459</v>
      </c>
      <c r="N146" s="36" t="s">
        <v>52</v>
      </c>
      <c r="O146" s="36" t="s">
        <v>53</v>
      </c>
      <c r="P146" s="36" t="s">
        <v>52</v>
      </c>
      <c r="Q146" s="36" t="s">
        <v>52</v>
      </c>
      <c r="R146" s="36" t="s">
        <v>460</v>
      </c>
      <c r="S146" s="36" t="s">
        <v>53</v>
      </c>
      <c r="T146" s="36"/>
      <c r="U146" s="55"/>
      <c r="V146" s="55" t="n">
        <v>761.23</v>
      </c>
      <c r="W146" s="55" t="n">
        <v>390.07</v>
      </c>
      <c r="X146" s="55" t="s">
        <v>319</v>
      </c>
      <c r="Y146" s="55" t="n">
        <v>297.47</v>
      </c>
      <c r="Z146" s="55" t="s">
        <v>319</v>
      </c>
      <c r="AA146" s="55" t="n">
        <v>313.35</v>
      </c>
      <c r="AB146" s="55" t="s">
        <v>319</v>
      </c>
      <c r="AC146" s="55" t="n">
        <v>171.68</v>
      </c>
      <c r="AD146" s="55" t="s">
        <v>319</v>
      </c>
      <c r="AE146" s="55" t="n">
        <v>89.6</v>
      </c>
      <c r="AF146" s="55" t="s">
        <v>319</v>
      </c>
      <c r="AG146" s="55" t="n">
        <v>0</v>
      </c>
      <c r="AH146" s="55" t="s">
        <v>319</v>
      </c>
      <c r="AI146" s="55" t="n">
        <v>0</v>
      </c>
      <c r="AJ146" s="55" t="s">
        <v>319</v>
      </c>
      <c r="AK146" s="55" t="n">
        <v>0</v>
      </c>
      <c r="AL146" s="55" t="s">
        <v>319</v>
      </c>
      <c r="AM146" s="55" t="n">
        <v>0</v>
      </c>
      <c r="AN146" s="55" t="s">
        <v>319</v>
      </c>
      <c r="AO146" s="55" t="n">
        <v>160</v>
      </c>
      <c r="AP146" s="55" t="s">
        <v>319</v>
      </c>
      <c r="AQ146" s="55" t="n">
        <v>166.48</v>
      </c>
      <c r="AR146" s="55" t="s">
        <v>319</v>
      </c>
      <c r="AS146" s="55" t="n">
        <v>261.22</v>
      </c>
      <c r="AT146" s="55" t="s">
        <v>319</v>
      </c>
      <c r="AU146" s="55" t="n">
        <v>1849.87</v>
      </c>
      <c r="AV146" s="55" t="n">
        <v>0.385</v>
      </c>
      <c r="AW146" s="55" t="s">
        <v>459</v>
      </c>
      <c r="AX146" s="55" t="s">
        <v>444</v>
      </c>
      <c r="AY146" s="55" t="n">
        <v>2</v>
      </c>
      <c r="AZ146" s="55" t="s">
        <v>453</v>
      </c>
    </row>
    <row collapsed="false" customFormat="false" customHeight="false" hidden="false" ht="15.9" outlineLevel="0" r="147">
      <c r="A147" s="36" t="n">
        <v>137</v>
      </c>
      <c r="B147" s="82" t="n">
        <v>8136</v>
      </c>
      <c r="C147" s="55" t="s">
        <v>448</v>
      </c>
      <c r="D147" s="55" t="s">
        <v>454</v>
      </c>
      <c r="E147" s="55" t="s">
        <v>449</v>
      </c>
      <c r="F147" s="55" t="s">
        <v>455</v>
      </c>
      <c r="G147" s="48" t="s">
        <v>456</v>
      </c>
      <c r="H147" s="34" t="s">
        <v>288</v>
      </c>
      <c r="I147" s="42" t="n">
        <v>2</v>
      </c>
      <c r="J147" s="55" t="s">
        <v>449</v>
      </c>
      <c r="K147" s="34" t="s">
        <v>457</v>
      </c>
      <c r="L147" s="36" t="s">
        <v>458</v>
      </c>
      <c r="M147" s="36" t="s">
        <v>459</v>
      </c>
      <c r="N147" s="36" t="s">
        <v>52</v>
      </c>
      <c r="O147" s="36" t="s">
        <v>53</v>
      </c>
      <c r="P147" s="36" t="s">
        <v>52</v>
      </c>
      <c r="Q147" s="36" t="s">
        <v>52</v>
      </c>
      <c r="R147" s="36" t="s">
        <v>460</v>
      </c>
      <c r="S147" s="36" t="s">
        <v>53</v>
      </c>
      <c r="T147" s="36"/>
      <c r="U147" s="55"/>
      <c r="V147" s="55" t="n">
        <v>843.44</v>
      </c>
      <c r="W147" s="55" t="n">
        <v>509.96</v>
      </c>
      <c r="X147" s="55" t="s">
        <v>319</v>
      </c>
      <c r="Y147" s="55" t="n">
        <v>478.76</v>
      </c>
      <c r="Z147" s="55" t="s">
        <v>319</v>
      </c>
      <c r="AA147" s="55" t="n">
        <v>466.28</v>
      </c>
      <c r="AB147" s="55" t="s">
        <v>319</v>
      </c>
      <c r="AC147" s="55" t="n">
        <v>323.04</v>
      </c>
      <c r="AD147" s="55" t="s">
        <v>319</v>
      </c>
      <c r="AE147" s="55" t="n">
        <v>127.43</v>
      </c>
      <c r="AF147" s="55" t="s">
        <v>319</v>
      </c>
      <c r="AG147" s="55" t="n">
        <v>0</v>
      </c>
      <c r="AH147" s="55" t="s">
        <v>319</v>
      </c>
      <c r="AI147" s="55" t="n">
        <v>0</v>
      </c>
      <c r="AJ147" s="55" t="s">
        <v>319</v>
      </c>
      <c r="AK147" s="55" t="n">
        <v>0</v>
      </c>
      <c r="AL147" s="55" t="s">
        <v>319</v>
      </c>
      <c r="AM147" s="55" t="n">
        <v>0</v>
      </c>
      <c r="AN147" s="55" t="s">
        <v>319</v>
      </c>
      <c r="AO147" s="55" t="n">
        <v>208.8</v>
      </c>
      <c r="AP147" s="55" t="s">
        <v>319</v>
      </c>
      <c r="AQ147" s="55" t="n">
        <v>286.036</v>
      </c>
      <c r="AR147" s="55" t="s">
        <v>319</v>
      </c>
      <c r="AS147" s="55" t="n">
        <v>373.5</v>
      </c>
      <c r="AT147" s="55" t="s">
        <v>319</v>
      </c>
      <c r="AU147" s="55" t="n">
        <v>2773.806</v>
      </c>
      <c r="AV147" s="55" t="n">
        <v>1.312</v>
      </c>
      <c r="AW147" s="55" t="s">
        <v>459</v>
      </c>
      <c r="AX147" s="55" t="s">
        <v>444</v>
      </c>
      <c r="AY147" s="55" t="n">
        <v>2</v>
      </c>
      <c r="AZ147" s="55" t="s">
        <v>453</v>
      </c>
    </row>
    <row collapsed="false" customFormat="false" customHeight="false" hidden="false" ht="15.9" outlineLevel="0" r="148">
      <c r="A148" s="36" t="n">
        <v>138</v>
      </c>
      <c r="B148" s="82" t="n">
        <v>8137</v>
      </c>
      <c r="C148" s="55" t="s">
        <v>448</v>
      </c>
      <c r="D148" s="55" t="s">
        <v>454</v>
      </c>
      <c r="E148" s="55" t="s">
        <v>449</v>
      </c>
      <c r="F148" s="55" t="s">
        <v>455</v>
      </c>
      <c r="G148" s="48" t="s">
        <v>456</v>
      </c>
      <c r="H148" s="34" t="s">
        <v>288</v>
      </c>
      <c r="I148" s="42" t="n">
        <v>1</v>
      </c>
      <c r="J148" s="55" t="s">
        <v>449</v>
      </c>
      <c r="K148" s="34" t="s">
        <v>461</v>
      </c>
      <c r="L148" s="36" t="s">
        <v>458</v>
      </c>
      <c r="M148" s="36" t="s">
        <v>459</v>
      </c>
      <c r="N148" s="36" t="s">
        <v>52</v>
      </c>
      <c r="O148" s="36" t="s">
        <v>53</v>
      </c>
      <c r="P148" s="36" t="s">
        <v>52</v>
      </c>
      <c r="Q148" s="36" t="s">
        <v>52</v>
      </c>
      <c r="R148" s="36" t="s">
        <v>460</v>
      </c>
      <c r="S148" s="36" t="s">
        <v>53</v>
      </c>
      <c r="T148" s="36"/>
      <c r="U148" s="55"/>
      <c r="V148" s="55" t="n">
        <v>216.67</v>
      </c>
      <c r="W148" s="55" t="n">
        <v>160.57</v>
      </c>
      <c r="X148" s="55" t="s">
        <v>319</v>
      </c>
      <c r="Y148" s="55" t="n">
        <v>145.53</v>
      </c>
      <c r="Z148" s="55" t="s">
        <v>319</v>
      </c>
      <c r="AA148" s="55" t="n">
        <v>145.68</v>
      </c>
      <c r="AB148" s="55" t="s">
        <v>319</v>
      </c>
      <c r="AC148" s="55" t="n">
        <v>103.29</v>
      </c>
      <c r="AD148" s="55" t="s">
        <v>319</v>
      </c>
      <c r="AE148" s="55" t="n">
        <v>43.08</v>
      </c>
      <c r="AF148" s="55" t="s">
        <v>319</v>
      </c>
      <c r="AG148" s="55" t="n">
        <v>0</v>
      </c>
      <c r="AH148" s="55" t="s">
        <v>319</v>
      </c>
      <c r="AI148" s="55" t="n">
        <v>0</v>
      </c>
      <c r="AJ148" s="55" t="s">
        <v>319</v>
      </c>
      <c r="AK148" s="55" t="n">
        <v>0</v>
      </c>
      <c r="AL148" s="55" t="s">
        <v>319</v>
      </c>
      <c r="AM148" s="55" t="n">
        <v>0</v>
      </c>
      <c r="AN148" s="55" t="s">
        <v>319</v>
      </c>
      <c r="AO148" s="55" t="n">
        <v>67.39</v>
      </c>
      <c r="AP148" s="55" t="s">
        <v>319</v>
      </c>
      <c r="AQ148" s="55" t="n">
        <v>67.88</v>
      </c>
      <c r="AR148" s="55" t="s">
        <v>319</v>
      </c>
      <c r="AS148" s="55" t="n">
        <v>113.59</v>
      </c>
      <c r="AT148" s="55" t="s">
        <v>319</v>
      </c>
      <c r="AU148" s="55" t="n">
        <v>847.01</v>
      </c>
      <c r="AV148" s="55" t="n">
        <v>0.315</v>
      </c>
      <c r="AW148" s="55" t="s">
        <v>459</v>
      </c>
      <c r="AX148" s="55" t="s">
        <v>444</v>
      </c>
      <c r="AY148" s="55" t="n">
        <v>1</v>
      </c>
      <c r="AZ148" s="55" t="s">
        <v>453</v>
      </c>
    </row>
    <row collapsed="false" customFormat="false" customHeight="false" hidden="false" ht="15.9" outlineLevel="0" r="149">
      <c r="A149" s="36" t="n">
        <v>139</v>
      </c>
      <c r="B149" s="82" t="n">
        <v>8138</v>
      </c>
      <c r="C149" s="55" t="s">
        <v>448</v>
      </c>
      <c r="D149" s="55" t="s">
        <v>454</v>
      </c>
      <c r="E149" s="55" t="s">
        <v>449</v>
      </c>
      <c r="F149" s="55" t="s">
        <v>455</v>
      </c>
      <c r="G149" s="48" t="s">
        <v>456</v>
      </c>
      <c r="H149" s="34" t="s">
        <v>288</v>
      </c>
      <c r="I149" s="42" t="n">
        <v>2</v>
      </c>
      <c r="J149" s="55" t="s">
        <v>449</v>
      </c>
      <c r="K149" s="34" t="s">
        <v>457</v>
      </c>
      <c r="L149" s="36" t="s">
        <v>458</v>
      </c>
      <c r="M149" s="36" t="s">
        <v>459</v>
      </c>
      <c r="N149" s="36" t="s">
        <v>52</v>
      </c>
      <c r="O149" s="36" t="s">
        <v>53</v>
      </c>
      <c r="P149" s="36" t="s">
        <v>52</v>
      </c>
      <c r="Q149" s="36" t="s">
        <v>52</v>
      </c>
      <c r="R149" s="36" t="s">
        <v>460</v>
      </c>
      <c r="S149" s="36" t="s">
        <v>53</v>
      </c>
      <c r="T149" s="36"/>
      <c r="U149" s="55"/>
      <c r="V149" s="55" t="n">
        <v>851.98</v>
      </c>
      <c r="W149" s="55" t="n">
        <v>341.02</v>
      </c>
      <c r="X149" s="55" t="s">
        <v>319</v>
      </c>
      <c r="Y149" s="55" t="n">
        <v>306.918</v>
      </c>
      <c r="Z149" s="55" t="s">
        <v>319</v>
      </c>
      <c r="AA149" s="55" t="n">
        <v>395.92</v>
      </c>
      <c r="AB149" s="55" t="s">
        <v>319</v>
      </c>
      <c r="AC149" s="55" t="n">
        <v>254.69</v>
      </c>
      <c r="AD149" s="55" t="s">
        <v>319</v>
      </c>
      <c r="AE149" s="55" t="n">
        <v>104.41</v>
      </c>
      <c r="AF149" s="55" t="s">
        <v>319</v>
      </c>
      <c r="AG149" s="55" t="n">
        <v>0</v>
      </c>
      <c r="AH149" s="55" t="s">
        <v>319</v>
      </c>
      <c r="AI149" s="55" t="n">
        <v>0</v>
      </c>
      <c r="AJ149" s="55" t="s">
        <v>319</v>
      </c>
      <c r="AK149" s="55" t="n">
        <v>0</v>
      </c>
      <c r="AL149" s="55" t="s">
        <v>319</v>
      </c>
      <c r="AM149" s="55" t="n">
        <v>0</v>
      </c>
      <c r="AN149" s="55" t="s">
        <v>319</v>
      </c>
      <c r="AO149" s="55" t="n">
        <v>206.72</v>
      </c>
      <c r="AP149" s="55" t="s">
        <v>319</v>
      </c>
      <c r="AQ149" s="55" t="n">
        <v>197.19</v>
      </c>
      <c r="AR149" s="55" t="s">
        <v>319</v>
      </c>
      <c r="AS149" s="55" t="n">
        <v>316.95</v>
      </c>
      <c r="AT149" s="55" t="s">
        <v>319</v>
      </c>
      <c r="AU149" s="55" t="n">
        <v>2123.818</v>
      </c>
      <c r="AV149" s="55" t="n">
        <v>1.014</v>
      </c>
      <c r="AW149" s="55" t="s">
        <v>459</v>
      </c>
      <c r="AX149" s="55" t="s">
        <v>444</v>
      </c>
      <c r="AY149" s="55" t="n">
        <v>2</v>
      </c>
      <c r="AZ149" s="55" t="s">
        <v>453</v>
      </c>
    </row>
    <row collapsed="false" customFormat="false" customHeight="false" hidden="false" ht="15.9" outlineLevel="0" r="150">
      <c r="A150" s="36" t="n">
        <v>140</v>
      </c>
      <c r="B150" s="82" t="n">
        <v>8139</v>
      </c>
      <c r="C150" s="55" t="s">
        <v>448</v>
      </c>
      <c r="D150" s="55" t="s">
        <v>454</v>
      </c>
      <c r="E150" s="55" t="s">
        <v>449</v>
      </c>
      <c r="F150" s="55" t="s">
        <v>455</v>
      </c>
      <c r="G150" s="48" t="s">
        <v>456</v>
      </c>
      <c r="H150" s="34" t="s">
        <v>288</v>
      </c>
      <c r="I150" s="42" t="n">
        <v>1</v>
      </c>
      <c r="J150" s="55" t="s">
        <v>449</v>
      </c>
      <c r="K150" s="34" t="s">
        <v>457</v>
      </c>
      <c r="L150" s="36" t="s">
        <v>458</v>
      </c>
      <c r="M150" s="36" t="s">
        <v>459</v>
      </c>
      <c r="N150" s="36" t="s">
        <v>52</v>
      </c>
      <c r="O150" s="36" t="s">
        <v>53</v>
      </c>
      <c r="P150" s="36" t="s">
        <v>52</v>
      </c>
      <c r="Q150" s="36" t="s">
        <v>52</v>
      </c>
      <c r="R150" s="36" t="s">
        <v>460</v>
      </c>
      <c r="S150" s="36" t="s">
        <v>53</v>
      </c>
      <c r="T150" s="36"/>
      <c r="U150" s="55"/>
      <c r="V150" s="55" t="n">
        <v>138.44</v>
      </c>
      <c r="W150" s="55" t="n">
        <v>87.81</v>
      </c>
      <c r="X150" s="55" t="s">
        <v>319</v>
      </c>
      <c r="Y150" s="55" t="n">
        <v>79.64</v>
      </c>
      <c r="Z150" s="55" t="s">
        <v>319</v>
      </c>
      <c r="AA150" s="55" t="n">
        <v>94.74</v>
      </c>
      <c r="AB150" s="55" t="s">
        <v>319</v>
      </c>
      <c r="AC150" s="55" t="n">
        <v>33.48</v>
      </c>
      <c r="AD150" s="55" t="s">
        <v>319</v>
      </c>
      <c r="AE150" s="55" t="n">
        <v>23.71</v>
      </c>
      <c r="AF150" s="55" t="s">
        <v>319</v>
      </c>
      <c r="AG150" s="55" t="n">
        <v>0</v>
      </c>
      <c r="AH150" s="55" t="s">
        <v>319</v>
      </c>
      <c r="AI150" s="55" t="n">
        <v>0</v>
      </c>
      <c r="AJ150" s="55" t="s">
        <v>319</v>
      </c>
      <c r="AK150" s="55" t="n">
        <v>0</v>
      </c>
      <c r="AL150" s="55" t="s">
        <v>319</v>
      </c>
      <c r="AM150" s="55" t="n">
        <v>0</v>
      </c>
      <c r="AN150" s="55" t="s">
        <v>319</v>
      </c>
      <c r="AO150" s="55" t="n">
        <v>28.69</v>
      </c>
      <c r="AP150" s="55" t="s">
        <v>319</v>
      </c>
      <c r="AQ150" s="55" t="n">
        <v>38.84</v>
      </c>
      <c r="AR150" s="55" t="s">
        <v>319</v>
      </c>
      <c r="AS150" s="55" t="n">
        <v>60.73</v>
      </c>
      <c r="AT150" s="55" t="s">
        <v>319</v>
      </c>
      <c r="AU150" s="55" t="n">
        <v>71.66</v>
      </c>
      <c r="AV150" s="55" t="n">
        <v>0.222</v>
      </c>
      <c r="AW150" s="55" t="s">
        <v>459</v>
      </c>
      <c r="AX150" s="55" t="s">
        <v>444</v>
      </c>
      <c r="AY150" s="55" t="n">
        <v>1</v>
      </c>
      <c r="AZ150" s="55" t="s">
        <v>453</v>
      </c>
    </row>
    <row collapsed="false" customFormat="false" customHeight="false" hidden="false" ht="15.9" outlineLevel="0" r="151">
      <c r="A151" s="36" t="n">
        <v>141</v>
      </c>
      <c r="B151" s="82" t="n">
        <v>8140</v>
      </c>
      <c r="C151" s="55" t="s">
        <v>448</v>
      </c>
      <c r="D151" s="55" t="s">
        <v>454</v>
      </c>
      <c r="E151" s="55" t="s">
        <v>449</v>
      </c>
      <c r="F151" s="55" t="s">
        <v>455</v>
      </c>
      <c r="G151" s="48" t="s">
        <v>456</v>
      </c>
      <c r="H151" s="34" t="s">
        <v>288</v>
      </c>
      <c r="I151" s="42" t="n">
        <v>1</v>
      </c>
      <c r="J151" s="55" t="s">
        <v>449</v>
      </c>
      <c r="K151" s="34" t="s">
        <v>457</v>
      </c>
      <c r="L151" s="36" t="s">
        <v>458</v>
      </c>
      <c r="M151" s="36" t="s">
        <v>459</v>
      </c>
      <c r="N151" s="36" t="s">
        <v>52</v>
      </c>
      <c r="O151" s="36" t="s">
        <v>53</v>
      </c>
      <c r="P151" s="36" t="s">
        <v>52</v>
      </c>
      <c r="Q151" s="36" t="s">
        <v>52</v>
      </c>
      <c r="R151" s="36" t="s">
        <v>460</v>
      </c>
      <c r="S151" s="36" t="s">
        <v>53</v>
      </c>
      <c r="T151" s="36"/>
      <c r="U151" s="55"/>
      <c r="V151" s="55" t="n">
        <v>125.24</v>
      </c>
      <c r="W151" s="55" t="n">
        <v>88.26</v>
      </c>
      <c r="X151" s="55" t="s">
        <v>319</v>
      </c>
      <c r="Y151" s="55" t="n">
        <v>80.48</v>
      </c>
      <c r="Z151" s="55" t="s">
        <v>319</v>
      </c>
      <c r="AA151" s="55" t="n">
        <v>94.65</v>
      </c>
      <c r="AB151" s="55" t="s">
        <v>319</v>
      </c>
      <c r="AC151" s="55" t="n">
        <v>33.51</v>
      </c>
      <c r="AD151" s="55" t="s">
        <v>319</v>
      </c>
      <c r="AE151" s="55" t="n">
        <v>24.11</v>
      </c>
      <c r="AF151" s="55" t="s">
        <v>319</v>
      </c>
      <c r="AG151" s="55" t="n">
        <v>0</v>
      </c>
      <c r="AH151" s="55" t="s">
        <v>319</v>
      </c>
      <c r="AI151" s="55" t="n">
        <v>0</v>
      </c>
      <c r="AJ151" s="55" t="s">
        <v>319</v>
      </c>
      <c r="AK151" s="55" t="n">
        <v>0</v>
      </c>
      <c r="AL151" s="55" t="s">
        <v>319</v>
      </c>
      <c r="AM151" s="55" t="n">
        <v>0</v>
      </c>
      <c r="AN151" s="55" t="s">
        <v>319</v>
      </c>
      <c r="AO151" s="55" t="n">
        <v>35.06</v>
      </c>
      <c r="AP151" s="55" t="s">
        <v>319</v>
      </c>
      <c r="AQ151" s="55" t="n">
        <v>39.98</v>
      </c>
      <c r="AR151" s="55" t="s">
        <v>319</v>
      </c>
      <c r="AS151" s="55" t="n">
        <v>56.66</v>
      </c>
      <c r="AT151" s="55" t="s">
        <v>319</v>
      </c>
      <c r="AU151" s="55" t="n">
        <v>66.18</v>
      </c>
      <c r="AV151" s="55" t="n">
        <v>0.222</v>
      </c>
      <c r="AW151" s="55" t="s">
        <v>459</v>
      </c>
      <c r="AX151" s="55" t="s">
        <v>444</v>
      </c>
      <c r="AY151" s="55" t="n">
        <v>1</v>
      </c>
      <c r="AZ151" s="55" t="s">
        <v>453</v>
      </c>
    </row>
    <row collapsed="false" customFormat="false" customHeight="false" hidden="false" ht="15.9" outlineLevel="0" r="152">
      <c r="A152" s="36" t="n">
        <v>142</v>
      </c>
      <c r="B152" s="82" t="n">
        <v>8141</v>
      </c>
      <c r="C152" s="55" t="s">
        <v>448</v>
      </c>
      <c r="D152" s="55" t="s">
        <v>454</v>
      </c>
      <c r="E152" s="55" t="s">
        <v>449</v>
      </c>
      <c r="F152" s="55" t="s">
        <v>455</v>
      </c>
      <c r="G152" s="48" t="s">
        <v>456</v>
      </c>
      <c r="H152" s="34" t="s">
        <v>288</v>
      </c>
      <c r="I152" s="42" t="n">
        <v>1</v>
      </c>
      <c r="J152" s="55" t="s">
        <v>449</v>
      </c>
      <c r="K152" s="34" t="s">
        <v>461</v>
      </c>
      <c r="L152" s="36" t="s">
        <v>458</v>
      </c>
      <c r="M152" s="36" t="s">
        <v>459</v>
      </c>
      <c r="N152" s="36" t="s">
        <v>52</v>
      </c>
      <c r="O152" s="36" t="s">
        <v>53</v>
      </c>
      <c r="P152" s="36" t="s">
        <v>52</v>
      </c>
      <c r="Q152" s="36" t="s">
        <v>52</v>
      </c>
      <c r="R152" s="36" t="s">
        <v>460</v>
      </c>
      <c r="S152" s="36" t="s">
        <v>53</v>
      </c>
      <c r="T152" s="36"/>
      <c r="U152" s="55"/>
      <c r="V152" s="55" t="n">
        <v>226.14</v>
      </c>
      <c r="W152" s="55" t="n">
        <v>71.11</v>
      </c>
      <c r="X152" s="55" t="s">
        <v>319</v>
      </c>
      <c r="Y152" s="55" t="n">
        <v>59.41</v>
      </c>
      <c r="Z152" s="55" t="s">
        <v>319</v>
      </c>
      <c r="AA152" s="55" t="n">
        <v>76.65</v>
      </c>
      <c r="AB152" s="55" t="s">
        <v>319</v>
      </c>
      <c r="AC152" s="55" t="n">
        <v>76.65</v>
      </c>
      <c r="AD152" s="55" t="s">
        <v>319</v>
      </c>
      <c r="AE152" s="55" t="n">
        <v>76.65</v>
      </c>
      <c r="AF152" s="55" t="s">
        <v>319</v>
      </c>
      <c r="AG152" s="55" t="n">
        <v>0</v>
      </c>
      <c r="AH152" s="55" t="s">
        <v>319</v>
      </c>
      <c r="AI152" s="55" t="n">
        <v>0</v>
      </c>
      <c r="AJ152" s="55" t="s">
        <v>319</v>
      </c>
      <c r="AK152" s="55" t="n">
        <v>0</v>
      </c>
      <c r="AL152" s="55" t="s">
        <v>319</v>
      </c>
      <c r="AM152" s="55" t="n">
        <v>0</v>
      </c>
      <c r="AN152" s="55" t="s">
        <v>319</v>
      </c>
      <c r="AO152" s="55" t="n">
        <v>39.76</v>
      </c>
      <c r="AP152" s="55" t="s">
        <v>319</v>
      </c>
      <c r="AQ152" s="55" t="n">
        <v>51.23</v>
      </c>
      <c r="AR152" s="55" t="s">
        <v>319</v>
      </c>
      <c r="AS152" s="55" t="n">
        <v>79.99</v>
      </c>
      <c r="AT152" s="55" t="s">
        <v>319</v>
      </c>
      <c r="AU152" s="55" t="n">
        <v>531.45</v>
      </c>
      <c r="AV152" s="55" t="n">
        <v>0.319</v>
      </c>
      <c r="AW152" s="55" t="s">
        <v>459</v>
      </c>
      <c r="AX152" s="55" t="s">
        <v>444</v>
      </c>
      <c r="AY152" s="55" t="n">
        <v>1</v>
      </c>
      <c r="AZ152" s="55" t="s">
        <v>453</v>
      </c>
    </row>
    <row collapsed="false" customFormat="false" customHeight="false" hidden="false" ht="15.9" outlineLevel="0" r="153">
      <c r="A153" s="36" t="n">
        <v>143</v>
      </c>
      <c r="B153" s="82" t="n">
        <v>8142</v>
      </c>
      <c r="C153" s="55" t="s">
        <v>448</v>
      </c>
      <c r="D153" s="55" t="s">
        <v>454</v>
      </c>
      <c r="E153" s="55" t="s">
        <v>449</v>
      </c>
      <c r="F153" s="55" t="s">
        <v>455</v>
      </c>
      <c r="G153" s="48" t="s">
        <v>456</v>
      </c>
      <c r="H153" s="34" t="s">
        <v>288</v>
      </c>
      <c r="I153" s="42" t="n">
        <v>1</v>
      </c>
      <c r="J153" s="55" t="s">
        <v>449</v>
      </c>
      <c r="K153" s="34" t="s">
        <v>461</v>
      </c>
      <c r="L153" s="36" t="s">
        <v>458</v>
      </c>
      <c r="M153" s="36" t="s">
        <v>459</v>
      </c>
      <c r="N153" s="36" t="s">
        <v>52</v>
      </c>
      <c r="O153" s="36" t="s">
        <v>53</v>
      </c>
      <c r="P153" s="36" t="s">
        <v>52</v>
      </c>
      <c r="Q153" s="36" t="s">
        <v>52</v>
      </c>
      <c r="R153" s="36" t="s">
        <v>460</v>
      </c>
      <c r="S153" s="36" t="s">
        <v>53</v>
      </c>
      <c r="T153" s="36"/>
      <c r="U153" s="55"/>
      <c r="V153" s="55" t="n">
        <v>159.61</v>
      </c>
      <c r="W153" s="55" t="n">
        <v>84.33</v>
      </c>
      <c r="X153" s="55" t="s">
        <v>319</v>
      </c>
      <c r="Y153" s="55" t="n">
        <v>67.59</v>
      </c>
      <c r="Z153" s="55" t="s">
        <v>319</v>
      </c>
      <c r="AA153" s="55" t="n">
        <v>64.83</v>
      </c>
      <c r="AB153" s="55" t="s">
        <v>319</v>
      </c>
      <c r="AC153" s="55" t="n">
        <v>45.88</v>
      </c>
      <c r="AD153" s="55" t="s">
        <v>319</v>
      </c>
      <c r="AE153" s="55" t="n">
        <v>19.91</v>
      </c>
      <c r="AF153" s="55" t="s">
        <v>319</v>
      </c>
      <c r="AG153" s="55" t="n">
        <v>0</v>
      </c>
      <c r="AH153" s="55" t="s">
        <v>319</v>
      </c>
      <c r="AI153" s="55" t="n">
        <v>0</v>
      </c>
      <c r="AJ153" s="55" t="s">
        <v>319</v>
      </c>
      <c r="AK153" s="55" t="n">
        <v>0</v>
      </c>
      <c r="AL153" s="55" t="s">
        <v>319</v>
      </c>
      <c r="AM153" s="55" t="n">
        <v>0</v>
      </c>
      <c r="AN153" s="55" t="s">
        <v>319</v>
      </c>
      <c r="AO153" s="55" t="n">
        <v>29.5</v>
      </c>
      <c r="AP153" s="55" t="s">
        <v>319</v>
      </c>
      <c r="AQ153" s="55" t="n">
        <v>36.28</v>
      </c>
      <c r="AR153" s="55" t="s">
        <v>319</v>
      </c>
      <c r="AS153" s="55" t="n">
        <v>54.06</v>
      </c>
      <c r="AT153" s="55" t="s">
        <v>319</v>
      </c>
      <c r="AU153" s="55" t="n">
        <v>402.38</v>
      </c>
      <c r="AV153" s="55" t="n">
        <v>0.248</v>
      </c>
      <c r="AW153" s="55" t="s">
        <v>459</v>
      </c>
      <c r="AX153" s="55" t="s">
        <v>444</v>
      </c>
      <c r="AY153" s="55" t="n">
        <v>1</v>
      </c>
      <c r="AZ153" s="55" t="s">
        <v>453</v>
      </c>
    </row>
    <row collapsed="false" customFormat="false" customHeight="false" hidden="false" ht="15.9" outlineLevel="0" r="154">
      <c r="A154" s="36" t="n">
        <v>144</v>
      </c>
      <c r="B154" s="82" t="n">
        <v>8143</v>
      </c>
      <c r="C154" s="55" t="s">
        <v>448</v>
      </c>
      <c r="D154" s="55" t="s">
        <v>454</v>
      </c>
      <c r="E154" s="55" t="s">
        <v>449</v>
      </c>
      <c r="F154" s="55" t="s">
        <v>455</v>
      </c>
      <c r="G154" s="48" t="s">
        <v>456</v>
      </c>
      <c r="H154" s="34" t="s">
        <v>288</v>
      </c>
      <c r="I154" s="42"/>
      <c r="J154" s="55" t="s">
        <v>449</v>
      </c>
      <c r="K154" s="34" t="s">
        <v>461</v>
      </c>
      <c r="L154" s="36" t="s">
        <v>458</v>
      </c>
      <c r="M154" s="36" t="s">
        <v>459</v>
      </c>
      <c r="N154" s="36" t="s">
        <v>52</v>
      </c>
      <c r="O154" s="36" t="s">
        <v>53</v>
      </c>
      <c r="P154" s="36" t="s">
        <v>52</v>
      </c>
      <c r="Q154" s="36" t="s">
        <v>52</v>
      </c>
      <c r="R154" s="36" t="s">
        <v>460</v>
      </c>
      <c r="S154" s="36" t="s">
        <v>53</v>
      </c>
      <c r="T154" s="36"/>
      <c r="U154" s="55"/>
      <c r="V154" s="55"/>
      <c r="W154" s="55"/>
      <c r="X154" s="55" t="s">
        <v>319</v>
      </c>
      <c r="Y154" s="55"/>
      <c r="Z154" s="55" t="s">
        <v>319</v>
      </c>
      <c r="AA154" s="55"/>
      <c r="AB154" s="55" t="s">
        <v>319</v>
      </c>
      <c r="AC154" s="55"/>
      <c r="AD154" s="55" t="s">
        <v>319</v>
      </c>
      <c r="AE154" s="55"/>
      <c r="AF154" s="55" t="s">
        <v>319</v>
      </c>
      <c r="AG154" s="55"/>
      <c r="AH154" s="55" t="s">
        <v>319</v>
      </c>
      <c r="AI154" s="55"/>
      <c r="AJ154" s="55" t="s">
        <v>319</v>
      </c>
      <c r="AK154" s="55"/>
      <c r="AL154" s="55" t="s">
        <v>319</v>
      </c>
      <c r="AM154" s="55"/>
      <c r="AN154" s="55" t="s">
        <v>319</v>
      </c>
      <c r="AO154" s="55" t="n">
        <v>58.86</v>
      </c>
      <c r="AP154" s="55" t="s">
        <v>319</v>
      </c>
      <c r="AQ154" s="55" t="n">
        <v>88.05</v>
      </c>
      <c r="AR154" s="55" t="s">
        <v>319</v>
      </c>
      <c r="AS154" s="55" t="n">
        <v>150.75</v>
      </c>
      <c r="AT154" s="55" t="s">
        <v>319</v>
      </c>
      <c r="AU154" s="55" t="n">
        <v>297.66</v>
      </c>
      <c r="AV154" s="55" t="n">
        <v>0.484</v>
      </c>
      <c r="AW154" s="55" t="s">
        <v>459</v>
      </c>
      <c r="AX154" s="55" t="s">
        <v>444</v>
      </c>
      <c r="AY154" s="55" t="n">
        <v>1</v>
      </c>
      <c r="AZ154" s="55" t="s">
        <v>453</v>
      </c>
    </row>
    <row collapsed="false" customFormat="false" customHeight="false" hidden="false" ht="15.9" outlineLevel="0" r="155">
      <c r="A155" s="36" t="n">
        <v>145</v>
      </c>
      <c r="B155" s="82" t="n">
        <v>8144</v>
      </c>
      <c r="C155" s="55" t="s">
        <v>448</v>
      </c>
      <c r="D155" s="55" t="s">
        <v>454</v>
      </c>
      <c r="E155" s="55" t="s">
        <v>449</v>
      </c>
      <c r="F155" s="55" t="s">
        <v>455</v>
      </c>
      <c r="G155" s="48" t="s">
        <v>456</v>
      </c>
      <c r="H155" s="34" t="s">
        <v>288</v>
      </c>
      <c r="I155" s="42" t="n">
        <v>2</v>
      </c>
      <c r="J155" s="55" t="s">
        <v>449</v>
      </c>
      <c r="K155" s="34" t="s">
        <v>457</v>
      </c>
      <c r="L155" s="36" t="s">
        <v>458</v>
      </c>
      <c r="M155" s="36" t="s">
        <v>459</v>
      </c>
      <c r="N155" s="36" t="s">
        <v>52</v>
      </c>
      <c r="O155" s="36" t="s">
        <v>53</v>
      </c>
      <c r="P155" s="36" t="s">
        <v>52</v>
      </c>
      <c r="Q155" s="36" t="s">
        <v>52</v>
      </c>
      <c r="R155" s="36" t="s">
        <v>460</v>
      </c>
      <c r="S155" s="36" t="s">
        <v>53</v>
      </c>
      <c r="T155" s="36"/>
      <c r="U155" s="55"/>
      <c r="V155" s="55" t="n">
        <v>810.19</v>
      </c>
      <c r="W155" s="55" t="n">
        <v>188.91</v>
      </c>
      <c r="X155" s="55" t="s">
        <v>319</v>
      </c>
      <c r="Y155" s="55" t="n">
        <v>170.019</v>
      </c>
      <c r="Z155" s="55" t="s">
        <v>319</v>
      </c>
      <c r="AA155" s="55" t="n">
        <v>191.425</v>
      </c>
      <c r="AB155" s="55" t="s">
        <v>319</v>
      </c>
      <c r="AC155" s="55" t="n">
        <v>190</v>
      </c>
      <c r="AD155" s="55" t="s">
        <v>319</v>
      </c>
      <c r="AE155" s="55" t="n">
        <v>91.76</v>
      </c>
      <c r="AF155" s="55" t="s">
        <v>319</v>
      </c>
      <c r="AG155" s="55" t="n">
        <v>0</v>
      </c>
      <c r="AH155" s="55" t="s">
        <v>319</v>
      </c>
      <c r="AI155" s="55" t="n">
        <v>0</v>
      </c>
      <c r="AJ155" s="55" t="s">
        <v>319</v>
      </c>
      <c r="AK155" s="55" t="n">
        <v>0</v>
      </c>
      <c r="AL155" s="55" t="s">
        <v>319</v>
      </c>
      <c r="AM155" s="55" t="n">
        <v>0</v>
      </c>
      <c r="AN155" s="55" t="s">
        <v>319</v>
      </c>
      <c r="AO155" s="55" t="n">
        <v>133.34</v>
      </c>
      <c r="AP155" s="55" t="s">
        <v>319</v>
      </c>
      <c r="AQ155" s="55" t="n">
        <v>162.95</v>
      </c>
      <c r="AR155" s="55" t="s">
        <v>319</v>
      </c>
      <c r="AS155" s="55" t="n">
        <v>253.56</v>
      </c>
      <c r="AT155" s="55" t="s">
        <v>319</v>
      </c>
      <c r="AU155" s="55" t="n">
        <v>1381.964</v>
      </c>
      <c r="AV155" s="55" t="n">
        <v>0.998</v>
      </c>
      <c r="AW155" s="55" t="s">
        <v>459</v>
      </c>
      <c r="AX155" s="55" t="s">
        <v>444</v>
      </c>
      <c r="AY155" s="55" t="n">
        <v>2</v>
      </c>
      <c r="AZ155" s="55" t="s">
        <v>453</v>
      </c>
    </row>
    <row collapsed="false" customFormat="false" customHeight="false" hidden="false" ht="15.9" outlineLevel="0" r="156">
      <c r="A156" s="36" t="n">
        <v>146</v>
      </c>
      <c r="B156" s="82" t="n">
        <v>8145</v>
      </c>
      <c r="C156" s="55" t="s">
        <v>448</v>
      </c>
      <c r="D156" s="55" t="s">
        <v>454</v>
      </c>
      <c r="E156" s="55" t="s">
        <v>449</v>
      </c>
      <c r="F156" s="55" t="s">
        <v>455</v>
      </c>
      <c r="G156" s="48" t="s">
        <v>456</v>
      </c>
      <c r="H156" s="34" t="s">
        <v>288</v>
      </c>
      <c r="I156" s="42" t="n">
        <v>1</v>
      </c>
      <c r="J156" s="55" t="s">
        <v>449</v>
      </c>
      <c r="K156" s="34" t="s">
        <v>457</v>
      </c>
      <c r="L156" s="36" t="s">
        <v>458</v>
      </c>
      <c r="M156" s="36" t="s">
        <v>459</v>
      </c>
      <c r="N156" s="36" t="s">
        <v>52</v>
      </c>
      <c r="O156" s="36" t="s">
        <v>53</v>
      </c>
      <c r="P156" s="36" t="s">
        <v>52</v>
      </c>
      <c r="Q156" s="36" t="s">
        <v>52</v>
      </c>
      <c r="R156" s="36" t="s">
        <v>460</v>
      </c>
      <c r="S156" s="36" t="s">
        <v>53</v>
      </c>
      <c r="T156" s="36"/>
      <c r="U156" s="55"/>
      <c r="V156" s="55" t="n">
        <v>142.14</v>
      </c>
      <c r="W156" s="55" t="n">
        <v>47.3</v>
      </c>
      <c r="X156" s="55" t="s">
        <v>319</v>
      </c>
      <c r="Y156" s="55" t="n">
        <v>42.57</v>
      </c>
      <c r="Z156" s="55" t="s">
        <v>319</v>
      </c>
      <c r="AA156" s="55" t="n">
        <v>55.34</v>
      </c>
      <c r="AB156" s="55" t="s">
        <v>319</v>
      </c>
      <c r="AC156" s="55" t="n">
        <v>45.43</v>
      </c>
      <c r="AD156" s="55" t="s">
        <v>319</v>
      </c>
      <c r="AE156" s="55" t="n">
        <v>19.19</v>
      </c>
      <c r="AF156" s="55" t="s">
        <v>319</v>
      </c>
      <c r="AG156" s="55" t="n">
        <v>0</v>
      </c>
      <c r="AH156" s="55" t="s">
        <v>319</v>
      </c>
      <c r="AI156" s="55" t="n">
        <v>0</v>
      </c>
      <c r="AJ156" s="55" t="s">
        <v>319</v>
      </c>
      <c r="AK156" s="55" t="n">
        <v>0</v>
      </c>
      <c r="AL156" s="55" t="s">
        <v>319</v>
      </c>
      <c r="AM156" s="55" t="n">
        <v>0</v>
      </c>
      <c r="AN156" s="55" t="s">
        <v>319</v>
      </c>
      <c r="AO156" s="55" t="n">
        <v>40.68</v>
      </c>
      <c r="AP156" s="55" t="s">
        <v>319</v>
      </c>
      <c r="AQ156" s="55" t="n">
        <v>42.843</v>
      </c>
      <c r="AR156" s="55" t="s">
        <v>319</v>
      </c>
      <c r="AS156" s="55" t="n">
        <v>42.843</v>
      </c>
      <c r="AT156" s="55" t="s">
        <v>319</v>
      </c>
      <c r="AU156" s="55" t="n">
        <v>336.196</v>
      </c>
      <c r="AV156" s="55" t="n">
        <v>0.222</v>
      </c>
      <c r="AW156" s="55" t="s">
        <v>459</v>
      </c>
      <c r="AX156" s="55" t="s">
        <v>444</v>
      </c>
      <c r="AY156" s="55" t="n">
        <v>1</v>
      </c>
      <c r="AZ156" s="55" t="s">
        <v>453</v>
      </c>
    </row>
    <row collapsed="false" customFormat="false" customHeight="false" hidden="false" ht="15.9" outlineLevel="0" r="157">
      <c r="A157" s="36" t="n">
        <v>147</v>
      </c>
      <c r="B157" s="82" t="n">
        <v>8146</v>
      </c>
      <c r="C157" s="55" t="s">
        <v>448</v>
      </c>
      <c r="D157" s="55" t="s">
        <v>454</v>
      </c>
      <c r="E157" s="55" t="s">
        <v>449</v>
      </c>
      <c r="F157" s="55" t="s">
        <v>455</v>
      </c>
      <c r="G157" s="48" t="s">
        <v>456</v>
      </c>
      <c r="H157" s="34" t="s">
        <v>288</v>
      </c>
      <c r="I157" s="42" t="n">
        <v>1</v>
      </c>
      <c r="J157" s="55" t="s">
        <v>449</v>
      </c>
      <c r="K157" s="34" t="s">
        <v>457</v>
      </c>
      <c r="L157" s="36" t="s">
        <v>458</v>
      </c>
      <c r="M157" s="36" t="s">
        <v>459</v>
      </c>
      <c r="N157" s="36" t="s">
        <v>52</v>
      </c>
      <c r="O157" s="36" t="s">
        <v>53</v>
      </c>
      <c r="P157" s="36" t="s">
        <v>52</v>
      </c>
      <c r="Q157" s="36" t="s">
        <v>52</v>
      </c>
      <c r="R157" s="36" t="s">
        <v>460</v>
      </c>
      <c r="S157" s="36" t="s">
        <v>53</v>
      </c>
      <c r="T157" s="36"/>
      <c r="U157" s="55"/>
      <c r="V157" s="55" t="n">
        <v>134.93</v>
      </c>
      <c r="W157" s="55" t="n">
        <v>0</v>
      </c>
      <c r="X157" s="55" t="s">
        <v>319</v>
      </c>
      <c r="Y157" s="55" t="n">
        <v>97.62</v>
      </c>
      <c r="Z157" s="55" t="s">
        <v>319</v>
      </c>
      <c r="AA157" s="55" t="n">
        <v>97.8</v>
      </c>
      <c r="AB157" s="55" t="s">
        <v>319</v>
      </c>
      <c r="AC157" s="55" t="n">
        <v>72.72</v>
      </c>
      <c r="AD157" s="55" t="s">
        <v>319</v>
      </c>
      <c r="AE157" s="55" t="n">
        <v>21.43</v>
      </c>
      <c r="AF157" s="55" t="s">
        <v>319</v>
      </c>
      <c r="AG157" s="55" t="n">
        <v>0</v>
      </c>
      <c r="AH157" s="55" t="s">
        <v>319</v>
      </c>
      <c r="AI157" s="55" t="n">
        <v>0</v>
      </c>
      <c r="AJ157" s="55" t="s">
        <v>319</v>
      </c>
      <c r="AK157" s="55" t="n">
        <v>0</v>
      </c>
      <c r="AL157" s="55" t="s">
        <v>319</v>
      </c>
      <c r="AM157" s="55" t="n">
        <v>0</v>
      </c>
      <c r="AN157" s="55" t="s">
        <v>319</v>
      </c>
      <c r="AO157" s="55" t="n">
        <v>34.82</v>
      </c>
      <c r="AP157" s="55" t="s">
        <v>319</v>
      </c>
      <c r="AQ157" s="55" t="n">
        <v>39.89</v>
      </c>
      <c r="AR157" s="55" t="s">
        <v>319</v>
      </c>
      <c r="AS157" s="55" t="n">
        <v>60.19</v>
      </c>
      <c r="AT157" s="55" t="s">
        <v>319</v>
      </c>
      <c r="AU157" s="55" t="n">
        <v>424.47</v>
      </c>
      <c r="AV157" s="55" t="n">
        <v>0.222</v>
      </c>
      <c r="AW157" s="55" t="s">
        <v>459</v>
      </c>
      <c r="AX157" s="55" t="s">
        <v>444</v>
      </c>
      <c r="AY157" s="55" t="n">
        <v>1</v>
      </c>
      <c r="AZ157" s="55" t="s">
        <v>453</v>
      </c>
    </row>
    <row collapsed="false" customFormat="false" customHeight="false" hidden="false" ht="15.9" outlineLevel="0" r="158">
      <c r="A158" s="36" t="n">
        <v>148</v>
      </c>
      <c r="B158" s="82" t="n">
        <v>8147</v>
      </c>
      <c r="C158" s="55" t="s">
        <v>448</v>
      </c>
      <c r="D158" s="55" t="s">
        <v>454</v>
      </c>
      <c r="E158" s="55" t="s">
        <v>449</v>
      </c>
      <c r="F158" s="55" t="s">
        <v>455</v>
      </c>
      <c r="G158" s="48" t="s">
        <v>456</v>
      </c>
      <c r="H158" s="34" t="s">
        <v>288</v>
      </c>
      <c r="I158" s="42" t="n">
        <v>2</v>
      </c>
      <c r="J158" s="55" t="s">
        <v>449</v>
      </c>
      <c r="K158" s="34" t="s">
        <v>457</v>
      </c>
      <c r="L158" s="36" t="s">
        <v>458</v>
      </c>
      <c r="M158" s="36" t="s">
        <v>459</v>
      </c>
      <c r="N158" s="36" t="s">
        <v>52</v>
      </c>
      <c r="O158" s="36" t="s">
        <v>53</v>
      </c>
      <c r="P158" s="36" t="s">
        <v>52</v>
      </c>
      <c r="Q158" s="36" t="s">
        <v>52</v>
      </c>
      <c r="R158" s="36" t="s">
        <v>460</v>
      </c>
      <c r="S158" s="36" t="s">
        <v>53</v>
      </c>
      <c r="T158" s="36"/>
      <c r="U158" s="55"/>
      <c r="V158" s="55" t="n">
        <v>851.98</v>
      </c>
      <c r="W158" s="55" t="n">
        <v>341.02</v>
      </c>
      <c r="X158" s="55" t="s">
        <v>319</v>
      </c>
      <c r="Y158" s="55" t="n">
        <v>306.918</v>
      </c>
      <c r="Z158" s="55" t="s">
        <v>319</v>
      </c>
      <c r="AA158" s="55" t="n">
        <v>395.92</v>
      </c>
      <c r="AB158" s="55" t="s">
        <v>319</v>
      </c>
      <c r="AC158" s="55" t="n">
        <v>254.69</v>
      </c>
      <c r="AD158" s="55" t="s">
        <v>319</v>
      </c>
      <c r="AE158" s="55" t="n">
        <v>104.41</v>
      </c>
      <c r="AF158" s="55" t="s">
        <v>319</v>
      </c>
      <c r="AG158" s="55" t="n">
        <v>0</v>
      </c>
      <c r="AH158" s="55" t="s">
        <v>319</v>
      </c>
      <c r="AI158" s="55" t="n">
        <v>0</v>
      </c>
      <c r="AJ158" s="55" t="s">
        <v>319</v>
      </c>
      <c r="AK158" s="55" t="n">
        <v>0</v>
      </c>
      <c r="AL158" s="55" t="s">
        <v>319</v>
      </c>
      <c r="AM158" s="55" t="n">
        <v>0</v>
      </c>
      <c r="AN158" s="55" t="s">
        <v>319</v>
      </c>
      <c r="AO158" s="55" t="n">
        <v>142.8</v>
      </c>
      <c r="AP158" s="55" t="s">
        <v>319</v>
      </c>
      <c r="AQ158" s="55" t="n">
        <v>163.53</v>
      </c>
      <c r="AR158" s="55" t="s">
        <v>319</v>
      </c>
      <c r="AS158" s="55" t="n">
        <v>277.46</v>
      </c>
      <c r="AT158" s="55" t="s">
        <v>319</v>
      </c>
      <c r="AU158" s="55" t="n">
        <v>1986.748</v>
      </c>
      <c r="AV158" s="55" t="n">
        <v>0.947</v>
      </c>
      <c r="AW158" s="55" t="s">
        <v>459</v>
      </c>
      <c r="AX158" s="55" t="s">
        <v>444</v>
      </c>
      <c r="AY158" s="55" t="n">
        <v>2</v>
      </c>
      <c r="AZ158" s="55" t="s">
        <v>453</v>
      </c>
    </row>
    <row collapsed="false" customFormat="false" customHeight="false" hidden="false" ht="15.9" outlineLevel="0" r="159">
      <c r="A159" s="36" t="n">
        <v>149</v>
      </c>
      <c r="B159" s="82" t="n">
        <v>8148</v>
      </c>
      <c r="C159" s="71" t="s">
        <v>448</v>
      </c>
      <c r="D159" s="55" t="s">
        <v>454</v>
      </c>
      <c r="E159" s="55" t="s">
        <v>462</v>
      </c>
      <c r="F159" s="55" t="s">
        <v>463</v>
      </c>
      <c r="G159" s="74" t="s">
        <v>440</v>
      </c>
      <c r="H159" s="34" t="s">
        <v>288</v>
      </c>
      <c r="I159" s="34" t="n">
        <v>1</v>
      </c>
      <c r="J159" s="36"/>
      <c r="K159" s="36" t="n">
        <v>32</v>
      </c>
      <c r="L159" s="172" t="n">
        <v>7</v>
      </c>
      <c r="M159" s="36" t="s">
        <v>464</v>
      </c>
      <c r="N159" s="36" t="s">
        <v>53</v>
      </c>
      <c r="O159" s="36"/>
      <c r="P159" s="36"/>
      <c r="Q159" s="66"/>
      <c r="R159" s="36" t="s">
        <v>465</v>
      </c>
      <c r="S159" s="36"/>
      <c r="T159" s="36"/>
      <c r="U159" s="34" t="n">
        <v>45.59</v>
      </c>
      <c r="V159" s="34" t="n">
        <v>41.62</v>
      </c>
      <c r="W159" s="55" t="n">
        <v>4.65</v>
      </c>
      <c r="X159" s="55" t="s">
        <v>466</v>
      </c>
      <c r="Y159" s="55" t="n">
        <v>4.65</v>
      </c>
      <c r="Z159" s="55" t="s">
        <v>466</v>
      </c>
      <c r="AA159" s="55" t="n">
        <v>4.64</v>
      </c>
      <c r="AB159" s="55" t="s">
        <v>466</v>
      </c>
      <c r="AC159" s="55" t="n">
        <v>4.65</v>
      </c>
      <c r="AD159" s="55" t="s">
        <v>466</v>
      </c>
      <c r="AE159" s="55" t="n">
        <v>1.35</v>
      </c>
      <c r="AF159" s="55" t="s">
        <v>466</v>
      </c>
      <c r="AG159" s="55"/>
      <c r="AH159" s="55"/>
      <c r="AI159" s="55"/>
      <c r="AJ159" s="55"/>
      <c r="AK159" s="55"/>
      <c r="AL159" s="55"/>
      <c r="AM159" s="55"/>
      <c r="AN159" s="55"/>
      <c r="AO159" s="55" t="n">
        <v>5.02</v>
      </c>
      <c r="AP159" s="55" t="s">
        <v>466</v>
      </c>
      <c r="AQ159" s="55" t="n">
        <v>5.02</v>
      </c>
      <c r="AR159" s="55" t="s">
        <v>466</v>
      </c>
      <c r="AS159" s="55" t="n">
        <v>5.02</v>
      </c>
      <c r="AT159" s="55" t="s">
        <v>466</v>
      </c>
      <c r="AU159" s="55" t="n">
        <v>35</v>
      </c>
      <c r="AV159" s="55" t="n">
        <v>0.02412</v>
      </c>
      <c r="AW159" s="55" t="s">
        <v>464</v>
      </c>
      <c r="AX159" s="36" t="s">
        <v>465</v>
      </c>
      <c r="AY159" s="55" t="n">
        <v>0</v>
      </c>
      <c r="AZ159" s="55"/>
    </row>
    <row collapsed="false" customFormat="false" customHeight="false" hidden="false" ht="15.9" outlineLevel="0" r="160">
      <c r="A160" s="36" t="n">
        <v>150</v>
      </c>
      <c r="B160" s="82" t="n">
        <v>8149</v>
      </c>
      <c r="C160" s="71" t="s">
        <v>448</v>
      </c>
      <c r="D160" s="55" t="s">
        <v>437</v>
      </c>
      <c r="E160" s="55" t="s">
        <v>462</v>
      </c>
      <c r="F160" s="55" t="s">
        <v>463</v>
      </c>
      <c r="G160" s="74" t="s">
        <v>440</v>
      </c>
      <c r="H160" s="34" t="s">
        <v>288</v>
      </c>
      <c r="I160" s="34" t="n">
        <v>1</v>
      </c>
      <c r="J160" s="36"/>
      <c r="K160" s="36" t="n">
        <v>50</v>
      </c>
      <c r="L160" s="172" t="n">
        <v>7</v>
      </c>
      <c r="M160" s="36" t="s">
        <v>464</v>
      </c>
      <c r="N160" s="36" t="s">
        <v>53</v>
      </c>
      <c r="O160" s="36"/>
      <c r="P160" s="36"/>
      <c r="Q160" s="66"/>
      <c r="R160" s="36" t="s">
        <v>465</v>
      </c>
      <c r="S160" s="36"/>
      <c r="T160" s="36"/>
      <c r="U160" s="34" t="n">
        <v>208.31</v>
      </c>
      <c r="V160" s="34" t="n">
        <v>180.32</v>
      </c>
      <c r="W160" s="55" t="n">
        <v>22.92</v>
      </c>
      <c r="X160" s="55" t="s">
        <v>466</v>
      </c>
      <c r="Y160" s="55" t="n">
        <v>22.92</v>
      </c>
      <c r="Z160" s="55" t="s">
        <v>466</v>
      </c>
      <c r="AA160" s="55" t="n">
        <v>22.83</v>
      </c>
      <c r="AB160" s="55" t="s">
        <v>466</v>
      </c>
      <c r="AC160" s="55" t="n">
        <v>22.92</v>
      </c>
      <c r="AD160" s="55" t="s">
        <v>466</v>
      </c>
      <c r="AE160" s="55" t="n">
        <v>6.65</v>
      </c>
      <c r="AF160" s="55" t="s">
        <v>466</v>
      </c>
      <c r="AG160" s="55"/>
      <c r="AH160" s="55"/>
      <c r="AI160" s="55"/>
      <c r="AJ160" s="55"/>
      <c r="AK160" s="55"/>
      <c r="AL160" s="55"/>
      <c r="AM160" s="55"/>
      <c r="AN160" s="55"/>
      <c r="AO160" s="55" t="n">
        <v>21.58</v>
      </c>
      <c r="AP160" s="55" t="s">
        <v>466</v>
      </c>
      <c r="AQ160" s="55" t="n">
        <v>21.43</v>
      </c>
      <c r="AR160" s="55" t="s">
        <v>466</v>
      </c>
      <c r="AS160" s="55" t="n">
        <v>21.7</v>
      </c>
      <c r="AT160" s="55" t="s">
        <v>466</v>
      </c>
      <c r="AU160" s="55" t="n">
        <v>162.95</v>
      </c>
      <c r="AV160" s="55" t="n">
        <v>0.11</v>
      </c>
      <c r="AW160" s="55" t="s">
        <v>464</v>
      </c>
      <c r="AX160" s="36" t="s">
        <v>465</v>
      </c>
      <c r="AY160" s="55" t="n">
        <v>0</v>
      </c>
      <c r="AZ160" s="55"/>
    </row>
    <row collapsed="false" customFormat="false" customHeight="false" hidden="false" ht="15.9" outlineLevel="0" r="161">
      <c r="A161" s="36" t="n">
        <v>151</v>
      </c>
      <c r="B161" s="82" t="n">
        <v>8150</v>
      </c>
      <c r="C161" s="71" t="s">
        <v>448</v>
      </c>
      <c r="D161" s="55" t="s">
        <v>437</v>
      </c>
      <c r="E161" s="55" t="s">
        <v>462</v>
      </c>
      <c r="F161" s="55" t="s">
        <v>463</v>
      </c>
      <c r="G161" s="74" t="s">
        <v>440</v>
      </c>
      <c r="H161" s="34" t="s">
        <v>288</v>
      </c>
      <c r="I161" s="71" t="n">
        <v>1</v>
      </c>
      <c r="J161" s="36"/>
      <c r="K161" s="36" t="n">
        <v>80</v>
      </c>
      <c r="L161" s="172" t="n">
        <v>7</v>
      </c>
      <c r="M161" s="36" t="s">
        <v>464</v>
      </c>
      <c r="N161" s="36" t="s">
        <v>53</v>
      </c>
      <c r="O161" s="36"/>
      <c r="P161" s="36"/>
      <c r="Q161" s="36"/>
      <c r="R161" s="36" t="s">
        <v>465</v>
      </c>
      <c r="S161" s="36"/>
      <c r="T161" s="36"/>
      <c r="U161" s="71" t="n">
        <v>390.96</v>
      </c>
      <c r="V161" s="71" t="n">
        <v>411.72</v>
      </c>
      <c r="W161" s="55" t="n">
        <v>67.08</v>
      </c>
      <c r="X161" s="55" t="s">
        <v>319</v>
      </c>
      <c r="Y161" s="55" t="n">
        <v>67.08</v>
      </c>
      <c r="Z161" s="55" t="s">
        <v>319</v>
      </c>
      <c r="AA161" s="55" t="n">
        <v>67.08</v>
      </c>
      <c r="AB161" s="55" t="s">
        <v>319</v>
      </c>
      <c r="AC161" s="55" t="n">
        <v>67.08</v>
      </c>
      <c r="AD161" s="55" t="s">
        <v>319</v>
      </c>
      <c r="AE161" s="55" t="n">
        <v>19.47</v>
      </c>
      <c r="AF161" s="55" t="s">
        <v>319</v>
      </c>
      <c r="AG161" s="55"/>
      <c r="AH161" s="55"/>
      <c r="AI161" s="55"/>
      <c r="AJ161" s="55"/>
      <c r="AK161" s="55"/>
      <c r="AL161" s="55"/>
      <c r="AM161" s="55"/>
      <c r="AN161" s="55"/>
      <c r="AO161" s="55" t="n">
        <v>41.55</v>
      </c>
      <c r="AP161" s="55" t="s">
        <v>319</v>
      </c>
      <c r="AQ161" s="55" t="n">
        <v>54.16</v>
      </c>
      <c r="AR161" s="55" t="s">
        <v>319</v>
      </c>
      <c r="AS161" s="55" t="n">
        <v>65.18</v>
      </c>
      <c r="AT161" s="55" t="s">
        <v>319</v>
      </c>
      <c r="AU161" s="55" t="n">
        <v>448.68</v>
      </c>
      <c r="AV161" s="55" t="n">
        <v>0.21</v>
      </c>
      <c r="AW161" s="55" t="s">
        <v>464</v>
      </c>
      <c r="AX161" s="36" t="s">
        <v>465</v>
      </c>
      <c r="AY161" s="55" t="n">
        <v>1</v>
      </c>
      <c r="AZ161" s="55"/>
    </row>
    <row collapsed="false" customFormat="false" customHeight="false" hidden="false" ht="15.9" outlineLevel="0" r="162">
      <c r="A162" s="36" t="n">
        <v>152</v>
      </c>
      <c r="B162" s="82" t="n">
        <v>8151</v>
      </c>
      <c r="C162" s="71" t="s">
        <v>448</v>
      </c>
      <c r="D162" s="55" t="s">
        <v>437</v>
      </c>
      <c r="E162" s="55" t="s">
        <v>462</v>
      </c>
      <c r="F162" s="55" t="s">
        <v>463</v>
      </c>
      <c r="G162" s="74" t="s">
        <v>440</v>
      </c>
      <c r="H162" s="34" t="s">
        <v>288</v>
      </c>
      <c r="I162" s="71" t="n">
        <v>1</v>
      </c>
      <c r="J162" s="36"/>
      <c r="K162" s="36" t="n">
        <v>80</v>
      </c>
      <c r="L162" s="172" t="n">
        <v>7</v>
      </c>
      <c r="M162" s="36" t="s">
        <v>464</v>
      </c>
      <c r="N162" s="36" t="s">
        <v>53</v>
      </c>
      <c r="O162" s="36"/>
      <c r="P162" s="36"/>
      <c r="Q162" s="36"/>
      <c r="R162" s="36" t="s">
        <v>465</v>
      </c>
      <c r="S162" s="36"/>
      <c r="T162" s="36"/>
      <c r="U162" s="71" t="n">
        <v>334.65</v>
      </c>
      <c r="V162" s="71" t="n">
        <v>468.9</v>
      </c>
      <c r="W162" s="55" t="n">
        <v>63.03</v>
      </c>
      <c r="X162" s="55" t="s">
        <v>466</v>
      </c>
      <c r="Y162" s="55" t="n">
        <v>63.03</v>
      </c>
      <c r="Z162" s="55" t="s">
        <v>466</v>
      </c>
      <c r="AA162" s="55" t="n">
        <v>63.03</v>
      </c>
      <c r="AB162" s="55" t="s">
        <v>466</v>
      </c>
      <c r="AC162" s="55" t="n">
        <v>63</v>
      </c>
      <c r="AD162" s="55" t="s">
        <v>466</v>
      </c>
      <c r="AE162" s="55" t="n">
        <v>18.3</v>
      </c>
      <c r="AF162" s="55" t="s">
        <v>466</v>
      </c>
      <c r="AG162" s="55"/>
      <c r="AH162" s="55"/>
      <c r="AI162" s="55"/>
      <c r="AJ162" s="55"/>
      <c r="AK162" s="55"/>
      <c r="AL162" s="55"/>
      <c r="AM162" s="55"/>
      <c r="AN162" s="55"/>
      <c r="AO162" s="55" t="n">
        <v>60.22</v>
      </c>
      <c r="AP162" s="55" t="s">
        <v>466</v>
      </c>
      <c r="AQ162" s="55" t="n">
        <v>59.95</v>
      </c>
      <c r="AR162" s="55" t="s">
        <v>466</v>
      </c>
      <c r="AS162" s="55" t="n">
        <v>60.55</v>
      </c>
      <c r="AT162" s="55" t="s">
        <v>466</v>
      </c>
      <c r="AU162" s="55" t="n">
        <v>451.11</v>
      </c>
      <c r="AV162" s="55" t="n">
        <v>0.184</v>
      </c>
      <c r="AW162" s="55" t="s">
        <v>464</v>
      </c>
      <c r="AX162" s="36" t="s">
        <v>465</v>
      </c>
      <c r="AY162" s="55" t="n">
        <v>0</v>
      </c>
      <c r="AZ162" s="55"/>
    </row>
    <row collapsed="false" customFormat="false" customHeight="false" hidden="false" ht="15.9" outlineLevel="0" r="163">
      <c r="A163" s="36" t="n">
        <v>153</v>
      </c>
      <c r="B163" s="82" t="n">
        <v>8152</v>
      </c>
      <c r="C163" s="71" t="s">
        <v>448</v>
      </c>
      <c r="D163" s="55" t="s">
        <v>437</v>
      </c>
      <c r="E163" s="55" t="s">
        <v>462</v>
      </c>
      <c r="F163" s="55" t="s">
        <v>463</v>
      </c>
      <c r="G163" s="74" t="s">
        <v>440</v>
      </c>
      <c r="H163" s="34" t="s">
        <v>288</v>
      </c>
      <c r="I163" s="71" t="n">
        <v>1</v>
      </c>
      <c r="J163" s="36"/>
      <c r="K163" s="36" t="n">
        <v>80</v>
      </c>
      <c r="L163" s="172" t="n">
        <v>7</v>
      </c>
      <c r="M163" s="36" t="s">
        <v>464</v>
      </c>
      <c r="N163" s="36" t="s">
        <v>53</v>
      </c>
      <c r="O163" s="36"/>
      <c r="P163" s="36"/>
      <c r="Q163" s="36"/>
      <c r="R163" s="36" t="s">
        <v>465</v>
      </c>
      <c r="S163" s="36"/>
      <c r="T163" s="36"/>
      <c r="U163" s="71" t="n">
        <v>230.82</v>
      </c>
      <c r="V163" s="71" t="n">
        <v>273.99</v>
      </c>
      <c r="W163" s="55" t="n">
        <v>36.98</v>
      </c>
      <c r="X163" s="55" t="s">
        <v>466</v>
      </c>
      <c r="Y163" s="55" t="n">
        <v>36.98</v>
      </c>
      <c r="Z163" s="55" t="s">
        <v>466</v>
      </c>
      <c r="AA163" s="55" t="n">
        <v>36.98</v>
      </c>
      <c r="AB163" s="55" t="s">
        <v>466</v>
      </c>
      <c r="AC163" s="55" t="n">
        <v>36.98</v>
      </c>
      <c r="AD163" s="55" t="s">
        <v>466</v>
      </c>
      <c r="AE163" s="55" t="n">
        <v>10.73</v>
      </c>
      <c r="AF163" s="55" t="s">
        <v>466</v>
      </c>
      <c r="AG163" s="55"/>
      <c r="AH163" s="55"/>
      <c r="AI163" s="55"/>
      <c r="AJ163" s="55"/>
      <c r="AK163" s="55"/>
      <c r="AL163" s="55"/>
      <c r="AM163" s="55"/>
      <c r="AN163" s="55"/>
      <c r="AO163" s="55" t="n">
        <v>35.06</v>
      </c>
      <c r="AP163" s="55" t="s">
        <v>466</v>
      </c>
      <c r="AQ163" s="55" t="n">
        <v>34.9</v>
      </c>
      <c r="AR163" s="55" t="s">
        <v>466</v>
      </c>
      <c r="AS163" s="55" t="n">
        <v>35.25</v>
      </c>
      <c r="AT163" s="55" t="s">
        <v>466</v>
      </c>
      <c r="AU163" s="55" t="n">
        <v>263.86</v>
      </c>
      <c r="AV163" s="55" t="n">
        <v>0.122</v>
      </c>
      <c r="AW163" s="55" t="s">
        <v>464</v>
      </c>
      <c r="AX163" s="36" t="s">
        <v>465</v>
      </c>
      <c r="AY163" s="55" t="n">
        <v>0</v>
      </c>
      <c r="AZ163" s="55"/>
    </row>
    <row collapsed="false" customFormat="false" customHeight="false" hidden="false" ht="15.9" outlineLevel="0" r="164">
      <c r="A164" s="36" t="n">
        <v>154</v>
      </c>
      <c r="B164" s="82" t="n">
        <v>8153</v>
      </c>
      <c r="C164" s="71" t="s">
        <v>448</v>
      </c>
      <c r="D164" s="55"/>
      <c r="E164" s="55" t="s">
        <v>462</v>
      </c>
      <c r="F164" s="55" t="s">
        <v>463</v>
      </c>
      <c r="G164" s="74" t="s">
        <v>440</v>
      </c>
      <c r="H164" s="34" t="s">
        <v>288</v>
      </c>
      <c r="I164" s="71" t="n">
        <v>1</v>
      </c>
      <c r="J164" s="36"/>
      <c r="K164" s="36" t="n">
        <v>50</v>
      </c>
      <c r="L164" s="172" t="n">
        <v>7</v>
      </c>
      <c r="M164" s="36" t="s">
        <v>464</v>
      </c>
      <c r="N164" s="36" t="s">
        <v>53</v>
      </c>
      <c r="O164" s="36"/>
      <c r="P164" s="36"/>
      <c r="Q164" s="36"/>
      <c r="R164" s="36" t="s">
        <v>465</v>
      </c>
      <c r="S164" s="36"/>
      <c r="T164" s="36"/>
      <c r="U164" s="71" t="n">
        <v>103.64</v>
      </c>
      <c r="V164" s="71" t="n">
        <v>98.21</v>
      </c>
      <c r="W164" s="55" t="n">
        <v>24.28</v>
      </c>
      <c r="X164" s="55" t="s">
        <v>466</v>
      </c>
      <c r="Y164" s="55" t="n">
        <v>11.05</v>
      </c>
      <c r="Z164" s="55" t="s">
        <v>466</v>
      </c>
      <c r="AA164" s="55" t="n">
        <v>11.05</v>
      </c>
      <c r="AB164" s="55" t="s">
        <v>466</v>
      </c>
      <c r="AC164" s="55" t="n">
        <v>13.75</v>
      </c>
      <c r="AD164" s="55" t="s">
        <v>466</v>
      </c>
      <c r="AE164" s="55" t="n">
        <v>4.25</v>
      </c>
      <c r="AF164" s="55" t="s">
        <v>466</v>
      </c>
      <c r="AG164" s="55"/>
      <c r="AH164" s="55"/>
      <c r="AI164" s="55"/>
      <c r="AJ164" s="55"/>
      <c r="AK164" s="55"/>
      <c r="AL164" s="55"/>
      <c r="AM164" s="55"/>
      <c r="AN164" s="55"/>
      <c r="AO164" s="55" t="n">
        <v>12.71</v>
      </c>
      <c r="AP164" s="55" t="s">
        <v>466</v>
      </c>
      <c r="AQ164" s="55" t="n">
        <v>12.72</v>
      </c>
      <c r="AR164" s="55" t="s">
        <v>466</v>
      </c>
      <c r="AS164" s="55" t="n">
        <v>13.6</v>
      </c>
      <c r="AT164" s="55" t="s">
        <v>466</v>
      </c>
      <c r="AU164" s="55" t="n">
        <v>103.41</v>
      </c>
      <c r="AV164" s="55" t="n">
        <v>0.059</v>
      </c>
      <c r="AW164" s="55" t="s">
        <v>464</v>
      </c>
      <c r="AX164" s="36" t="s">
        <v>465</v>
      </c>
      <c r="AY164" s="55" t="n">
        <v>0</v>
      </c>
      <c r="AZ164" s="55"/>
    </row>
    <row collapsed="false" customFormat="false" customHeight="false" hidden="false" ht="15.9" outlineLevel="0" r="165">
      <c r="A165" s="36" t="n">
        <v>155</v>
      </c>
      <c r="B165" s="82" t="n">
        <v>8154</v>
      </c>
      <c r="C165" s="71" t="s">
        <v>448</v>
      </c>
      <c r="D165" s="55"/>
      <c r="E165" s="55" t="s">
        <v>462</v>
      </c>
      <c r="F165" s="55" t="s">
        <v>463</v>
      </c>
      <c r="G165" s="74" t="s">
        <v>440</v>
      </c>
      <c r="H165" s="34" t="s">
        <v>288</v>
      </c>
      <c r="I165" s="71" t="n">
        <v>1</v>
      </c>
      <c r="J165" s="36"/>
      <c r="K165" s="36" t="n">
        <v>50</v>
      </c>
      <c r="L165" s="172" t="n">
        <v>7</v>
      </c>
      <c r="M165" s="36" t="s">
        <v>464</v>
      </c>
      <c r="N165" s="36" t="s">
        <v>53</v>
      </c>
      <c r="O165" s="36"/>
      <c r="P165" s="36"/>
      <c r="Q165" s="36"/>
      <c r="R165" s="36" t="s">
        <v>465</v>
      </c>
      <c r="S165" s="36"/>
      <c r="T165" s="36"/>
      <c r="U165" s="71" t="n">
        <v>49.05</v>
      </c>
      <c r="V165" s="71" t="n">
        <v>41.61</v>
      </c>
      <c r="W165" s="55" t="n">
        <v>10.29</v>
      </c>
      <c r="X165" s="55" t="s">
        <v>466</v>
      </c>
      <c r="Y165" s="55" t="n">
        <v>11.2</v>
      </c>
      <c r="Z165" s="55" t="s">
        <v>466</v>
      </c>
      <c r="AA165" s="55" t="n">
        <v>11.2</v>
      </c>
      <c r="AB165" s="55" t="s">
        <v>466</v>
      </c>
      <c r="AC165" s="55" t="n">
        <v>14</v>
      </c>
      <c r="AD165" s="55" t="s">
        <v>466</v>
      </c>
      <c r="AE165" s="55" t="n">
        <v>4.17</v>
      </c>
      <c r="AF165" s="55" t="s">
        <v>466</v>
      </c>
      <c r="AG165" s="55"/>
      <c r="AH165" s="55"/>
      <c r="AI165" s="55"/>
      <c r="AJ165" s="55"/>
      <c r="AK165" s="55"/>
      <c r="AL165" s="55"/>
      <c r="AM165" s="55"/>
      <c r="AN165" s="55"/>
      <c r="AO165" s="55" t="n">
        <v>12.87</v>
      </c>
      <c r="AP165" s="55" t="s">
        <v>466</v>
      </c>
      <c r="AQ165" s="55" t="n">
        <v>12.88</v>
      </c>
      <c r="AR165" s="55" t="s">
        <v>466</v>
      </c>
      <c r="AS165" s="55" t="n">
        <v>13.76</v>
      </c>
      <c r="AT165" s="55" t="s">
        <v>466</v>
      </c>
      <c r="AU165" s="55" t="n">
        <v>90.37</v>
      </c>
      <c r="AV165" s="55" t="n">
        <v>0.025</v>
      </c>
      <c r="AW165" s="55" t="s">
        <v>464</v>
      </c>
      <c r="AX165" s="36" t="s">
        <v>465</v>
      </c>
      <c r="AY165" s="55" t="n">
        <v>0</v>
      </c>
      <c r="AZ165" s="55"/>
    </row>
    <row collapsed="false" customFormat="false" customHeight="false" hidden="false" ht="15.9" outlineLevel="0" r="166">
      <c r="A166" s="36" t="n">
        <v>156</v>
      </c>
      <c r="B166" s="82" t="n">
        <v>8155</v>
      </c>
      <c r="C166" s="71" t="s">
        <v>448</v>
      </c>
      <c r="D166" s="55" t="s">
        <v>437</v>
      </c>
      <c r="E166" s="55" t="s">
        <v>462</v>
      </c>
      <c r="F166" s="55" t="s">
        <v>463</v>
      </c>
      <c r="G166" s="74" t="s">
        <v>440</v>
      </c>
      <c r="H166" s="34" t="s">
        <v>288</v>
      </c>
      <c r="I166" s="71" t="n">
        <v>1</v>
      </c>
      <c r="J166" s="36"/>
      <c r="K166" s="36" t="n">
        <v>50</v>
      </c>
      <c r="L166" s="172" t="n">
        <v>7</v>
      </c>
      <c r="M166" s="36" t="s">
        <v>464</v>
      </c>
      <c r="N166" s="36" t="s">
        <v>53</v>
      </c>
      <c r="O166" s="36"/>
      <c r="P166" s="36"/>
      <c r="Q166" s="36"/>
      <c r="R166" s="36" t="s">
        <v>465</v>
      </c>
      <c r="S166" s="36"/>
      <c r="T166" s="36"/>
      <c r="U166" s="71" t="n">
        <v>96.41</v>
      </c>
      <c r="V166" s="71" t="n">
        <v>110.48</v>
      </c>
      <c r="W166" s="55" t="n">
        <v>14.32</v>
      </c>
      <c r="X166" s="55" t="s">
        <v>466</v>
      </c>
      <c r="Y166" s="55" t="n">
        <v>14.32</v>
      </c>
      <c r="Z166" s="55" t="s">
        <v>466</v>
      </c>
      <c r="AA166" s="55" t="n">
        <v>14.26</v>
      </c>
      <c r="AB166" s="55" t="s">
        <v>466</v>
      </c>
      <c r="AC166" s="55" t="n">
        <v>14.32</v>
      </c>
      <c r="AD166" s="55" t="s">
        <v>466</v>
      </c>
      <c r="AE166" s="55" t="n">
        <v>4.15</v>
      </c>
      <c r="AF166" s="55" t="s">
        <v>466</v>
      </c>
      <c r="AG166" s="55"/>
      <c r="AH166" s="55"/>
      <c r="AI166" s="55"/>
      <c r="AJ166" s="55"/>
      <c r="AK166" s="55"/>
      <c r="AL166" s="55"/>
      <c r="AM166" s="55"/>
      <c r="AN166" s="55"/>
      <c r="AO166" s="55" t="n">
        <v>14.36</v>
      </c>
      <c r="AP166" s="55" t="s">
        <v>466</v>
      </c>
      <c r="AQ166" s="55" t="n">
        <v>14.25</v>
      </c>
      <c r="AR166" s="55" t="s">
        <v>466</v>
      </c>
      <c r="AS166" s="55" t="n">
        <v>14.44</v>
      </c>
      <c r="AT166" s="55" t="s">
        <v>466</v>
      </c>
      <c r="AU166" s="55" t="n">
        <v>104.42</v>
      </c>
      <c r="AV166" s="55" t="n">
        <v>0.051</v>
      </c>
      <c r="AW166" s="55" t="s">
        <v>464</v>
      </c>
      <c r="AX166" s="36" t="s">
        <v>465</v>
      </c>
      <c r="AY166" s="55" t="n">
        <v>0</v>
      </c>
      <c r="AZ166" s="55"/>
    </row>
    <row collapsed="false" customFormat="false" customHeight="false" hidden="false" ht="15.9" outlineLevel="0" r="167">
      <c r="A167" s="36" t="n">
        <v>157</v>
      </c>
      <c r="B167" s="82" t="n">
        <v>8156</v>
      </c>
      <c r="C167" s="71" t="s">
        <v>448</v>
      </c>
      <c r="D167" s="55" t="s">
        <v>437</v>
      </c>
      <c r="E167" s="55" t="s">
        <v>462</v>
      </c>
      <c r="F167" s="55" t="s">
        <v>463</v>
      </c>
      <c r="G167" s="74" t="s">
        <v>440</v>
      </c>
      <c r="H167" s="34" t="s">
        <v>288</v>
      </c>
      <c r="I167" s="71" t="n">
        <v>3</v>
      </c>
      <c r="J167" s="36"/>
      <c r="K167" s="36" t="n">
        <v>80</v>
      </c>
      <c r="L167" s="172" t="n">
        <v>7</v>
      </c>
      <c r="M167" s="36" t="s">
        <v>464</v>
      </c>
      <c r="N167" s="36" t="s">
        <v>52</v>
      </c>
      <c r="O167" s="36"/>
      <c r="P167" s="36"/>
      <c r="Q167" s="36"/>
      <c r="R167" s="36" t="s">
        <v>465</v>
      </c>
      <c r="S167" s="36"/>
      <c r="T167" s="36"/>
      <c r="U167" s="71" t="n">
        <v>1429.7</v>
      </c>
      <c r="V167" s="71" t="n">
        <v>1474.61</v>
      </c>
      <c r="W167" s="55" t="n">
        <v>286.48</v>
      </c>
      <c r="X167" s="55" t="s">
        <v>319</v>
      </c>
      <c r="Y167" s="55" t="n">
        <v>254.39</v>
      </c>
      <c r="Z167" s="55" t="s">
        <v>319</v>
      </c>
      <c r="AA167" s="55" t="n">
        <v>258.77</v>
      </c>
      <c r="AB167" s="55" t="s">
        <v>319</v>
      </c>
      <c r="AC167" s="55" t="n">
        <v>265.72</v>
      </c>
      <c r="AD167" s="55" t="s">
        <v>319</v>
      </c>
      <c r="AE167" s="55" t="n">
        <v>185.39</v>
      </c>
      <c r="AF167" s="55" t="s">
        <v>319</v>
      </c>
      <c r="AG167" s="55"/>
      <c r="AH167" s="55"/>
      <c r="AI167" s="55"/>
      <c r="AJ167" s="55"/>
      <c r="AK167" s="55"/>
      <c r="AL167" s="55"/>
      <c r="AM167" s="55"/>
      <c r="AN167" s="55"/>
      <c r="AO167" s="55" t="n">
        <v>215.03</v>
      </c>
      <c r="AP167" s="55" t="s">
        <v>319</v>
      </c>
      <c r="AQ167" s="55" t="n">
        <v>266.13</v>
      </c>
      <c r="AR167" s="55" t="s">
        <v>319</v>
      </c>
      <c r="AS167" s="55" t="n">
        <v>319.18</v>
      </c>
      <c r="AT167" s="55" t="s">
        <v>319</v>
      </c>
      <c r="AU167" s="55" t="n">
        <v>2051.09</v>
      </c>
      <c r="AV167" s="55" t="n">
        <v>0.828</v>
      </c>
      <c r="AW167" s="55" t="s">
        <v>464</v>
      </c>
      <c r="AX167" s="36" t="s">
        <v>465</v>
      </c>
      <c r="AY167" s="55" t="n">
        <v>3</v>
      </c>
      <c r="AZ167" s="55"/>
    </row>
    <row collapsed="false" customFormat="false" customHeight="false" hidden="false" ht="15.9" outlineLevel="0" r="168">
      <c r="A168" s="36" t="n">
        <v>158</v>
      </c>
      <c r="B168" s="82" t="n">
        <v>8157</v>
      </c>
      <c r="C168" s="71" t="s">
        <v>448</v>
      </c>
      <c r="D168" s="55" t="s">
        <v>437</v>
      </c>
      <c r="E168" s="55" t="s">
        <v>462</v>
      </c>
      <c r="F168" s="55" t="s">
        <v>463</v>
      </c>
      <c r="G168" s="74" t="s">
        <v>440</v>
      </c>
      <c r="H168" s="34" t="s">
        <v>288</v>
      </c>
      <c r="I168" s="71" t="n">
        <v>1</v>
      </c>
      <c r="J168" s="36"/>
      <c r="K168" s="36" t="n">
        <v>50</v>
      </c>
      <c r="L168" s="172" t="n">
        <v>7</v>
      </c>
      <c r="M168" s="36" t="s">
        <v>464</v>
      </c>
      <c r="N168" s="36" t="s">
        <v>53</v>
      </c>
      <c r="O168" s="36"/>
      <c r="P168" s="36"/>
      <c r="Q168" s="36"/>
      <c r="R168" s="36" t="s">
        <v>465</v>
      </c>
      <c r="S168" s="36"/>
      <c r="T168" s="36"/>
      <c r="U168" s="71" t="n">
        <v>39.8</v>
      </c>
      <c r="V168" s="71" t="n">
        <v>49.28</v>
      </c>
      <c r="W168" s="55" t="n">
        <v>6.51</v>
      </c>
      <c r="X168" s="55" t="s">
        <v>466</v>
      </c>
      <c r="Y168" s="55" t="n">
        <v>6.51</v>
      </c>
      <c r="Z168" s="55" t="s">
        <v>466</v>
      </c>
      <c r="AA168" s="55" t="n">
        <v>6.48</v>
      </c>
      <c r="AB168" s="55" t="s">
        <v>466</v>
      </c>
      <c r="AC168" s="55" t="n">
        <v>6.51</v>
      </c>
      <c r="AD168" s="55" t="s">
        <v>466</v>
      </c>
      <c r="AE168" s="55" t="n">
        <v>1.89</v>
      </c>
      <c r="AF168" s="55" t="s">
        <v>466</v>
      </c>
      <c r="AG168" s="55"/>
      <c r="AH168" s="55"/>
      <c r="AI168" s="55"/>
      <c r="AJ168" s="55"/>
      <c r="AK168" s="55"/>
      <c r="AL168" s="55"/>
      <c r="AM168" s="55"/>
      <c r="AN168" s="55"/>
      <c r="AO168" s="55" t="n">
        <v>6.52</v>
      </c>
      <c r="AP168" s="55" t="s">
        <v>466</v>
      </c>
      <c r="AQ168" s="55" t="n">
        <v>6.48</v>
      </c>
      <c r="AR168" s="55" t="s">
        <v>466</v>
      </c>
      <c r="AS168" s="55" t="n">
        <v>6.56</v>
      </c>
      <c r="AT168" s="55" t="s">
        <v>466</v>
      </c>
      <c r="AU168" s="55" t="n">
        <v>47.46</v>
      </c>
      <c r="AV168" s="55" t="n">
        <v>0.021</v>
      </c>
      <c r="AW168" s="55" t="s">
        <v>464</v>
      </c>
      <c r="AX168" s="36" t="s">
        <v>465</v>
      </c>
      <c r="AY168" s="55" t="n">
        <v>0</v>
      </c>
      <c r="AZ168" s="55"/>
    </row>
    <row collapsed="false" customFormat="false" customHeight="false" hidden="false" ht="15.9" outlineLevel="0" r="169">
      <c r="A169" s="36" t="n">
        <v>159</v>
      </c>
      <c r="B169" s="82" t="n">
        <v>8158</v>
      </c>
      <c r="C169" s="71" t="s">
        <v>448</v>
      </c>
      <c r="D169" s="55" t="s">
        <v>437</v>
      </c>
      <c r="E169" s="55" t="s">
        <v>462</v>
      </c>
      <c r="F169" s="55" t="s">
        <v>463</v>
      </c>
      <c r="G169" s="74" t="s">
        <v>440</v>
      </c>
      <c r="H169" s="34" t="s">
        <v>288</v>
      </c>
      <c r="I169" s="71" t="n">
        <v>1</v>
      </c>
      <c r="J169" s="36"/>
      <c r="K169" s="36" t="n">
        <v>80</v>
      </c>
      <c r="L169" s="172" t="n">
        <v>7</v>
      </c>
      <c r="M169" s="36" t="s">
        <v>464</v>
      </c>
      <c r="N169" s="36" t="s">
        <v>53</v>
      </c>
      <c r="O169" s="36"/>
      <c r="P169" s="36"/>
      <c r="Q169" s="36"/>
      <c r="R169" s="36" t="s">
        <v>465</v>
      </c>
      <c r="S169" s="36"/>
      <c r="T169" s="36"/>
      <c r="U169" s="71" t="n">
        <v>600.28</v>
      </c>
      <c r="V169" s="71" t="n">
        <v>583.6</v>
      </c>
      <c r="W169" s="55" t="n">
        <v>85.69</v>
      </c>
      <c r="X169" s="55" t="s">
        <v>319</v>
      </c>
      <c r="Y169" s="55" t="n">
        <v>85.69</v>
      </c>
      <c r="Z169" s="55" t="s">
        <v>319</v>
      </c>
      <c r="AA169" s="55" t="n">
        <v>85.69</v>
      </c>
      <c r="AB169" s="55" t="s">
        <v>319</v>
      </c>
      <c r="AC169" s="55" t="n">
        <v>85.69</v>
      </c>
      <c r="AD169" s="55" t="s">
        <v>319</v>
      </c>
      <c r="AE169" s="55" t="n">
        <v>24.88</v>
      </c>
      <c r="AF169" s="55" t="s">
        <v>319</v>
      </c>
      <c r="AG169" s="55"/>
      <c r="AH169" s="55"/>
      <c r="AI169" s="55"/>
      <c r="AJ169" s="55"/>
      <c r="AK169" s="55"/>
      <c r="AL169" s="55"/>
      <c r="AM169" s="55"/>
      <c r="AN169" s="55"/>
      <c r="AO169" s="55" t="n">
        <v>63.02</v>
      </c>
      <c r="AP169" s="55" t="s">
        <v>319</v>
      </c>
      <c r="AQ169" s="55" t="n">
        <v>88.92</v>
      </c>
      <c r="AR169" s="55" t="s">
        <v>319</v>
      </c>
      <c r="AS169" s="55" t="n">
        <v>107.26</v>
      </c>
      <c r="AT169" s="55" t="s">
        <v>319</v>
      </c>
      <c r="AU169" s="55" t="n">
        <v>626.84</v>
      </c>
      <c r="AV169" s="55" t="n">
        <v>0.305</v>
      </c>
      <c r="AW169" s="55" t="s">
        <v>464</v>
      </c>
      <c r="AX169" s="36" t="s">
        <v>465</v>
      </c>
      <c r="AY169" s="55" t="n">
        <v>1</v>
      </c>
      <c r="AZ169" s="55"/>
    </row>
    <row collapsed="false" customFormat="false" customHeight="false" hidden="false" ht="15.9" outlineLevel="0" r="170">
      <c r="A170" s="36" t="n">
        <v>160</v>
      </c>
      <c r="B170" s="82" t="n">
        <v>8159</v>
      </c>
      <c r="C170" s="71" t="s">
        <v>448</v>
      </c>
      <c r="D170" s="55" t="s">
        <v>437</v>
      </c>
      <c r="E170" s="55" t="s">
        <v>462</v>
      </c>
      <c r="F170" s="55" t="s">
        <v>463</v>
      </c>
      <c r="G170" s="74" t="s">
        <v>440</v>
      </c>
      <c r="H170" s="34" t="s">
        <v>288</v>
      </c>
      <c r="I170" s="71" t="n">
        <v>3</v>
      </c>
      <c r="J170" s="36"/>
      <c r="K170" s="36" t="n">
        <v>80</v>
      </c>
      <c r="L170" s="172" t="n">
        <v>7</v>
      </c>
      <c r="M170" s="36" t="s">
        <v>464</v>
      </c>
      <c r="N170" s="36" t="s">
        <v>52</v>
      </c>
      <c r="O170" s="36"/>
      <c r="P170" s="36"/>
      <c r="Q170" s="36"/>
      <c r="R170" s="36" t="s">
        <v>465</v>
      </c>
      <c r="S170" s="36"/>
      <c r="T170" s="36"/>
      <c r="U170" s="71" t="n">
        <v>1560.15</v>
      </c>
      <c r="V170" s="71" t="n">
        <v>1484.33</v>
      </c>
      <c r="W170" s="55" t="n">
        <v>299.97</v>
      </c>
      <c r="X170" s="55" t="s">
        <v>319</v>
      </c>
      <c r="Y170" s="55" t="n">
        <v>269.05</v>
      </c>
      <c r="Z170" s="55" t="s">
        <v>319</v>
      </c>
      <c r="AA170" s="55" t="n">
        <v>264.14</v>
      </c>
      <c r="AB170" s="55" t="s">
        <v>319</v>
      </c>
      <c r="AC170" s="55" t="n">
        <v>240.07</v>
      </c>
      <c r="AD170" s="55" t="s">
        <v>319</v>
      </c>
      <c r="AE170" s="55" t="n">
        <v>165.39</v>
      </c>
      <c r="AF170" s="55" t="s">
        <v>319</v>
      </c>
      <c r="AG170" s="55"/>
      <c r="AH170" s="55"/>
      <c r="AI170" s="55"/>
      <c r="AJ170" s="55"/>
      <c r="AK170" s="55"/>
      <c r="AL170" s="55"/>
      <c r="AM170" s="55"/>
      <c r="AN170" s="55"/>
      <c r="AO170" s="55" t="n">
        <v>189.56</v>
      </c>
      <c r="AP170" s="55" t="s">
        <v>319</v>
      </c>
      <c r="AQ170" s="55" t="n">
        <v>223.32</v>
      </c>
      <c r="AR170" s="55" t="s">
        <v>319</v>
      </c>
      <c r="AS170" s="55" t="n">
        <v>284.24</v>
      </c>
      <c r="AT170" s="55" t="s">
        <v>319</v>
      </c>
      <c r="AU170" s="55" t="n">
        <v>1935.74</v>
      </c>
      <c r="AV170" s="55" t="n">
        <v>0.828</v>
      </c>
      <c r="AW170" s="55" t="s">
        <v>464</v>
      </c>
      <c r="AX170" s="36" t="s">
        <v>465</v>
      </c>
      <c r="AY170" s="55" t="n">
        <v>3</v>
      </c>
      <c r="AZ170" s="55"/>
    </row>
    <row collapsed="false" customFormat="false" customHeight="false" hidden="false" ht="15.9" outlineLevel="0" r="171">
      <c r="A171" s="36" t="n">
        <v>161</v>
      </c>
      <c r="B171" s="82" t="n">
        <v>8160</v>
      </c>
      <c r="C171" s="71" t="s">
        <v>448</v>
      </c>
      <c r="D171" s="55" t="s">
        <v>437</v>
      </c>
      <c r="E171" s="55" t="s">
        <v>462</v>
      </c>
      <c r="F171" s="55" t="s">
        <v>463</v>
      </c>
      <c r="G171" s="74" t="s">
        <v>440</v>
      </c>
      <c r="H171" s="34" t="s">
        <v>288</v>
      </c>
      <c r="I171" s="71" t="n">
        <v>1</v>
      </c>
      <c r="J171" s="36"/>
      <c r="K171" s="36" t="n">
        <v>80</v>
      </c>
      <c r="L171" s="172" t="n">
        <v>7</v>
      </c>
      <c r="M171" s="36" t="s">
        <v>464</v>
      </c>
      <c r="N171" s="36" t="s">
        <v>53</v>
      </c>
      <c r="O171" s="36"/>
      <c r="P171" s="36"/>
      <c r="Q171" s="36"/>
      <c r="R171" s="36" t="s">
        <v>465</v>
      </c>
      <c r="S171" s="36"/>
      <c r="T171" s="36"/>
      <c r="U171" s="71" t="n">
        <v>578.02</v>
      </c>
      <c r="V171" s="71" t="n">
        <v>583.4</v>
      </c>
      <c r="W171" s="55" t="n">
        <v>85.65</v>
      </c>
      <c r="X171" s="55" t="s">
        <v>466</v>
      </c>
      <c r="Y171" s="55" t="n">
        <v>85.65</v>
      </c>
      <c r="Z171" s="55" t="s">
        <v>466</v>
      </c>
      <c r="AA171" s="55" t="n">
        <v>85.65</v>
      </c>
      <c r="AB171" s="55" t="s">
        <v>466</v>
      </c>
      <c r="AC171" s="55" t="n">
        <v>85.65</v>
      </c>
      <c r="AD171" s="55" t="s">
        <v>466</v>
      </c>
      <c r="AE171" s="55" t="n">
        <v>24.87</v>
      </c>
      <c r="AF171" s="55" t="s">
        <v>466</v>
      </c>
      <c r="AG171" s="55"/>
      <c r="AH171" s="55"/>
      <c r="AI171" s="55"/>
      <c r="AJ171" s="55"/>
      <c r="AK171" s="55"/>
      <c r="AL171" s="55"/>
      <c r="AM171" s="55"/>
      <c r="AN171" s="55"/>
      <c r="AO171" s="55" t="n">
        <v>80.99</v>
      </c>
      <c r="AP171" s="55" t="s">
        <v>466</v>
      </c>
      <c r="AQ171" s="55" t="n">
        <v>80.99</v>
      </c>
      <c r="AR171" s="55" t="s">
        <v>466</v>
      </c>
      <c r="AS171" s="55" t="n">
        <v>80.99</v>
      </c>
      <c r="AT171" s="55" t="s">
        <v>466</v>
      </c>
      <c r="AU171" s="55" t="n">
        <v>610.44</v>
      </c>
      <c r="AV171" s="55" t="n">
        <v>0.305</v>
      </c>
      <c r="AW171" s="55" t="s">
        <v>464</v>
      </c>
      <c r="AX171" s="36" t="s">
        <v>465</v>
      </c>
      <c r="AY171" s="55" t="n">
        <v>1</v>
      </c>
      <c r="AZ171" s="55"/>
    </row>
    <row collapsed="false" customFormat="false" customHeight="false" hidden="false" ht="15.9" outlineLevel="0" r="172">
      <c r="A172" s="36" t="n">
        <v>162</v>
      </c>
      <c r="B172" s="82" t="n">
        <v>8161</v>
      </c>
      <c r="C172" s="71" t="s">
        <v>448</v>
      </c>
      <c r="D172" s="55" t="s">
        <v>437</v>
      </c>
      <c r="E172" s="55" t="s">
        <v>462</v>
      </c>
      <c r="F172" s="55" t="s">
        <v>463</v>
      </c>
      <c r="G172" s="74" t="s">
        <v>440</v>
      </c>
      <c r="H172" s="34" t="s">
        <v>288</v>
      </c>
      <c r="I172" s="71" t="n">
        <v>1</v>
      </c>
      <c r="J172" s="36"/>
      <c r="K172" s="36" t="n">
        <v>80</v>
      </c>
      <c r="L172" s="172" t="n">
        <v>7</v>
      </c>
      <c r="M172" s="36" t="s">
        <v>464</v>
      </c>
      <c r="N172" s="36" t="s">
        <v>53</v>
      </c>
      <c r="O172" s="36"/>
      <c r="P172" s="36"/>
      <c r="Q172" s="36"/>
      <c r="R172" s="36" t="s">
        <v>465</v>
      </c>
      <c r="S172" s="36"/>
      <c r="T172" s="36"/>
      <c r="U172" s="71" t="n">
        <v>563.3</v>
      </c>
      <c r="V172" s="71" t="n">
        <v>558.64</v>
      </c>
      <c r="W172" s="55" t="n">
        <v>130.45</v>
      </c>
      <c r="X172" s="55" t="s">
        <v>319</v>
      </c>
      <c r="Y172" s="55" t="n">
        <v>116.88</v>
      </c>
      <c r="Z172" s="55" t="s">
        <v>319</v>
      </c>
      <c r="AA172" s="55" t="n">
        <v>118.01</v>
      </c>
      <c r="AB172" s="55" t="s">
        <v>319</v>
      </c>
      <c r="AC172" s="55" t="n">
        <v>82.73</v>
      </c>
      <c r="AD172" s="55" t="s">
        <v>319</v>
      </c>
      <c r="AE172" s="55" t="n">
        <v>47.89</v>
      </c>
      <c r="AF172" s="55" t="s">
        <v>319</v>
      </c>
      <c r="AG172" s="55"/>
      <c r="AH172" s="55"/>
      <c r="AI172" s="55"/>
      <c r="AJ172" s="55"/>
      <c r="AK172" s="55"/>
      <c r="AL172" s="55"/>
      <c r="AM172" s="55"/>
      <c r="AN172" s="55"/>
      <c r="AO172" s="55" t="n">
        <v>0</v>
      </c>
      <c r="AP172" s="55" t="s">
        <v>319</v>
      </c>
      <c r="AQ172" s="55" t="n">
        <v>81.41</v>
      </c>
      <c r="AR172" s="55" t="s">
        <v>319</v>
      </c>
      <c r="AS172" s="55" t="n">
        <v>97.77</v>
      </c>
      <c r="AT172" s="55" t="s">
        <v>319</v>
      </c>
      <c r="AU172" s="55" t="n">
        <v>675.14</v>
      </c>
      <c r="AV172" s="55" t="n">
        <v>0.286</v>
      </c>
      <c r="AW172" s="55" t="s">
        <v>464</v>
      </c>
      <c r="AX172" s="36" t="s">
        <v>465</v>
      </c>
      <c r="AY172" s="55" t="n">
        <v>1</v>
      </c>
      <c r="AZ172" s="55"/>
    </row>
    <row collapsed="false" customFormat="false" customHeight="false" hidden="false" ht="15.9" outlineLevel="0" r="173">
      <c r="A173" s="36" t="n">
        <v>163</v>
      </c>
      <c r="B173" s="82" t="n">
        <v>8162</v>
      </c>
      <c r="C173" s="71" t="s">
        <v>448</v>
      </c>
      <c r="D173" s="55" t="s">
        <v>437</v>
      </c>
      <c r="E173" s="55" t="s">
        <v>462</v>
      </c>
      <c r="F173" s="55" t="s">
        <v>463</v>
      </c>
      <c r="G173" s="74" t="s">
        <v>440</v>
      </c>
      <c r="H173" s="34" t="s">
        <v>288</v>
      </c>
      <c r="I173" s="71" t="n">
        <v>1</v>
      </c>
      <c r="J173" s="36"/>
      <c r="K173" s="36" t="n">
        <v>80</v>
      </c>
      <c r="L173" s="172" t="n">
        <v>7</v>
      </c>
      <c r="M173" s="36" t="s">
        <v>464</v>
      </c>
      <c r="N173" s="36" t="s">
        <v>53</v>
      </c>
      <c r="O173" s="36"/>
      <c r="P173" s="36"/>
      <c r="Q173" s="36"/>
      <c r="R173" s="36" t="s">
        <v>465</v>
      </c>
      <c r="S173" s="36"/>
      <c r="T173" s="36"/>
      <c r="U173" s="71" t="n">
        <v>752.5</v>
      </c>
      <c r="V173" s="71" t="n">
        <v>776.34</v>
      </c>
      <c r="W173" s="55" t="n">
        <v>171.63</v>
      </c>
      <c r="X173" s="55" t="s">
        <v>319</v>
      </c>
      <c r="Y173" s="55" t="n">
        <v>152.26</v>
      </c>
      <c r="Z173" s="55" t="s">
        <v>319</v>
      </c>
      <c r="AA173" s="55" t="n">
        <v>152.02</v>
      </c>
      <c r="AB173" s="55" t="s">
        <v>319</v>
      </c>
      <c r="AC173" s="55" t="n">
        <v>104.08</v>
      </c>
      <c r="AD173" s="55" t="s">
        <v>319</v>
      </c>
      <c r="AE173" s="55" t="n">
        <v>59.8</v>
      </c>
      <c r="AF173" s="55" t="s">
        <v>319</v>
      </c>
      <c r="AG173" s="55"/>
      <c r="AH173" s="55"/>
      <c r="AI173" s="55"/>
      <c r="AJ173" s="55"/>
      <c r="AK173" s="55"/>
      <c r="AL173" s="55"/>
      <c r="AM173" s="55"/>
      <c r="AN173" s="55"/>
      <c r="AO173" s="55" t="n">
        <v>89.83</v>
      </c>
      <c r="AP173" s="55" t="s">
        <v>319</v>
      </c>
      <c r="AQ173" s="55" t="n">
        <v>104</v>
      </c>
      <c r="AR173" s="55" t="s">
        <v>319</v>
      </c>
      <c r="AS173" s="55" t="n">
        <v>125.07</v>
      </c>
      <c r="AT173" s="55" t="s">
        <v>319</v>
      </c>
      <c r="AU173" s="55" t="n">
        <v>958.69</v>
      </c>
      <c r="AV173" s="55" t="n">
        <v>0.389</v>
      </c>
      <c r="AW173" s="55" t="s">
        <v>464</v>
      </c>
      <c r="AX173" s="36" t="s">
        <v>465</v>
      </c>
      <c r="AY173" s="55" t="n">
        <v>1</v>
      </c>
      <c r="AZ173" s="55"/>
    </row>
    <row collapsed="false" customFormat="false" customHeight="false" hidden="false" ht="15.9" outlineLevel="0" r="174">
      <c r="A174" s="36" t="n">
        <v>164</v>
      </c>
      <c r="B174" s="82" t="n">
        <v>8163</v>
      </c>
      <c r="C174" s="71" t="s">
        <v>448</v>
      </c>
      <c r="D174" s="55" t="s">
        <v>437</v>
      </c>
      <c r="E174" s="55" t="s">
        <v>462</v>
      </c>
      <c r="F174" s="55" t="s">
        <v>463</v>
      </c>
      <c r="G174" s="74" t="s">
        <v>440</v>
      </c>
      <c r="H174" s="34" t="s">
        <v>288</v>
      </c>
      <c r="I174" s="71" t="n">
        <v>1</v>
      </c>
      <c r="J174" s="36"/>
      <c r="K174" s="36" t="n">
        <v>80</v>
      </c>
      <c r="L174" s="172" t="n">
        <v>7</v>
      </c>
      <c r="M174" s="36" t="s">
        <v>464</v>
      </c>
      <c r="N174" s="36" t="s">
        <v>52</v>
      </c>
      <c r="O174" s="36"/>
      <c r="P174" s="36"/>
      <c r="Q174" s="36"/>
      <c r="R174" s="36" t="s">
        <v>465</v>
      </c>
      <c r="S174" s="36"/>
      <c r="T174" s="36"/>
      <c r="U174" s="71" t="n">
        <v>481.92</v>
      </c>
      <c r="V174" s="71" t="n">
        <v>464.01</v>
      </c>
      <c r="W174" s="55" t="n">
        <v>104.68</v>
      </c>
      <c r="X174" s="55" t="s">
        <v>319</v>
      </c>
      <c r="Y174" s="55" t="n">
        <v>93.16</v>
      </c>
      <c r="Z174" s="55" t="s">
        <v>319</v>
      </c>
      <c r="AA174" s="55" t="n">
        <v>94.88</v>
      </c>
      <c r="AB174" s="55" t="s">
        <v>319</v>
      </c>
      <c r="AC174" s="55" t="n">
        <v>108</v>
      </c>
      <c r="AD174" s="55" t="s">
        <v>319</v>
      </c>
      <c r="AE174" s="55" t="n">
        <v>77.6</v>
      </c>
      <c r="AF174" s="55" t="s">
        <v>319</v>
      </c>
      <c r="AG174" s="55"/>
      <c r="AH174" s="55"/>
      <c r="AI174" s="55"/>
      <c r="AJ174" s="55"/>
      <c r="AK174" s="55"/>
      <c r="AL174" s="55"/>
      <c r="AM174" s="55"/>
      <c r="AN174" s="55"/>
      <c r="AO174" s="55" t="n">
        <v>98.11</v>
      </c>
      <c r="AP174" s="55" t="s">
        <v>319</v>
      </c>
      <c r="AQ174" s="55" t="n">
        <v>107.45</v>
      </c>
      <c r="AR174" s="55" t="s">
        <v>319</v>
      </c>
      <c r="AS174" s="55" t="n">
        <v>126.61</v>
      </c>
      <c r="AT174" s="55" t="s">
        <v>319</v>
      </c>
      <c r="AU174" s="55" t="n">
        <v>810.49</v>
      </c>
      <c r="AV174" s="55" t="n">
        <v>0.276</v>
      </c>
      <c r="AW174" s="55" t="s">
        <v>464</v>
      </c>
      <c r="AX174" s="36" t="s">
        <v>465</v>
      </c>
      <c r="AY174" s="55" t="n">
        <v>1</v>
      </c>
      <c r="AZ174" s="55"/>
    </row>
    <row collapsed="false" customFormat="false" customHeight="false" hidden="false" ht="15.9" outlineLevel="0" r="175">
      <c r="A175" s="36" t="n">
        <v>165</v>
      </c>
      <c r="B175" s="82" t="n">
        <v>8164</v>
      </c>
      <c r="C175" s="71" t="s">
        <v>448</v>
      </c>
      <c r="D175" s="55" t="s">
        <v>437</v>
      </c>
      <c r="E175" s="55" t="s">
        <v>462</v>
      </c>
      <c r="F175" s="55" t="s">
        <v>463</v>
      </c>
      <c r="G175" s="74" t="s">
        <v>440</v>
      </c>
      <c r="H175" s="34" t="s">
        <v>288</v>
      </c>
      <c r="I175" s="71" t="n">
        <v>1</v>
      </c>
      <c r="J175" s="36"/>
      <c r="K175" s="36" t="n">
        <v>80</v>
      </c>
      <c r="L175" s="172" t="n">
        <v>7</v>
      </c>
      <c r="M175" s="36" t="s">
        <v>464</v>
      </c>
      <c r="N175" s="36" t="s">
        <v>52</v>
      </c>
      <c r="O175" s="36"/>
      <c r="P175" s="36"/>
      <c r="Q175" s="36"/>
      <c r="R175" s="36" t="s">
        <v>465</v>
      </c>
      <c r="S175" s="36"/>
      <c r="T175" s="36"/>
      <c r="U175" s="71" t="n">
        <v>266.89</v>
      </c>
      <c r="V175" s="71" t="n">
        <v>266.38</v>
      </c>
      <c r="W175" s="55" t="n">
        <v>60.58</v>
      </c>
      <c r="X175" s="55" t="s">
        <v>319</v>
      </c>
      <c r="Y175" s="55" t="n">
        <v>53.76</v>
      </c>
      <c r="Z175" s="55" t="s">
        <v>319</v>
      </c>
      <c r="AA175" s="55" t="n">
        <v>52.09</v>
      </c>
      <c r="AB175" s="55" t="s">
        <v>319</v>
      </c>
      <c r="AC175" s="55" t="n">
        <v>46.33</v>
      </c>
      <c r="AD175" s="55" t="s">
        <v>319</v>
      </c>
      <c r="AE175" s="55" t="n">
        <v>33.38</v>
      </c>
      <c r="AF175" s="55" t="s">
        <v>319</v>
      </c>
      <c r="AG175" s="55"/>
      <c r="AH175" s="55"/>
      <c r="AI175" s="55"/>
      <c r="AJ175" s="55"/>
      <c r="AK175" s="55"/>
      <c r="AL175" s="55"/>
      <c r="AM175" s="55"/>
      <c r="AN175" s="55"/>
      <c r="AO175" s="55" t="n">
        <v>36.78</v>
      </c>
      <c r="AP175" s="55" t="s">
        <v>319</v>
      </c>
      <c r="AQ175" s="55" t="n">
        <v>45.36</v>
      </c>
      <c r="AR175" s="55" t="s">
        <v>319</v>
      </c>
      <c r="AS175" s="55" t="n">
        <v>56.7</v>
      </c>
      <c r="AT175" s="55" t="s">
        <v>319</v>
      </c>
      <c r="AU175" s="55" t="n">
        <v>384.98</v>
      </c>
      <c r="AV175" s="55" t="n">
        <v>0.152</v>
      </c>
      <c r="AW175" s="55" t="s">
        <v>464</v>
      </c>
      <c r="AX175" s="36" t="s">
        <v>465</v>
      </c>
      <c r="AY175" s="55" t="n">
        <v>1</v>
      </c>
      <c r="AZ175" s="55"/>
    </row>
    <row collapsed="false" customFormat="false" customHeight="false" hidden="false" ht="15.9" outlineLevel="0" r="176">
      <c r="A176" s="36" t="n">
        <v>166</v>
      </c>
      <c r="B176" s="82" t="n">
        <v>8165</v>
      </c>
      <c r="C176" s="71" t="s">
        <v>448</v>
      </c>
      <c r="D176" s="55" t="s">
        <v>437</v>
      </c>
      <c r="E176" s="55" t="s">
        <v>462</v>
      </c>
      <c r="F176" s="55" t="s">
        <v>463</v>
      </c>
      <c r="G176" s="74" t="s">
        <v>440</v>
      </c>
      <c r="H176" s="34" t="s">
        <v>288</v>
      </c>
      <c r="I176" s="71" t="n">
        <v>1</v>
      </c>
      <c r="J176" s="36"/>
      <c r="K176" s="36" t="n">
        <v>80</v>
      </c>
      <c r="L176" s="172" t="n">
        <v>7</v>
      </c>
      <c r="M176" s="36" t="s">
        <v>464</v>
      </c>
      <c r="N176" s="36" t="s">
        <v>53</v>
      </c>
      <c r="O176" s="36"/>
      <c r="P176" s="36"/>
      <c r="Q176" s="36"/>
      <c r="R176" s="36" t="s">
        <v>465</v>
      </c>
      <c r="S176" s="36"/>
      <c r="T176" s="36"/>
      <c r="U176" s="71" t="n">
        <v>229.62</v>
      </c>
      <c r="V176" s="71" t="n">
        <v>239.85</v>
      </c>
      <c r="W176" s="55" t="n">
        <v>30.31</v>
      </c>
      <c r="X176" s="55" t="s">
        <v>466</v>
      </c>
      <c r="Y176" s="55" t="n">
        <v>30.31</v>
      </c>
      <c r="Z176" s="55" t="s">
        <v>466</v>
      </c>
      <c r="AA176" s="55" t="n">
        <v>30.31</v>
      </c>
      <c r="AB176" s="55" t="s">
        <v>466</v>
      </c>
      <c r="AC176" s="55" t="n">
        <v>30.31</v>
      </c>
      <c r="AD176" s="55" t="s">
        <v>466</v>
      </c>
      <c r="AE176" s="55" t="n">
        <v>8.8</v>
      </c>
      <c r="AF176" s="55" t="s">
        <v>466</v>
      </c>
      <c r="AG176" s="55"/>
      <c r="AH176" s="55"/>
      <c r="AI176" s="55"/>
      <c r="AJ176" s="55"/>
      <c r="AK176" s="55"/>
      <c r="AL176" s="55"/>
      <c r="AM176" s="55"/>
      <c r="AN176" s="55"/>
      <c r="AO176" s="55" t="n">
        <v>29.14</v>
      </c>
      <c r="AP176" s="55" t="s">
        <v>466</v>
      </c>
      <c r="AQ176" s="55" t="n">
        <v>29.14</v>
      </c>
      <c r="AR176" s="55" t="s">
        <v>466</v>
      </c>
      <c r="AS176" s="55" t="n">
        <v>29.14</v>
      </c>
      <c r="AT176" s="55" t="s">
        <v>466</v>
      </c>
      <c r="AU176" s="55" t="n">
        <v>217.46</v>
      </c>
      <c r="AV176" s="55" t="n">
        <v>0.121</v>
      </c>
      <c r="AW176" s="55" t="s">
        <v>464</v>
      </c>
      <c r="AX176" s="36" t="s">
        <v>465</v>
      </c>
      <c r="AY176" s="55" t="n">
        <v>1</v>
      </c>
      <c r="AZ176" s="55"/>
    </row>
    <row collapsed="false" customFormat="false" customHeight="false" hidden="false" ht="15.9" outlineLevel="0" r="177">
      <c r="A177" s="36" t="n">
        <v>167</v>
      </c>
      <c r="B177" s="82" t="n">
        <v>8166</v>
      </c>
      <c r="C177" s="71" t="s">
        <v>448</v>
      </c>
      <c r="D177" s="55" t="s">
        <v>437</v>
      </c>
      <c r="E177" s="55" t="s">
        <v>462</v>
      </c>
      <c r="F177" s="55" t="s">
        <v>463</v>
      </c>
      <c r="G177" s="74" t="s">
        <v>440</v>
      </c>
      <c r="H177" s="34" t="s">
        <v>288</v>
      </c>
      <c r="I177" s="71" t="n">
        <v>1</v>
      </c>
      <c r="J177" s="36"/>
      <c r="K177" s="36" t="n">
        <v>80</v>
      </c>
      <c r="L177" s="172" t="n">
        <v>7</v>
      </c>
      <c r="M177" s="36" t="s">
        <v>464</v>
      </c>
      <c r="N177" s="36" t="s">
        <v>53</v>
      </c>
      <c r="O177" s="36"/>
      <c r="P177" s="36"/>
      <c r="Q177" s="36"/>
      <c r="R177" s="36" t="s">
        <v>465</v>
      </c>
      <c r="S177" s="36"/>
      <c r="T177" s="36"/>
      <c r="U177" s="71" t="n">
        <v>207.01</v>
      </c>
      <c r="V177" s="71" t="n">
        <v>211.34</v>
      </c>
      <c r="W177" s="55" t="n">
        <v>46.27</v>
      </c>
      <c r="X177" s="55" t="s">
        <v>319</v>
      </c>
      <c r="Y177" s="55" t="n">
        <v>41.81</v>
      </c>
      <c r="Z177" s="55" t="s">
        <v>319</v>
      </c>
      <c r="AA177" s="55" t="n">
        <v>40.35</v>
      </c>
      <c r="AB177" s="55" t="s">
        <v>319</v>
      </c>
      <c r="AC177" s="55" t="n">
        <v>30.34</v>
      </c>
      <c r="AD177" s="55" t="s">
        <v>319</v>
      </c>
      <c r="AE177" s="55" t="n">
        <v>16.07</v>
      </c>
      <c r="AF177" s="55" t="s">
        <v>319</v>
      </c>
      <c r="AG177" s="55"/>
      <c r="AH177" s="55"/>
      <c r="AI177" s="55"/>
      <c r="AJ177" s="55"/>
      <c r="AK177" s="55"/>
      <c r="AL177" s="55"/>
      <c r="AM177" s="55"/>
      <c r="AN177" s="55"/>
      <c r="AO177" s="55" t="n">
        <v>24.18</v>
      </c>
      <c r="AP177" s="55" t="s">
        <v>319</v>
      </c>
      <c r="AQ177" s="55" t="n">
        <v>27.99</v>
      </c>
      <c r="AR177" s="55" t="s">
        <v>319</v>
      </c>
      <c r="AS177" s="55" t="n">
        <v>33.2</v>
      </c>
      <c r="AT177" s="55" t="s">
        <v>319</v>
      </c>
      <c r="AU177" s="55" t="n">
        <v>260.21</v>
      </c>
      <c r="AV177" s="55" t="n">
        <v>0.109</v>
      </c>
      <c r="AW177" s="55" t="s">
        <v>464</v>
      </c>
      <c r="AX177" s="36" t="s">
        <v>465</v>
      </c>
      <c r="AY177" s="55" t="n">
        <v>1</v>
      </c>
      <c r="AZ177" s="55"/>
    </row>
    <row collapsed="false" customFormat="false" customHeight="false" hidden="false" ht="15.9" outlineLevel="0" r="178">
      <c r="A178" s="36" t="n">
        <v>168</v>
      </c>
      <c r="B178" s="82" t="n">
        <v>8167</v>
      </c>
      <c r="C178" s="71" t="s">
        <v>448</v>
      </c>
      <c r="D178" s="55" t="s">
        <v>437</v>
      </c>
      <c r="E178" s="55" t="s">
        <v>462</v>
      </c>
      <c r="F178" s="55" t="s">
        <v>463</v>
      </c>
      <c r="G178" s="74" t="s">
        <v>440</v>
      </c>
      <c r="H178" s="34" t="s">
        <v>288</v>
      </c>
      <c r="I178" s="55" t="n">
        <v>1</v>
      </c>
      <c r="J178" s="55"/>
      <c r="K178" s="36" t="n">
        <v>80</v>
      </c>
      <c r="L178" s="172" t="n">
        <v>7</v>
      </c>
      <c r="M178" s="36" t="s">
        <v>464</v>
      </c>
      <c r="N178" s="36" t="s">
        <v>53</v>
      </c>
      <c r="O178" s="55"/>
      <c r="P178" s="55"/>
      <c r="Q178" s="55"/>
      <c r="R178" s="36" t="s">
        <v>465</v>
      </c>
      <c r="S178" s="55"/>
      <c r="T178" s="55"/>
      <c r="U178" s="55" t="n">
        <v>267.99</v>
      </c>
      <c r="V178" s="55" t="n">
        <v>268.9</v>
      </c>
      <c r="W178" s="42" t="n">
        <v>49.09</v>
      </c>
      <c r="X178" s="55" t="s">
        <v>319</v>
      </c>
      <c r="Y178" s="55" t="n">
        <v>41.41</v>
      </c>
      <c r="Z178" s="55" t="s">
        <v>319</v>
      </c>
      <c r="AA178" s="55" t="n">
        <v>47.85</v>
      </c>
      <c r="AB178" s="55" t="s">
        <v>319</v>
      </c>
      <c r="AC178" s="55" t="n">
        <v>35.02</v>
      </c>
      <c r="AD178" s="55" t="s">
        <v>319</v>
      </c>
      <c r="AE178" s="55" t="n">
        <v>18.15</v>
      </c>
      <c r="AF178" s="55" t="s">
        <v>319</v>
      </c>
      <c r="AG178" s="55"/>
      <c r="AH178" s="55"/>
      <c r="AI178" s="55"/>
      <c r="AJ178" s="55"/>
      <c r="AK178" s="55"/>
      <c r="AL178" s="55"/>
      <c r="AM178" s="55"/>
      <c r="AN178" s="55"/>
      <c r="AO178" s="55" t="n">
        <v>20.16</v>
      </c>
      <c r="AP178" s="55" t="s">
        <v>319</v>
      </c>
      <c r="AQ178" s="55" t="n">
        <v>22.34</v>
      </c>
      <c r="AR178" s="55" t="s">
        <v>319</v>
      </c>
      <c r="AS178" s="55" t="n">
        <v>36.77</v>
      </c>
      <c r="AT178" s="55" t="s">
        <v>319</v>
      </c>
      <c r="AU178" s="55" t="n">
        <v>270.79</v>
      </c>
      <c r="AV178" s="55" t="n">
        <v>0.165</v>
      </c>
      <c r="AW178" s="55" t="s">
        <v>464</v>
      </c>
      <c r="AX178" s="36" t="s">
        <v>465</v>
      </c>
      <c r="AY178" s="55" t="n">
        <v>1</v>
      </c>
      <c r="AZ178" s="55"/>
    </row>
    <row collapsed="false" customFormat="false" customHeight="false" hidden="false" ht="15.9" outlineLevel="0" r="179">
      <c r="A179" s="36" t="n">
        <v>169</v>
      </c>
      <c r="B179" s="82" t="n">
        <v>8168</v>
      </c>
      <c r="C179" s="71" t="s">
        <v>448</v>
      </c>
      <c r="D179" s="55" t="s">
        <v>437</v>
      </c>
      <c r="E179" s="55" t="s">
        <v>462</v>
      </c>
      <c r="F179" s="55" t="s">
        <v>463</v>
      </c>
      <c r="G179" s="74" t="s">
        <v>440</v>
      </c>
      <c r="H179" s="34" t="s">
        <v>288</v>
      </c>
      <c r="I179" s="55" t="n">
        <v>1</v>
      </c>
      <c r="J179" s="55"/>
      <c r="K179" s="36" t="n">
        <v>80</v>
      </c>
      <c r="L179" s="172" t="n">
        <v>7</v>
      </c>
      <c r="M179" s="36" t="s">
        <v>464</v>
      </c>
      <c r="N179" s="36" t="s">
        <v>53</v>
      </c>
      <c r="O179" s="55"/>
      <c r="P179" s="55"/>
      <c r="Q179" s="55"/>
      <c r="R179" s="36" t="s">
        <v>465</v>
      </c>
      <c r="S179" s="55"/>
      <c r="T179" s="55"/>
      <c r="U179" s="55" t="n">
        <v>408.56</v>
      </c>
      <c r="V179" s="55" t="n">
        <v>412.66</v>
      </c>
      <c r="W179" s="55" t="n">
        <v>100.13</v>
      </c>
      <c r="X179" s="55" t="s">
        <v>319</v>
      </c>
      <c r="Y179" s="55" t="n">
        <v>91.71</v>
      </c>
      <c r="Z179" s="55" t="s">
        <v>319</v>
      </c>
      <c r="AA179" s="55" t="n">
        <v>89.35</v>
      </c>
      <c r="AB179" s="55" t="s">
        <v>319</v>
      </c>
      <c r="AC179" s="55" t="n">
        <v>66.31</v>
      </c>
      <c r="AD179" s="55" t="s">
        <v>319</v>
      </c>
      <c r="AE179" s="55" t="n">
        <v>34.49</v>
      </c>
      <c r="AF179" s="55" t="s">
        <v>319</v>
      </c>
      <c r="AG179" s="55"/>
      <c r="AH179" s="55"/>
      <c r="AI179" s="55"/>
      <c r="AJ179" s="55"/>
      <c r="AK179" s="55"/>
      <c r="AL179" s="55"/>
      <c r="AM179" s="55"/>
      <c r="AN179" s="55"/>
      <c r="AO179" s="55" t="n">
        <v>49.61</v>
      </c>
      <c r="AP179" s="55" t="s">
        <v>319</v>
      </c>
      <c r="AQ179" s="55" t="n">
        <v>59.43</v>
      </c>
      <c r="AR179" s="55" t="s">
        <v>319</v>
      </c>
      <c r="AS179" s="55" t="n">
        <v>81.3</v>
      </c>
      <c r="AT179" s="55" t="s">
        <v>319</v>
      </c>
      <c r="AU179" s="55" t="n">
        <v>572.33</v>
      </c>
      <c r="AV179" s="55" t="n">
        <v>0.252</v>
      </c>
      <c r="AW179" s="55" t="s">
        <v>464</v>
      </c>
      <c r="AX179" s="36" t="s">
        <v>465</v>
      </c>
      <c r="AY179" s="55" t="n">
        <v>1</v>
      </c>
      <c r="AZ179" s="55"/>
    </row>
    <row collapsed="false" customFormat="false" customHeight="false" hidden="false" ht="15.9" outlineLevel="0" r="180">
      <c r="A180" s="36" t="n">
        <v>170</v>
      </c>
      <c r="B180" s="82" t="n">
        <v>8169</v>
      </c>
      <c r="C180" s="71" t="s">
        <v>448</v>
      </c>
      <c r="D180" s="55" t="s">
        <v>437</v>
      </c>
      <c r="E180" s="55" t="s">
        <v>462</v>
      </c>
      <c r="F180" s="55" t="s">
        <v>463</v>
      </c>
      <c r="G180" s="74" t="s">
        <v>440</v>
      </c>
      <c r="H180" s="34" t="s">
        <v>288</v>
      </c>
      <c r="I180" s="55" t="n">
        <v>1</v>
      </c>
      <c r="J180" s="55"/>
      <c r="K180" s="36" t="n">
        <v>80</v>
      </c>
      <c r="L180" s="172" t="n">
        <v>7</v>
      </c>
      <c r="M180" s="36" t="s">
        <v>464</v>
      </c>
      <c r="N180" s="36" t="s">
        <v>53</v>
      </c>
      <c r="O180" s="55"/>
      <c r="P180" s="55"/>
      <c r="Q180" s="55"/>
      <c r="R180" s="36" t="s">
        <v>465</v>
      </c>
      <c r="S180" s="55"/>
      <c r="T180" s="55"/>
      <c r="U180" s="55" t="n">
        <v>245.71</v>
      </c>
      <c r="V180" s="55" t="n">
        <v>186.79</v>
      </c>
      <c r="W180" s="55" t="n">
        <v>21.86</v>
      </c>
      <c r="X180" s="55" t="s">
        <v>466</v>
      </c>
      <c r="Y180" s="55" t="n">
        <v>21.86</v>
      </c>
      <c r="Z180" s="55" t="s">
        <v>466</v>
      </c>
      <c r="AA180" s="55" t="n">
        <v>21.86</v>
      </c>
      <c r="AB180" s="55" t="s">
        <v>466</v>
      </c>
      <c r="AC180" s="55" t="n">
        <v>21.9</v>
      </c>
      <c r="AD180" s="55" t="s">
        <v>466</v>
      </c>
      <c r="AE180" s="55" t="n">
        <v>6.37</v>
      </c>
      <c r="AF180" s="55" t="s">
        <v>466</v>
      </c>
      <c r="AG180" s="55"/>
      <c r="AH180" s="55"/>
      <c r="AI180" s="55"/>
      <c r="AJ180" s="55"/>
      <c r="AK180" s="55"/>
      <c r="AL180" s="55"/>
      <c r="AM180" s="55"/>
      <c r="AN180" s="55"/>
      <c r="AO180" s="55" t="n">
        <v>21.24</v>
      </c>
      <c r="AP180" s="55" t="s">
        <v>466</v>
      </c>
      <c r="AQ180" s="55" t="n">
        <v>21.24</v>
      </c>
      <c r="AR180" s="55" t="s">
        <v>466</v>
      </c>
      <c r="AS180" s="55" t="n">
        <v>21.24</v>
      </c>
      <c r="AT180" s="55" t="s">
        <v>466</v>
      </c>
      <c r="AU180" s="55" t="n">
        <v>157.57</v>
      </c>
      <c r="AV180" s="55" t="n">
        <v>0.1293</v>
      </c>
      <c r="AW180" s="55" t="s">
        <v>464</v>
      </c>
      <c r="AX180" s="36" t="s">
        <v>465</v>
      </c>
      <c r="AY180" s="55" t="n">
        <v>1</v>
      </c>
      <c r="AZ180" s="55"/>
    </row>
    <row collapsed="false" customFormat="false" customHeight="false" hidden="false" ht="15.9" outlineLevel="0" r="181">
      <c r="A181" s="36" t="n">
        <v>171</v>
      </c>
      <c r="B181" s="82" t="n">
        <v>8170</v>
      </c>
      <c r="C181" s="71" t="s">
        <v>448</v>
      </c>
      <c r="D181" s="55"/>
      <c r="E181" s="55" t="s">
        <v>462</v>
      </c>
      <c r="F181" s="55" t="s">
        <v>463</v>
      </c>
      <c r="G181" s="74" t="s">
        <v>440</v>
      </c>
      <c r="H181" s="34" t="s">
        <v>288</v>
      </c>
      <c r="I181" s="55" t="n">
        <v>1</v>
      </c>
      <c r="J181" s="55"/>
      <c r="K181" s="36" t="n">
        <v>80</v>
      </c>
      <c r="L181" s="172" t="n">
        <v>7</v>
      </c>
      <c r="M181" s="36" t="s">
        <v>464</v>
      </c>
      <c r="N181" s="36" t="s">
        <v>53</v>
      </c>
      <c r="O181" s="55"/>
      <c r="P181" s="55"/>
      <c r="Q181" s="55"/>
      <c r="R181" s="36" t="s">
        <v>465</v>
      </c>
      <c r="S181" s="55"/>
      <c r="T181" s="55"/>
      <c r="U181" s="55" t="n">
        <v>247.64</v>
      </c>
      <c r="V181" s="55" t="n">
        <v>254.77</v>
      </c>
      <c r="W181" s="55" t="n">
        <v>33</v>
      </c>
      <c r="X181" s="55" t="s">
        <v>466</v>
      </c>
      <c r="Y181" s="55" t="n">
        <v>33</v>
      </c>
      <c r="Z181" s="55" t="s">
        <v>466</v>
      </c>
      <c r="AA181" s="55" t="n">
        <v>33</v>
      </c>
      <c r="AB181" s="55" t="s">
        <v>466</v>
      </c>
      <c r="AC181" s="55" t="n">
        <v>33</v>
      </c>
      <c r="AD181" s="55" t="s">
        <v>466</v>
      </c>
      <c r="AE181" s="55" t="n">
        <v>9.558</v>
      </c>
      <c r="AF181" s="55" t="s">
        <v>466</v>
      </c>
      <c r="AG181" s="55"/>
      <c r="AH181" s="55"/>
      <c r="AI181" s="55"/>
      <c r="AJ181" s="55"/>
      <c r="AK181" s="55"/>
      <c r="AL181" s="55"/>
      <c r="AM181" s="55"/>
      <c r="AN181" s="55"/>
      <c r="AO181" s="55" t="n">
        <v>31.32</v>
      </c>
      <c r="AP181" s="55" t="s">
        <v>466</v>
      </c>
      <c r="AQ181" s="55" t="n">
        <v>31.32</v>
      </c>
      <c r="AR181" s="55" t="s">
        <v>466</v>
      </c>
      <c r="AS181" s="55" t="n">
        <v>31.47</v>
      </c>
      <c r="AT181" s="55" t="s">
        <v>466</v>
      </c>
      <c r="AU181" s="55" t="n">
        <v>235.668</v>
      </c>
      <c r="AV181" s="55" t="n">
        <v>0.13</v>
      </c>
      <c r="AW181" s="55" t="s">
        <v>464</v>
      </c>
      <c r="AX181" s="36" t="s">
        <v>465</v>
      </c>
      <c r="AY181" s="55"/>
      <c r="AZ181" s="55"/>
    </row>
    <row collapsed="false" customFormat="false" customHeight="false" hidden="false" ht="15.9" outlineLevel="0" r="182">
      <c r="A182" s="36" t="n">
        <v>172</v>
      </c>
      <c r="B182" s="82" t="n">
        <v>8171</v>
      </c>
      <c r="C182" s="71" t="s">
        <v>448</v>
      </c>
      <c r="D182" s="55" t="s">
        <v>437</v>
      </c>
      <c r="E182" s="55" t="s">
        <v>462</v>
      </c>
      <c r="F182" s="55" t="s">
        <v>463</v>
      </c>
      <c r="G182" s="74" t="s">
        <v>440</v>
      </c>
      <c r="H182" s="34" t="s">
        <v>288</v>
      </c>
      <c r="I182" s="36" t="n">
        <v>1</v>
      </c>
      <c r="J182" s="55"/>
      <c r="K182" s="36" t="n">
        <v>80</v>
      </c>
      <c r="L182" s="172" t="n">
        <v>7</v>
      </c>
      <c r="M182" s="36" t="s">
        <v>464</v>
      </c>
      <c r="N182" s="36" t="s">
        <v>53</v>
      </c>
      <c r="O182" s="55"/>
      <c r="P182" s="55"/>
      <c r="Q182" s="55"/>
      <c r="R182" s="36" t="s">
        <v>465</v>
      </c>
      <c r="S182" s="55"/>
      <c r="T182" s="55"/>
      <c r="U182" s="55" t="n">
        <v>684.91</v>
      </c>
      <c r="V182" s="55" t="n">
        <v>696.7</v>
      </c>
      <c r="W182" s="55" t="n">
        <v>151.17</v>
      </c>
      <c r="X182" s="55" t="s">
        <v>319</v>
      </c>
      <c r="Y182" s="55" t="n">
        <v>135.64</v>
      </c>
      <c r="Z182" s="55" t="s">
        <v>319</v>
      </c>
      <c r="AA182" s="55" t="n">
        <v>131.97</v>
      </c>
      <c r="AB182" s="55" t="s">
        <v>319</v>
      </c>
      <c r="AC182" s="55" t="n">
        <v>97.89</v>
      </c>
      <c r="AD182" s="55" t="s">
        <v>319</v>
      </c>
      <c r="AE182" s="55" t="n">
        <v>53.53</v>
      </c>
      <c r="AF182" s="55" t="s">
        <v>319</v>
      </c>
      <c r="AG182" s="55"/>
      <c r="AH182" s="55"/>
      <c r="AI182" s="55"/>
      <c r="AJ182" s="55"/>
      <c r="AK182" s="55"/>
      <c r="AL182" s="55"/>
      <c r="AM182" s="55"/>
      <c r="AN182" s="55"/>
      <c r="AO182" s="55" t="n">
        <v>79.56</v>
      </c>
      <c r="AP182" s="55" t="s">
        <v>319</v>
      </c>
      <c r="AQ182" s="55" t="n">
        <v>89.69</v>
      </c>
      <c r="AR182" s="55" t="s">
        <v>319</v>
      </c>
      <c r="AS182" s="55" t="n">
        <v>107.13</v>
      </c>
      <c r="AT182" s="55" t="s">
        <v>319</v>
      </c>
      <c r="AU182" s="55" t="n">
        <v>846.58</v>
      </c>
      <c r="AV182" s="55" t="n">
        <v>0.391</v>
      </c>
      <c r="AW182" s="55" t="s">
        <v>464</v>
      </c>
      <c r="AX182" s="36" t="s">
        <v>465</v>
      </c>
      <c r="AY182" s="55" t="n">
        <v>1</v>
      </c>
      <c r="AZ182" s="55"/>
    </row>
    <row collapsed="false" customFormat="false" customHeight="false" hidden="false" ht="15.9" outlineLevel="0" r="183">
      <c r="A183" s="36" t="n">
        <v>173</v>
      </c>
      <c r="B183" s="82" t="n">
        <v>8172</v>
      </c>
      <c r="C183" s="71" t="s">
        <v>448</v>
      </c>
      <c r="D183" s="55" t="s">
        <v>437</v>
      </c>
      <c r="E183" s="55" t="s">
        <v>462</v>
      </c>
      <c r="F183" s="55" t="s">
        <v>463</v>
      </c>
      <c r="G183" s="74" t="s">
        <v>440</v>
      </c>
      <c r="H183" s="34" t="s">
        <v>288</v>
      </c>
      <c r="I183" s="55" t="n">
        <v>1</v>
      </c>
      <c r="J183" s="55"/>
      <c r="K183" s="36" t="n">
        <v>80</v>
      </c>
      <c r="L183" s="172" t="n">
        <v>7</v>
      </c>
      <c r="M183" s="36" t="s">
        <v>464</v>
      </c>
      <c r="N183" s="36" t="s">
        <v>53</v>
      </c>
      <c r="O183" s="55"/>
      <c r="P183" s="55"/>
      <c r="Q183" s="55"/>
      <c r="R183" s="36" t="s">
        <v>465</v>
      </c>
      <c r="S183" s="55"/>
      <c r="T183" s="55"/>
      <c r="U183" s="55" t="n">
        <v>312.95</v>
      </c>
      <c r="V183" s="55" t="n">
        <v>303.54</v>
      </c>
      <c r="W183" s="55" t="n">
        <v>64.48</v>
      </c>
      <c r="X183" s="55" t="s">
        <v>319</v>
      </c>
      <c r="Y183" s="55" t="n">
        <v>58.14</v>
      </c>
      <c r="Z183" s="55" t="s">
        <v>319</v>
      </c>
      <c r="AA183" s="55" t="n">
        <v>57.6</v>
      </c>
      <c r="AB183" s="55" t="s">
        <v>319</v>
      </c>
      <c r="AC183" s="55" t="n">
        <v>42.11</v>
      </c>
      <c r="AD183" s="55" t="s">
        <v>319</v>
      </c>
      <c r="AE183" s="55" t="n">
        <v>22.71</v>
      </c>
      <c r="AF183" s="55" t="s">
        <v>319</v>
      </c>
      <c r="AG183" s="55"/>
      <c r="AH183" s="55"/>
      <c r="AI183" s="55"/>
      <c r="AJ183" s="55"/>
      <c r="AK183" s="55"/>
      <c r="AL183" s="55"/>
      <c r="AM183" s="55"/>
      <c r="AN183" s="55"/>
      <c r="AO183" s="55" t="n">
        <v>27.86</v>
      </c>
      <c r="AP183" s="55" t="s">
        <v>319</v>
      </c>
      <c r="AQ183" s="55" t="n">
        <v>37.75</v>
      </c>
      <c r="AR183" s="55" t="s">
        <v>319</v>
      </c>
      <c r="AS183" s="55" t="n">
        <v>45.28</v>
      </c>
      <c r="AT183" s="55" t="s">
        <v>319</v>
      </c>
      <c r="AU183" s="55" t="n">
        <v>355.93</v>
      </c>
      <c r="AV183" s="55" t="n">
        <v>0.233</v>
      </c>
      <c r="AW183" s="55" t="s">
        <v>464</v>
      </c>
      <c r="AX183" s="36" t="s">
        <v>465</v>
      </c>
      <c r="AY183" s="55" t="n">
        <v>1</v>
      </c>
      <c r="AZ183" s="55"/>
    </row>
    <row collapsed="false" customFormat="false" customHeight="false" hidden="false" ht="15.9" outlineLevel="0" r="184">
      <c r="A184" s="36" t="n">
        <v>174</v>
      </c>
      <c r="B184" s="82" t="n">
        <v>8173</v>
      </c>
      <c r="C184" s="71" t="s">
        <v>448</v>
      </c>
      <c r="D184" s="55" t="s">
        <v>437</v>
      </c>
      <c r="E184" s="55" t="s">
        <v>462</v>
      </c>
      <c r="F184" s="55" t="s">
        <v>463</v>
      </c>
      <c r="G184" s="74" t="s">
        <v>440</v>
      </c>
      <c r="H184" s="34" t="s">
        <v>288</v>
      </c>
      <c r="I184" s="55" t="n">
        <v>1</v>
      </c>
      <c r="J184" s="55"/>
      <c r="K184" s="36" t="n">
        <v>80</v>
      </c>
      <c r="L184" s="172" t="n">
        <v>7</v>
      </c>
      <c r="M184" s="36" t="s">
        <v>464</v>
      </c>
      <c r="N184" s="36" t="s">
        <v>53</v>
      </c>
      <c r="O184" s="55"/>
      <c r="P184" s="55"/>
      <c r="Q184" s="55"/>
      <c r="R184" s="36" t="s">
        <v>465</v>
      </c>
      <c r="S184" s="55"/>
      <c r="T184" s="55"/>
      <c r="U184" s="55" t="n">
        <v>256.98</v>
      </c>
      <c r="V184" s="55" t="n">
        <v>287.2</v>
      </c>
      <c r="W184" s="55" t="n">
        <v>45.65</v>
      </c>
      <c r="X184" s="55" t="s">
        <v>466</v>
      </c>
      <c r="Y184" s="55" t="n">
        <v>45.65</v>
      </c>
      <c r="Z184" s="55" t="s">
        <v>466</v>
      </c>
      <c r="AA184" s="55" t="n">
        <v>45.65</v>
      </c>
      <c r="AB184" s="55" t="s">
        <v>466</v>
      </c>
      <c r="AC184" s="55" t="n">
        <v>45.5</v>
      </c>
      <c r="AD184" s="55" t="s">
        <v>466</v>
      </c>
      <c r="AE184" s="55" t="n">
        <v>13.25</v>
      </c>
      <c r="AF184" s="55" t="s">
        <v>466</v>
      </c>
      <c r="AG184" s="55"/>
      <c r="AH184" s="55"/>
      <c r="AI184" s="55"/>
      <c r="AJ184" s="55"/>
      <c r="AK184" s="55"/>
      <c r="AL184" s="55"/>
      <c r="AM184" s="55"/>
      <c r="AN184" s="55"/>
      <c r="AO184" s="55" t="n">
        <v>45.62</v>
      </c>
      <c r="AP184" s="55" t="s">
        <v>466</v>
      </c>
      <c r="AQ184" s="55" t="n">
        <v>45.62</v>
      </c>
      <c r="AR184" s="55" t="s">
        <v>466</v>
      </c>
      <c r="AS184" s="55" t="n">
        <v>45.62</v>
      </c>
      <c r="AT184" s="55" t="s">
        <v>466</v>
      </c>
      <c r="AU184" s="55" t="n">
        <v>332.56</v>
      </c>
      <c r="AV184" s="55" t="n">
        <v>0.136</v>
      </c>
      <c r="AW184" s="55" t="s">
        <v>464</v>
      </c>
      <c r="AX184" s="36" t="s">
        <v>465</v>
      </c>
      <c r="AY184" s="55" t="n">
        <v>1</v>
      </c>
      <c r="AZ184" s="55"/>
    </row>
    <row collapsed="false" customFormat="false" customHeight="false" hidden="false" ht="15.9" outlineLevel="0" r="185">
      <c r="A185" s="36" t="n">
        <v>175</v>
      </c>
      <c r="B185" s="82" t="n">
        <v>8174</v>
      </c>
      <c r="C185" s="71" t="s">
        <v>448</v>
      </c>
      <c r="D185" s="55"/>
      <c r="E185" s="55" t="s">
        <v>462</v>
      </c>
      <c r="F185" s="55" t="s">
        <v>463</v>
      </c>
      <c r="G185" s="74" t="s">
        <v>440</v>
      </c>
      <c r="H185" s="34" t="s">
        <v>288</v>
      </c>
      <c r="I185" s="55" t="n">
        <v>1</v>
      </c>
      <c r="J185" s="55"/>
      <c r="K185" s="36" t="n">
        <v>80</v>
      </c>
      <c r="L185" s="172" t="n">
        <v>7</v>
      </c>
      <c r="M185" s="36" t="s">
        <v>464</v>
      </c>
      <c r="N185" s="36" t="s">
        <v>53</v>
      </c>
      <c r="O185" s="55"/>
      <c r="P185" s="55"/>
      <c r="Q185" s="55"/>
      <c r="R185" s="36" t="s">
        <v>465</v>
      </c>
      <c r="S185" s="55"/>
      <c r="T185" s="55"/>
      <c r="U185" s="55" t="n">
        <v>173.88</v>
      </c>
      <c r="V185" s="55" t="n">
        <v>185.29</v>
      </c>
      <c r="W185" s="55" t="n">
        <v>37.75</v>
      </c>
      <c r="X185" s="55" t="s">
        <v>319</v>
      </c>
      <c r="Y185" s="55" t="n">
        <v>33.81</v>
      </c>
      <c r="Z185" s="55" t="s">
        <v>319</v>
      </c>
      <c r="AA185" s="55" t="n">
        <v>33.44</v>
      </c>
      <c r="AB185" s="55" t="s">
        <v>319</v>
      </c>
      <c r="AC185" s="55" t="n">
        <v>25.86</v>
      </c>
      <c r="AD185" s="55" t="s">
        <v>319</v>
      </c>
      <c r="AE185" s="55" t="n">
        <v>13.52</v>
      </c>
      <c r="AF185" s="55" t="s">
        <v>319</v>
      </c>
      <c r="AG185" s="55"/>
      <c r="AH185" s="55"/>
      <c r="AI185" s="55"/>
      <c r="AJ185" s="55"/>
      <c r="AK185" s="55"/>
      <c r="AL185" s="55"/>
      <c r="AM185" s="55"/>
      <c r="AN185" s="55"/>
      <c r="AO185" s="55" t="n">
        <v>19.53</v>
      </c>
      <c r="AP185" s="55" t="s">
        <v>319</v>
      </c>
      <c r="AQ185" s="55" t="n">
        <v>23.2</v>
      </c>
      <c r="AR185" s="55" t="s">
        <v>319</v>
      </c>
      <c r="AS185" s="55" t="n">
        <v>28.12</v>
      </c>
      <c r="AT185" s="55" t="s">
        <v>319</v>
      </c>
      <c r="AU185" s="55" t="n">
        <v>215.23</v>
      </c>
      <c r="AV185" s="55" t="n">
        <v>0.109</v>
      </c>
      <c r="AW185" s="55" t="s">
        <v>464</v>
      </c>
      <c r="AX185" s="36" t="s">
        <v>465</v>
      </c>
      <c r="AY185" s="55"/>
      <c r="AZ185" s="55"/>
    </row>
    <row collapsed="false" customFormat="false" customHeight="false" hidden="false" ht="15.9" outlineLevel="0" r="186">
      <c r="A186" s="36" t="n">
        <v>176</v>
      </c>
      <c r="B186" s="82" t="n">
        <v>8175</v>
      </c>
      <c r="C186" s="71" t="s">
        <v>448</v>
      </c>
      <c r="D186" s="55" t="s">
        <v>437</v>
      </c>
      <c r="E186" s="55" t="s">
        <v>462</v>
      </c>
      <c r="F186" s="55" t="s">
        <v>463</v>
      </c>
      <c r="G186" s="74" t="s">
        <v>440</v>
      </c>
      <c r="H186" s="34" t="s">
        <v>288</v>
      </c>
      <c r="I186" s="55" t="n">
        <v>1</v>
      </c>
      <c r="J186" s="55"/>
      <c r="K186" s="36" t="n">
        <v>80</v>
      </c>
      <c r="L186" s="172" t="n">
        <v>7</v>
      </c>
      <c r="M186" s="36" t="s">
        <v>464</v>
      </c>
      <c r="N186" s="36" t="s">
        <v>53</v>
      </c>
      <c r="O186" s="55"/>
      <c r="P186" s="55"/>
      <c r="Q186" s="55"/>
      <c r="R186" s="36" t="s">
        <v>465</v>
      </c>
      <c r="S186" s="55"/>
      <c r="T186" s="55"/>
      <c r="U186" s="55" t="n">
        <v>359.47</v>
      </c>
      <c r="V186" s="55" t="n">
        <v>372.57</v>
      </c>
      <c r="W186" s="55" t="n">
        <v>76.77</v>
      </c>
      <c r="X186" s="55" t="s">
        <v>319</v>
      </c>
      <c r="Y186" s="55" t="n">
        <v>69.45</v>
      </c>
      <c r="Z186" s="55" t="s">
        <v>319</v>
      </c>
      <c r="AA186" s="55" t="n">
        <v>65.74</v>
      </c>
      <c r="AB186" s="55" t="s">
        <v>319</v>
      </c>
      <c r="AC186" s="55" t="n">
        <v>49.77</v>
      </c>
      <c r="AD186" s="55" t="s">
        <v>319</v>
      </c>
      <c r="AE186" s="55" t="n">
        <v>26.76</v>
      </c>
      <c r="AF186" s="55" t="s">
        <v>319</v>
      </c>
      <c r="AG186" s="55"/>
      <c r="AH186" s="55"/>
      <c r="AI186" s="55"/>
      <c r="AJ186" s="55"/>
      <c r="AK186" s="55"/>
      <c r="AL186" s="55"/>
      <c r="AM186" s="55"/>
      <c r="AN186" s="55"/>
      <c r="AO186" s="55" t="n">
        <v>39.01</v>
      </c>
      <c r="AP186" s="55" t="s">
        <v>319</v>
      </c>
      <c r="AQ186" s="55" t="n">
        <v>43.28</v>
      </c>
      <c r="AR186" s="55" t="s">
        <v>319</v>
      </c>
      <c r="AS186" s="55" t="n">
        <v>54.44</v>
      </c>
      <c r="AT186" s="55" t="s">
        <v>319</v>
      </c>
      <c r="AU186" s="55" t="n">
        <v>425.22</v>
      </c>
      <c r="AV186" s="55" t="n">
        <v>0.222</v>
      </c>
      <c r="AW186" s="55" t="s">
        <v>464</v>
      </c>
      <c r="AX186" s="36" t="s">
        <v>465</v>
      </c>
      <c r="AY186" s="55" t="n">
        <v>1</v>
      </c>
      <c r="AZ186" s="55"/>
    </row>
    <row collapsed="false" customFormat="false" customHeight="false" hidden="false" ht="15.9" outlineLevel="0" r="187">
      <c r="A187" s="36" t="n">
        <v>177</v>
      </c>
      <c r="B187" s="82" t="n">
        <v>8176</v>
      </c>
      <c r="C187" s="71" t="s">
        <v>448</v>
      </c>
      <c r="D187" s="55" t="s">
        <v>437</v>
      </c>
      <c r="E187" s="55" t="s">
        <v>462</v>
      </c>
      <c r="F187" s="55" t="s">
        <v>463</v>
      </c>
      <c r="G187" s="74" t="s">
        <v>440</v>
      </c>
      <c r="H187" s="34" t="s">
        <v>288</v>
      </c>
      <c r="I187" s="55" t="n">
        <v>1</v>
      </c>
      <c r="J187" s="55"/>
      <c r="K187" s="36" t="n">
        <v>80</v>
      </c>
      <c r="L187" s="172" t="n">
        <v>7</v>
      </c>
      <c r="M187" s="36" t="s">
        <v>464</v>
      </c>
      <c r="N187" s="36" t="s">
        <v>53</v>
      </c>
      <c r="O187" s="55"/>
      <c r="P187" s="55"/>
      <c r="Q187" s="55"/>
      <c r="R187" s="36" t="s">
        <v>465</v>
      </c>
      <c r="S187" s="55"/>
      <c r="T187" s="55"/>
      <c r="U187" s="55" t="n">
        <v>341.63</v>
      </c>
      <c r="V187" s="55" t="n">
        <v>355.65</v>
      </c>
      <c r="W187" s="55" t="n">
        <v>74.4</v>
      </c>
      <c r="X187" s="55" t="s">
        <v>319</v>
      </c>
      <c r="Y187" s="55" t="n">
        <v>67.41</v>
      </c>
      <c r="Z187" s="55" t="s">
        <v>319</v>
      </c>
      <c r="AA187" s="55" t="n">
        <v>63.68</v>
      </c>
      <c r="AB187" s="55" t="s">
        <v>319</v>
      </c>
      <c r="AC187" s="55" t="n">
        <v>48.84</v>
      </c>
      <c r="AD187" s="55" t="s">
        <v>319</v>
      </c>
      <c r="AE187" s="55" t="n">
        <v>25.46</v>
      </c>
      <c r="AF187" s="55" t="s">
        <v>319</v>
      </c>
      <c r="AG187" s="55"/>
      <c r="AH187" s="55"/>
      <c r="AI187" s="55"/>
      <c r="AJ187" s="55"/>
      <c r="AK187" s="55"/>
      <c r="AL187" s="55"/>
      <c r="AM187" s="55"/>
      <c r="AN187" s="55"/>
      <c r="AO187" s="55" t="n">
        <v>37.5</v>
      </c>
      <c r="AP187" s="55" t="s">
        <v>319</v>
      </c>
      <c r="AQ187" s="55" t="n">
        <v>44.56</v>
      </c>
      <c r="AR187" s="55" t="s">
        <v>319</v>
      </c>
      <c r="AS187" s="55" t="n">
        <v>52.45</v>
      </c>
      <c r="AT187" s="55" t="s">
        <v>319</v>
      </c>
      <c r="AU187" s="55" t="n">
        <v>414.3</v>
      </c>
      <c r="AV187" s="55" t="n">
        <v>0.284</v>
      </c>
      <c r="AW187" s="55" t="s">
        <v>464</v>
      </c>
      <c r="AX187" s="36" t="s">
        <v>465</v>
      </c>
      <c r="AY187" s="55" t="n">
        <v>1</v>
      </c>
      <c r="AZ187" s="55"/>
    </row>
    <row collapsed="false" customFormat="false" customHeight="false" hidden="false" ht="15.9" outlineLevel="0" r="188">
      <c r="A188" s="36" t="n">
        <v>178</v>
      </c>
      <c r="B188" s="82" t="n">
        <v>8177</v>
      </c>
      <c r="C188" s="71" t="s">
        <v>448</v>
      </c>
      <c r="D188" s="55" t="s">
        <v>437</v>
      </c>
      <c r="E188" s="55" t="s">
        <v>462</v>
      </c>
      <c r="F188" s="55" t="s">
        <v>463</v>
      </c>
      <c r="G188" s="74" t="s">
        <v>440</v>
      </c>
      <c r="H188" s="34" t="s">
        <v>288</v>
      </c>
      <c r="I188" s="55" t="n">
        <v>1</v>
      </c>
      <c r="J188" s="55"/>
      <c r="K188" s="36" t="n">
        <v>80</v>
      </c>
      <c r="L188" s="172" t="n">
        <v>7</v>
      </c>
      <c r="M188" s="36" t="s">
        <v>464</v>
      </c>
      <c r="N188" s="36" t="s">
        <v>53</v>
      </c>
      <c r="O188" s="55"/>
      <c r="P188" s="55"/>
      <c r="Q188" s="55"/>
      <c r="R188" s="36" t="s">
        <v>465</v>
      </c>
      <c r="S188" s="55"/>
      <c r="T188" s="55"/>
      <c r="U188" s="55" t="n">
        <v>372.42</v>
      </c>
      <c r="V188" s="55" t="n">
        <v>406.06</v>
      </c>
      <c r="W188" s="55" t="n">
        <v>85.69</v>
      </c>
      <c r="X188" s="55" t="s">
        <v>319</v>
      </c>
      <c r="Y188" s="55" t="n">
        <v>76.81</v>
      </c>
      <c r="Z188" s="55" t="s">
        <v>319</v>
      </c>
      <c r="AA188" s="55" t="n">
        <v>59.07</v>
      </c>
      <c r="AB188" s="55" t="s">
        <v>319</v>
      </c>
      <c r="AC188" s="55" t="n">
        <v>55.81</v>
      </c>
      <c r="AD188" s="55" t="s">
        <v>319</v>
      </c>
      <c r="AE188" s="55" t="n">
        <v>36.08</v>
      </c>
      <c r="AF188" s="55" t="s">
        <v>319</v>
      </c>
      <c r="AG188" s="55"/>
      <c r="AH188" s="55"/>
      <c r="AI188" s="55"/>
      <c r="AJ188" s="55"/>
      <c r="AK188" s="55"/>
      <c r="AL188" s="55"/>
      <c r="AM188" s="55"/>
      <c r="AN188" s="55"/>
      <c r="AO188" s="55" t="n">
        <v>38.6</v>
      </c>
      <c r="AP188" s="55" t="s">
        <v>319</v>
      </c>
      <c r="AQ188" s="55" t="n">
        <v>50.28</v>
      </c>
      <c r="AR188" s="55" t="s">
        <v>319</v>
      </c>
      <c r="AS188" s="55" t="n">
        <v>59.81</v>
      </c>
      <c r="AT188" s="55" t="s">
        <v>319</v>
      </c>
      <c r="AU188" s="55" t="n">
        <v>462.15</v>
      </c>
      <c r="AV188" s="55" t="n">
        <v>0.217</v>
      </c>
      <c r="AW188" s="55" t="s">
        <v>464</v>
      </c>
      <c r="AX188" s="36" t="s">
        <v>465</v>
      </c>
      <c r="AY188" s="55" t="n">
        <v>1</v>
      </c>
      <c r="AZ188" s="55"/>
    </row>
    <row collapsed="false" customFormat="false" customHeight="false" hidden="false" ht="15.9" outlineLevel="0" r="189">
      <c r="A189" s="36" t="n">
        <v>179</v>
      </c>
      <c r="B189" s="82" t="n">
        <v>8178</v>
      </c>
      <c r="C189" s="71" t="s">
        <v>448</v>
      </c>
      <c r="D189" s="55"/>
      <c r="E189" s="55" t="s">
        <v>462</v>
      </c>
      <c r="F189" s="55" t="s">
        <v>463</v>
      </c>
      <c r="G189" s="74" t="s">
        <v>440</v>
      </c>
      <c r="H189" s="34" t="s">
        <v>288</v>
      </c>
      <c r="I189" s="55" t="n">
        <v>1</v>
      </c>
      <c r="J189" s="55"/>
      <c r="K189" s="36" t="n">
        <v>80</v>
      </c>
      <c r="L189" s="172" t="n">
        <v>7</v>
      </c>
      <c r="M189" s="36" t="s">
        <v>464</v>
      </c>
      <c r="N189" s="36" t="s">
        <v>53</v>
      </c>
      <c r="O189" s="55"/>
      <c r="P189" s="55"/>
      <c r="Q189" s="55"/>
      <c r="R189" s="36" t="s">
        <v>465</v>
      </c>
      <c r="S189" s="55"/>
      <c r="T189" s="55"/>
      <c r="U189" s="55" t="n">
        <v>238.25</v>
      </c>
      <c r="V189" s="55" t="n">
        <v>244.99</v>
      </c>
      <c r="W189" s="55" t="n">
        <v>54.63</v>
      </c>
      <c r="X189" s="55" t="s">
        <v>319</v>
      </c>
      <c r="Y189" s="55" t="n">
        <v>48.71</v>
      </c>
      <c r="Z189" s="55" t="s">
        <v>319</v>
      </c>
      <c r="AA189" s="55" t="n">
        <v>47.99</v>
      </c>
      <c r="AB189" s="55" t="s">
        <v>319</v>
      </c>
      <c r="AC189" s="55" t="n">
        <v>34.85</v>
      </c>
      <c r="AD189" s="55" t="s">
        <v>319</v>
      </c>
      <c r="AE189" s="55" t="n">
        <v>18.53</v>
      </c>
      <c r="AF189" s="55" t="s">
        <v>319</v>
      </c>
      <c r="AG189" s="55"/>
      <c r="AH189" s="55"/>
      <c r="AI189" s="55"/>
      <c r="AJ189" s="55"/>
      <c r="AK189" s="55"/>
      <c r="AL189" s="55"/>
      <c r="AM189" s="55"/>
      <c r="AN189" s="55"/>
      <c r="AO189" s="55" t="n">
        <v>24.04</v>
      </c>
      <c r="AP189" s="55" t="s">
        <v>319</v>
      </c>
      <c r="AQ189" s="55" t="n">
        <v>30.96</v>
      </c>
      <c r="AR189" s="55" t="s">
        <v>319</v>
      </c>
      <c r="AS189" s="55" t="n">
        <v>37.54</v>
      </c>
      <c r="AT189" s="55" t="s">
        <v>319</v>
      </c>
      <c r="AU189" s="55" t="n">
        <v>297.25</v>
      </c>
      <c r="AV189" s="55" t="n">
        <v>0.133</v>
      </c>
      <c r="AW189" s="55" t="s">
        <v>464</v>
      </c>
      <c r="AX189" s="36" t="s">
        <v>465</v>
      </c>
      <c r="AY189" s="55"/>
      <c r="AZ189" s="55"/>
    </row>
    <row collapsed="false" customFormat="false" customHeight="false" hidden="false" ht="15.9" outlineLevel="0" r="190">
      <c r="A190" s="36" t="n">
        <v>180</v>
      </c>
      <c r="B190" s="82" t="n">
        <v>8179</v>
      </c>
      <c r="C190" s="71" t="s">
        <v>448</v>
      </c>
      <c r="D190" s="55" t="s">
        <v>437</v>
      </c>
      <c r="E190" s="55" t="s">
        <v>462</v>
      </c>
      <c r="F190" s="55" t="s">
        <v>463</v>
      </c>
      <c r="G190" s="74" t="s">
        <v>440</v>
      </c>
      <c r="H190" s="34" t="s">
        <v>288</v>
      </c>
      <c r="I190" s="55" t="n">
        <v>1</v>
      </c>
      <c r="J190" s="55"/>
      <c r="K190" s="36" t="n">
        <v>80</v>
      </c>
      <c r="L190" s="172" t="n">
        <v>7</v>
      </c>
      <c r="M190" s="36" t="s">
        <v>464</v>
      </c>
      <c r="N190" s="36" t="s">
        <v>53</v>
      </c>
      <c r="O190" s="55"/>
      <c r="P190" s="55"/>
      <c r="Q190" s="55"/>
      <c r="R190" s="36" t="s">
        <v>465</v>
      </c>
      <c r="S190" s="55"/>
      <c r="T190" s="55"/>
      <c r="U190" s="55" t="n">
        <v>266.98</v>
      </c>
      <c r="V190" s="55" t="n">
        <v>274.85</v>
      </c>
      <c r="W190" s="55" t="n">
        <v>61.29</v>
      </c>
      <c r="X190" s="55" t="s">
        <v>319</v>
      </c>
      <c r="Y190" s="55" t="n">
        <v>54.65</v>
      </c>
      <c r="Z190" s="55" t="s">
        <v>319</v>
      </c>
      <c r="AA190" s="55" t="n">
        <v>53.84</v>
      </c>
      <c r="AB190" s="55" t="s">
        <v>319</v>
      </c>
      <c r="AC190" s="55" t="n">
        <v>38.72</v>
      </c>
      <c r="AD190" s="55" t="s">
        <v>319</v>
      </c>
      <c r="AE190" s="55" t="n">
        <v>20.55</v>
      </c>
      <c r="AF190" s="55" t="s">
        <v>319</v>
      </c>
      <c r="AG190" s="55"/>
      <c r="AH190" s="55"/>
      <c r="AI190" s="55"/>
      <c r="AJ190" s="55"/>
      <c r="AK190" s="55"/>
      <c r="AL190" s="55"/>
      <c r="AM190" s="55"/>
      <c r="AN190" s="55"/>
      <c r="AO190" s="55" t="n">
        <v>26.77</v>
      </c>
      <c r="AP190" s="55" t="s">
        <v>319</v>
      </c>
      <c r="AQ190" s="55" t="n">
        <v>34.44</v>
      </c>
      <c r="AR190" s="55" t="s">
        <v>319</v>
      </c>
      <c r="AS190" s="55" t="n">
        <v>41.83</v>
      </c>
      <c r="AT190" s="55" t="s">
        <v>319</v>
      </c>
      <c r="AU190" s="55" t="n">
        <v>332.09</v>
      </c>
      <c r="AV190" s="55" t="n">
        <v>0.148</v>
      </c>
      <c r="AW190" s="55" t="s">
        <v>464</v>
      </c>
      <c r="AX190" s="36" t="s">
        <v>465</v>
      </c>
      <c r="AY190" s="55" t="n">
        <v>1</v>
      </c>
      <c r="AZ190" s="55"/>
    </row>
    <row collapsed="false" customFormat="false" customHeight="false" hidden="false" ht="15.9" outlineLevel="0" r="191">
      <c r="A191" s="36" t="n">
        <v>181</v>
      </c>
      <c r="B191" s="82" t="n">
        <v>8180</v>
      </c>
      <c r="C191" s="71" t="s">
        <v>448</v>
      </c>
      <c r="D191" s="55" t="s">
        <v>437</v>
      </c>
      <c r="E191" s="55" t="s">
        <v>462</v>
      </c>
      <c r="F191" s="55" t="s">
        <v>463</v>
      </c>
      <c r="G191" s="74" t="s">
        <v>440</v>
      </c>
      <c r="H191" s="34" t="s">
        <v>288</v>
      </c>
      <c r="I191" s="55" t="n">
        <v>1</v>
      </c>
      <c r="J191" s="55"/>
      <c r="K191" s="55" t="n">
        <v>80</v>
      </c>
      <c r="L191" s="172" t="n">
        <v>7</v>
      </c>
      <c r="M191" s="36" t="s">
        <v>464</v>
      </c>
      <c r="N191" s="36" t="s">
        <v>53</v>
      </c>
      <c r="O191" s="55"/>
      <c r="P191" s="55"/>
      <c r="Q191" s="55"/>
      <c r="R191" s="36" t="s">
        <v>465</v>
      </c>
      <c r="S191" s="55"/>
      <c r="T191" s="55"/>
      <c r="U191" s="55" t="n">
        <v>201.17</v>
      </c>
      <c r="V191" s="55" t="n">
        <v>237.99</v>
      </c>
      <c r="W191" s="55" t="n">
        <v>45.18</v>
      </c>
      <c r="X191" s="55" t="s">
        <v>466</v>
      </c>
      <c r="Y191" s="55" t="n">
        <v>44.57</v>
      </c>
      <c r="Z191" s="55" t="s">
        <v>466</v>
      </c>
      <c r="AA191" s="55" t="n">
        <v>45.18</v>
      </c>
      <c r="AB191" s="55" t="s">
        <v>466</v>
      </c>
      <c r="AC191" s="55" t="n">
        <v>45.18</v>
      </c>
      <c r="AD191" s="55" t="s">
        <v>466</v>
      </c>
      <c r="AE191" s="55" t="n">
        <v>13.11</v>
      </c>
      <c r="AF191" s="55" t="s">
        <v>466</v>
      </c>
      <c r="AG191" s="55"/>
      <c r="AH191" s="55"/>
      <c r="AI191" s="55"/>
      <c r="AJ191" s="55"/>
      <c r="AK191" s="55"/>
      <c r="AL191" s="55"/>
      <c r="AM191" s="55"/>
      <c r="AN191" s="55"/>
      <c r="AO191" s="55" t="n">
        <v>44.23</v>
      </c>
      <c r="AP191" s="55" t="s">
        <v>466</v>
      </c>
      <c r="AQ191" s="55" t="n">
        <v>44.23</v>
      </c>
      <c r="AR191" s="55" t="s">
        <v>466</v>
      </c>
      <c r="AS191" s="55" t="n">
        <v>44.23</v>
      </c>
      <c r="AT191" s="55" t="s">
        <v>466</v>
      </c>
      <c r="AU191" s="55" t="n">
        <v>325.91</v>
      </c>
      <c r="AV191" s="55" t="n">
        <v>0.106</v>
      </c>
      <c r="AW191" s="55" t="s">
        <v>464</v>
      </c>
      <c r="AX191" s="36" t="s">
        <v>465</v>
      </c>
      <c r="AY191" s="55" t="n">
        <v>1</v>
      </c>
      <c r="AZ191" s="55"/>
    </row>
    <row collapsed="false" customFormat="false" customHeight="false" hidden="false" ht="15.9" outlineLevel="0" r="192">
      <c r="A192" s="36" t="n">
        <v>182</v>
      </c>
      <c r="B192" s="82" t="n">
        <v>8181</v>
      </c>
      <c r="C192" s="71" t="s">
        <v>448</v>
      </c>
      <c r="D192" s="55" t="s">
        <v>437</v>
      </c>
      <c r="E192" s="55" t="s">
        <v>462</v>
      </c>
      <c r="F192" s="55" t="s">
        <v>463</v>
      </c>
      <c r="G192" s="74" t="s">
        <v>440</v>
      </c>
      <c r="H192" s="34" t="s">
        <v>288</v>
      </c>
      <c r="I192" s="55" t="n">
        <v>1</v>
      </c>
      <c r="J192" s="55"/>
      <c r="K192" s="55" t="n">
        <v>50</v>
      </c>
      <c r="L192" s="172" t="n">
        <v>7</v>
      </c>
      <c r="M192" s="36" t="s">
        <v>464</v>
      </c>
      <c r="N192" s="36" t="s">
        <v>53</v>
      </c>
      <c r="O192" s="55"/>
      <c r="P192" s="55"/>
      <c r="Q192" s="55"/>
      <c r="R192" s="36" t="s">
        <v>465</v>
      </c>
      <c r="S192" s="55"/>
      <c r="T192" s="55"/>
      <c r="U192" s="55" t="n">
        <v>79.14</v>
      </c>
      <c r="V192" s="55" t="n">
        <v>73.26</v>
      </c>
      <c r="W192" s="55" t="n">
        <v>8.59</v>
      </c>
      <c r="X192" s="55" t="s">
        <v>319</v>
      </c>
      <c r="Y192" s="55" t="n">
        <v>8.47</v>
      </c>
      <c r="Z192" s="55" t="s">
        <v>319</v>
      </c>
      <c r="AA192" s="55" t="n">
        <v>12.87</v>
      </c>
      <c r="AB192" s="55" t="s">
        <v>319</v>
      </c>
      <c r="AC192" s="55" t="n">
        <v>11.87</v>
      </c>
      <c r="AD192" s="55" t="s">
        <v>319</v>
      </c>
      <c r="AE192" s="55" t="n">
        <v>5.98</v>
      </c>
      <c r="AF192" s="55" t="s">
        <v>319</v>
      </c>
      <c r="AG192" s="55"/>
      <c r="AH192" s="55"/>
      <c r="AI192" s="55"/>
      <c r="AJ192" s="55"/>
      <c r="AK192" s="55"/>
      <c r="AL192" s="55"/>
      <c r="AM192" s="55"/>
      <c r="AN192" s="55"/>
      <c r="AO192" s="55" t="n">
        <v>7.18</v>
      </c>
      <c r="AP192" s="55" t="s">
        <v>319</v>
      </c>
      <c r="AQ192" s="55" t="n">
        <v>10.31</v>
      </c>
      <c r="AR192" s="55" t="s">
        <v>319</v>
      </c>
      <c r="AS192" s="55" t="n">
        <v>12.24</v>
      </c>
      <c r="AT192" s="55" t="s">
        <v>319</v>
      </c>
      <c r="AU192" s="55" t="n">
        <v>77.51</v>
      </c>
      <c r="AV192" s="55" t="n">
        <v>0.042</v>
      </c>
      <c r="AW192" s="55" t="s">
        <v>464</v>
      </c>
      <c r="AX192" s="36" t="s">
        <v>465</v>
      </c>
      <c r="AY192" s="55" t="n">
        <v>1</v>
      </c>
      <c r="AZ192" s="55"/>
    </row>
    <row collapsed="false" customFormat="false" customHeight="false" hidden="false" ht="15.9" outlineLevel="0" r="193">
      <c r="A193" s="36" t="n">
        <v>183</v>
      </c>
      <c r="B193" s="82" t="n">
        <v>8182</v>
      </c>
      <c r="C193" s="71" t="s">
        <v>448</v>
      </c>
      <c r="D193" s="55" t="s">
        <v>437</v>
      </c>
      <c r="E193" s="55" t="s">
        <v>462</v>
      </c>
      <c r="F193" s="55" t="s">
        <v>463</v>
      </c>
      <c r="G193" s="74" t="s">
        <v>440</v>
      </c>
      <c r="H193" s="34" t="s">
        <v>288</v>
      </c>
      <c r="I193" s="55" t="n">
        <v>1</v>
      </c>
      <c r="J193" s="55"/>
      <c r="K193" s="55" t="n">
        <v>80</v>
      </c>
      <c r="L193" s="172" t="n">
        <v>7</v>
      </c>
      <c r="M193" s="36" t="s">
        <v>464</v>
      </c>
      <c r="N193" s="36" t="s">
        <v>53</v>
      </c>
      <c r="O193" s="55"/>
      <c r="P193" s="55"/>
      <c r="Q193" s="55"/>
      <c r="R193" s="36" t="s">
        <v>465</v>
      </c>
      <c r="S193" s="55"/>
      <c r="T193" s="55"/>
      <c r="U193" s="55" t="n">
        <v>233.79</v>
      </c>
      <c r="V193" s="55" t="n">
        <v>266.82</v>
      </c>
      <c r="W193" s="55" t="n">
        <v>49.49</v>
      </c>
      <c r="X193" s="55" t="s">
        <v>466</v>
      </c>
      <c r="Y193" s="55" t="n">
        <v>48.83</v>
      </c>
      <c r="Z193" s="55" t="s">
        <v>466</v>
      </c>
      <c r="AA193" s="55" t="n">
        <v>49.49</v>
      </c>
      <c r="AB193" s="55" t="s">
        <v>466</v>
      </c>
      <c r="AC193" s="55" t="n">
        <v>49.49</v>
      </c>
      <c r="AD193" s="55" t="s">
        <v>466</v>
      </c>
      <c r="AE193" s="55" t="n">
        <v>14.37</v>
      </c>
      <c r="AF193" s="55" t="s">
        <v>466</v>
      </c>
      <c r="AG193" s="55"/>
      <c r="AH193" s="55"/>
      <c r="AI193" s="55"/>
      <c r="AJ193" s="55"/>
      <c r="AK193" s="55"/>
      <c r="AL193" s="55"/>
      <c r="AM193" s="55"/>
      <c r="AN193" s="55"/>
      <c r="AO193" s="55" t="n">
        <v>47.44</v>
      </c>
      <c r="AP193" s="55" t="s">
        <v>466</v>
      </c>
      <c r="AQ193" s="55" t="n">
        <v>47.44</v>
      </c>
      <c r="AR193" s="55" t="s">
        <v>466</v>
      </c>
      <c r="AS193" s="55" t="n">
        <v>47.44</v>
      </c>
      <c r="AT193" s="55" t="s">
        <v>466</v>
      </c>
      <c r="AU193" s="55" t="n">
        <v>353.99</v>
      </c>
      <c r="AV193" s="55" t="n">
        <v>0.123</v>
      </c>
      <c r="AW193" s="55" t="s">
        <v>464</v>
      </c>
      <c r="AX193" s="36" t="s">
        <v>465</v>
      </c>
      <c r="AY193" s="55" t="n">
        <v>1</v>
      </c>
      <c r="AZ193" s="55"/>
    </row>
    <row collapsed="false" customFormat="false" customHeight="false" hidden="false" ht="15.9" outlineLevel="0" r="194">
      <c r="A194" s="36" t="n">
        <v>184</v>
      </c>
      <c r="B194" s="82" t="n">
        <v>8183</v>
      </c>
      <c r="C194" s="71" t="s">
        <v>448</v>
      </c>
      <c r="D194" s="55" t="s">
        <v>437</v>
      </c>
      <c r="E194" s="55" t="s">
        <v>462</v>
      </c>
      <c r="F194" s="55" t="s">
        <v>463</v>
      </c>
      <c r="G194" s="74" t="s">
        <v>440</v>
      </c>
      <c r="H194" s="34" t="s">
        <v>288</v>
      </c>
      <c r="I194" s="55" t="n">
        <v>1</v>
      </c>
      <c r="J194" s="55"/>
      <c r="K194" s="55" t="n">
        <v>80</v>
      </c>
      <c r="L194" s="172" t="n">
        <v>7</v>
      </c>
      <c r="M194" s="36" t="s">
        <v>464</v>
      </c>
      <c r="N194" s="36" t="s">
        <v>53</v>
      </c>
      <c r="O194" s="55"/>
      <c r="P194" s="55"/>
      <c r="Q194" s="55"/>
      <c r="R194" s="36" t="s">
        <v>465</v>
      </c>
      <c r="S194" s="55"/>
      <c r="T194" s="55"/>
      <c r="U194" s="55" t="n">
        <v>340.16</v>
      </c>
      <c r="V194" s="55" t="n">
        <v>318.16</v>
      </c>
      <c r="W194" s="55" t="n">
        <v>40.71</v>
      </c>
      <c r="X194" s="55" t="s">
        <v>466</v>
      </c>
      <c r="Y194" s="55" t="n">
        <v>40.71</v>
      </c>
      <c r="Z194" s="55" t="s">
        <v>466</v>
      </c>
      <c r="AA194" s="55" t="n">
        <v>40.71</v>
      </c>
      <c r="AB194" s="55" t="s">
        <v>466</v>
      </c>
      <c r="AC194" s="55" t="n">
        <v>40.71</v>
      </c>
      <c r="AD194" s="55" t="s">
        <v>466</v>
      </c>
      <c r="AE194" s="55" t="n">
        <v>11.82</v>
      </c>
      <c r="AF194" s="55" t="s">
        <v>466</v>
      </c>
      <c r="AG194" s="55"/>
      <c r="AH194" s="55"/>
      <c r="AI194" s="55"/>
      <c r="AJ194" s="55"/>
      <c r="AK194" s="55"/>
      <c r="AL194" s="55"/>
      <c r="AM194" s="55"/>
      <c r="AN194" s="55"/>
      <c r="AO194" s="55" t="n">
        <v>39.31</v>
      </c>
      <c r="AP194" s="55" t="s">
        <v>466</v>
      </c>
      <c r="AQ194" s="55" t="n">
        <v>39.31</v>
      </c>
      <c r="AR194" s="55" t="s">
        <v>466</v>
      </c>
      <c r="AS194" s="55" t="n">
        <v>39.31</v>
      </c>
      <c r="AT194" s="55" t="s">
        <v>466</v>
      </c>
      <c r="AU194" s="55" t="n">
        <v>292.59</v>
      </c>
      <c r="AV194" s="55" t="n">
        <v>0.18</v>
      </c>
      <c r="AW194" s="55" t="s">
        <v>464</v>
      </c>
      <c r="AX194" s="36" t="s">
        <v>465</v>
      </c>
      <c r="AY194" s="55" t="n">
        <v>1</v>
      </c>
      <c r="AZ194" s="55"/>
    </row>
    <row collapsed="false" customFormat="false" customHeight="false" hidden="false" ht="15.9" outlineLevel="0" r="195">
      <c r="A195" s="36" t="n">
        <v>185</v>
      </c>
      <c r="B195" s="82" t="n">
        <v>8184</v>
      </c>
      <c r="C195" s="71" t="s">
        <v>448</v>
      </c>
      <c r="D195" s="55" t="s">
        <v>437</v>
      </c>
      <c r="E195" s="55" t="s">
        <v>462</v>
      </c>
      <c r="F195" s="55" t="s">
        <v>463</v>
      </c>
      <c r="G195" s="74" t="s">
        <v>440</v>
      </c>
      <c r="H195" s="34" t="s">
        <v>288</v>
      </c>
      <c r="I195" s="55" t="n">
        <v>1</v>
      </c>
      <c r="J195" s="55"/>
      <c r="K195" s="55" t="n">
        <v>80</v>
      </c>
      <c r="L195" s="172" t="n">
        <v>7</v>
      </c>
      <c r="M195" s="36" t="s">
        <v>464</v>
      </c>
      <c r="N195" s="36" t="s">
        <v>53</v>
      </c>
      <c r="O195" s="55"/>
      <c r="P195" s="55"/>
      <c r="Q195" s="55"/>
      <c r="R195" s="36" t="s">
        <v>465</v>
      </c>
      <c r="S195" s="55"/>
      <c r="T195" s="55"/>
      <c r="U195" s="55" t="n">
        <v>200.28</v>
      </c>
      <c r="V195" s="55" t="n">
        <v>196.52</v>
      </c>
      <c r="W195" s="55" t="n">
        <v>42.94</v>
      </c>
      <c r="X195" s="55" t="s">
        <v>319</v>
      </c>
      <c r="Y195" s="55" t="n">
        <v>38.31</v>
      </c>
      <c r="Z195" s="55" t="s">
        <v>319</v>
      </c>
      <c r="AA195" s="55" t="n">
        <v>37.23</v>
      </c>
      <c r="AB195" s="55" t="s">
        <v>319</v>
      </c>
      <c r="AC195" s="55" t="n">
        <v>27.19</v>
      </c>
      <c r="AD195" s="55" t="s">
        <v>319</v>
      </c>
      <c r="AE195" s="55" t="n">
        <v>13.65</v>
      </c>
      <c r="AF195" s="55" t="s">
        <v>319</v>
      </c>
      <c r="AG195" s="55"/>
      <c r="AH195" s="55"/>
      <c r="AI195" s="55"/>
      <c r="AJ195" s="55"/>
      <c r="AK195" s="55"/>
      <c r="AL195" s="55"/>
      <c r="AM195" s="55"/>
      <c r="AN195" s="55"/>
      <c r="AO195" s="55" t="n">
        <v>27.4</v>
      </c>
      <c r="AP195" s="55" t="s">
        <v>319</v>
      </c>
      <c r="AQ195" s="55" t="n">
        <v>30.82</v>
      </c>
      <c r="AR195" s="55" t="s">
        <v>319</v>
      </c>
      <c r="AS195" s="55" t="n">
        <v>37.54</v>
      </c>
      <c r="AT195" s="55" t="s">
        <v>319</v>
      </c>
      <c r="AU195" s="55" t="n">
        <v>255.08</v>
      </c>
      <c r="AV195" s="55" t="n">
        <v>0.118</v>
      </c>
      <c r="AW195" s="55" t="s">
        <v>464</v>
      </c>
      <c r="AX195" s="36" t="s">
        <v>465</v>
      </c>
      <c r="AY195" s="55" t="n">
        <v>1</v>
      </c>
      <c r="AZ195" s="55"/>
    </row>
    <row collapsed="false" customFormat="false" customHeight="false" hidden="false" ht="15.9" outlineLevel="0" r="196">
      <c r="A196" s="36" t="n">
        <v>186</v>
      </c>
      <c r="B196" s="82" t="n">
        <v>8185</v>
      </c>
      <c r="C196" s="71" t="s">
        <v>448</v>
      </c>
      <c r="D196" s="55" t="s">
        <v>437</v>
      </c>
      <c r="E196" s="55" t="s">
        <v>462</v>
      </c>
      <c r="F196" s="55" t="s">
        <v>463</v>
      </c>
      <c r="G196" s="74" t="s">
        <v>440</v>
      </c>
      <c r="H196" s="34" t="s">
        <v>288</v>
      </c>
      <c r="I196" s="55" t="n">
        <v>1</v>
      </c>
      <c r="J196" s="55"/>
      <c r="K196" s="55" t="n">
        <v>80</v>
      </c>
      <c r="L196" s="172" t="n">
        <v>7</v>
      </c>
      <c r="M196" s="36" t="s">
        <v>464</v>
      </c>
      <c r="N196" s="36" t="s">
        <v>53</v>
      </c>
      <c r="O196" s="55"/>
      <c r="P196" s="55"/>
      <c r="Q196" s="55"/>
      <c r="R196" s="36" t="s">
        <v>465</v>
      </c>
      <c r="S196" s="55"/>
      <c r="T196" s="55"/>
      <c r="U196" s="55" t="n">
        <v>121.62</v>
      </c>
      <c r="V196" s="55" t="n">
        <v>122.36</v>
      </c>
      <c r="W196" s="55" t="n">
        <v>26.44</v>
      </c>
      <c r="X196" s="55" t="s">
        <v>319</v>
      </c>
      <c r="Y196" s="55" t="n">
        <v>22.95</v>
      </c>
      <c r="Z196" s="55" t="s">
        <v>319</v>
      </c>
      <c r="AA196" s="55" t="n">
        <v>22.55</v>
      </c>
      <c r="AB196" s="55" t="s">
        <v>319</v>
      </c>
      <c r="AC196" s="55" t="n">
        <v>16.3</v>
      </c>
      <c r="AD196" s="55" t="s">
        <v>319</v>
      </c>
      <c r="AE196" s="55" t="n">
        <v>8.02</v>
      </c>
      <c r="AF196" s="55" t="s">
        <v>319</v>
      </c>
      <c r="AG196" s="55"/>
      <c r="AH196" s="55"/>
      <c r="AI196" s="55"/>
      <c r="AJ196" s="55"/>
      <c r="AK196" s="55"/>
      <c r="AL196" s="55"/>
      <c r="AM196" s="55"/>
      <c r="AN196" s="55"/>
      <c r="AO196" s="55" t="n">
        <v>12.76</v>
      </c>
      <c r="AP196" s="55" t="s">
        <v>319</v>
      </c>
      <c r="AQ196" s="55" t="n">
        <v>14.61</v>
      </c>
      <c r="AR196" s="55" t="s">
        <v>319</v>
      </c>
      <c r="AS196" s="55" t="n">
        <v>17.61</v>
      </c>
      <c r="AT196" s="55" t="s">
        <v>319</v>
      </c>
      <c r="AU196" s="55" t="n">
        <v>141.24</v>
      </c>
      <c r="AV196" s="55" t="n">
        <v>0.076</v>
      </c>
      <c r="AW196" s="55" t="s">
        <v>464</v>
      </c>
      <c r="AX196" s="36" t="s">
        <v>465</v>
      </c>
      <c r="AY196" s="55" t="n">
        <v>1</v>
      </c>
      <c r="AZ196" s="55"/>
    </row>
    <row collapsed="false" customFormat="false" customHeight="false" hidden="false" ht="15.9" outlineLevel="0" r="197">
      <c r="A197" s="36" t="n">
        <v>187</v>
      </c>
      <c r="B197" s="82" t="n">
        <v>8186</v>
      </c>
      <c r="C197" s="71" t="s">
        <v>448</v>
      </c>
      <c r="D197" s="55"/>
      <c r="E197" s="55" t="s">
        <v>462</v>
      </c>
      <c r="F197" s="55" t="s">
        <v>463</v>
      </c>
      <c r="G197" s="74" t="s">
        <v>440</v>
      </c>
      <c r="H197" s="34" t="s">
        <v>288</v>
      </c>
      <c r="I197" s="55" t="n">
        <v>1</v>
      </c>
      <c r="J197" s="55"/>
      <c r="K197" s="55" t="n">
        <v>80</v>
      </c>
      <c r="L197" s="172" t="n">
        <v>7</v>
      </c>
      <c r="M197" s="36" t="s">
        <v>464</v>
      </c>
      <c r="N197" s="36" t="s">
        <v>53</v>
      </c>
      <c r="O197" s="55"/>
      <c r="P197" s="55"/>
      <c r="Q197" s="55"/>
      <c r="R197" s="36" t="s">
        <v>465</v>
      </c>
      <c r="S197" s="55"/>
      <c r="T197" s="55"/>
      <c r="U197" s="55" t="n">
        <v>250.86</v>
      </c>
      <c r="V197" s="55" t="n">
        <v>246.36</v>
      </c>
      <c r="W197" s="55" t="n">
        <v>53.23</v>
      </c>
      <c r="X197" s="55" t="s">
        <v>319</v>
      </c>
      <c r="Y197" s="55" t="n">
        <v>46.21</v>
      </c>
      <c r="Z197" s="55" t="s">
        <v>319</v>
      </c>
      <c r="AA197" s="55" t="n">
        <v>45.42</v>
      </c>
      <c r="AB197" s="55" t="s">
        <v>319</v>
      </c>
      <c r="AC197" s="55" t="n">
        <v>36.07</v>
      </c>
      <c r="AD197" s="55" t="s">
        <v>319</v>
      </c>
      <c r="AE197" s="55" t="n">
        <v>18.2</v>
      </c>
      <c r="AF197" s="55" t="s">
        <v>319</v>
      </c>
      <c r="AG197" s="55"/>
      <c r="AH197" s="55"/>
      <c r="AI197" s="55"/>
      <c r="AJ197" s="55"/>
      <c r="AK197" s="55"/>
      <c r="AL197" s="55"/>
      <c r="AM197" s="55"/>
      <c r="AN197" s="55"/>
      <c r="AO197" s="55" t="n">
        <v>27.73</v>
      </c>
      <c r="AP197" s="55" t="s">
        <v>319</v>
      </c>
      <c r="AQ197" s="55" t="n">
        <v>31.84</v>
      </c>
      <c r="AR197" s="55" t="s">
        <v>319</v>
      </c>
      <c r="AS197" s="55" t="n">
        <v>38.53</v>
      </c>
      <c r="AT197" s="55" t="s">
        <v>319</v>
      </c>
      <c r="AU197" s="55" t="n">
        <v>297.23</v>
      </c>
      <c r="AV197" s="55" t="n">
        <v>0.153</v>
      </c>
      <c r="AW197" s="55" t="s">
        <v>464</v>
      </c>
      <c r="AX197" s="36" t="s">
        <v>465</v>
      </c>
      <c r="AY197" s="55"/>
      <c r="AZ197" s="55"/>
    </row>
    <row collapsed="false" customFormat="false" customHeight="false" hidden="false" ht="15.9" outlineLevel="0" r="198">
      <c r="A198" s="36" t="n">
        <v>188</v>
      </c>
      <c r="B198" s="82" t="n">
        <v>8187</v>
      </c>
      <c r="C198" s="71" t="s">
        <v>448</v>
      </c>
      <c r="D198" s="55" t="s">
        <v>437</v>
      </c>
      <c r="E198" s="55" t="s">
        <v>462</v>
      </c>
      <c r="F198" s="55" t="s">
        <v>463</v>
      </c>
      <c r="G198" s="74" t="s">
        <v>440</v>
      </c>
      <c r="H198" s="34" t="s">
        <v>288</v>
      </c>
      <c r="I198" s="55" t="n">
        <v>1</v>
      </c>
      <c r="J198" s="55"/>
      <c r="K198" s="55" t="n">
        <v>80</v>
      </c>
      <c r="L198" s="172" t="n">
        <v>7</v>
      </c>
      <c r="M198" s="36" t="s">
        <v>464</v>
      </c>
      <c r="N198" s="36" t="s">
        <v>53</v>
      </c>
      <c r="O198" s="55"/>
      <c r="P198" s="55"/>
      <c r="Q198" s="55"/>
      <c r="R198" s="36" t="s">
        <v>465</v>
      </c>
      <c r="S198" s="55"/>
      <c r="T198" s="55"/>
      <c r="U198" s="55" t="n">
        <v>396.89</v>
      </c>
      <c r="V198" s="55" t="n">
        <v>403.13</v>
      </c>
      <c r="W198" s="55" t="n">
        <v>89.57</v>
      </c>
      <c r="X198" s="55" t="s">
        <v>319</v>
      </c>
      <c r="Y198" s="55" t="n">
        <v>79.84</v>
      </c>
      <c r="Z198" s="55" t="s">
        <v>319</v>
      </c>
      <c r="AA198" s="55" t="n">
        <v>77.84</v>
      </c>
      <c r="AB198" s="55" t="s">
        <v>319</v>
      </c>
      <c r="AC198" s="55" t="n">
        <v>57.7</v>
      </c>
      <c r="AD198" s="55" t="s">
        <v>319</v>
      </c>
      <c r="AE198" s="55" t="n">
        <v>29.92</v>
      </c>
      <c r="AF198" s="55" t="s">
        <v>319</v>
      </c>
      <c r="AG198" s="55"/>
      <c r="AH198" s="55"/>
      <c r="AI198" s="55"/>
      <c r="AJ198" s="55"/>
      <c r="AK198" s="55"/>
      <c r="AL198" s="55"/>
      <c r="AM198" s="55"/>
      <c r="AN198" s="55"/>
      <c r="AO198" s="55" t="n">
        <v>45.68</v>
      </c>
      <c r="AP198" s="55" t="s">
        <v>319</v>
      </c>
      <c r="AQ198" s="55" t="n">
        <v>53.23</v>
      </c>
      <c r="AR198" s="55" t="s">
        <v>319</v>
      </c>
      <c r="AS198" s="55" t="n">
        <v>63.35</v>
      </c>
      <c r="AT198" s="55" t="s">
        <v>319</v>
      </c>
      <c r="AU198" s="55" t="n">
        <v>497.13</v>
      </c>
      <c r="AV198" s="55" t="n">
        <v>0.206</v>
      </c>
      <c r="AW198" s="55" t="s">
        <v>464</v>
      </c>
      <c r="AX198" s="36" t="s">
        <v>465</v>
      </c>
      <c r="AY198" s="55" t="n">
        <v>1</v>
      </c>
      <c r="AZ198" s="55"/>
    </row>
    <row collapsed="false" customFormat="false" customHeight="false" hidden="false" ht="15.9" outlineLevel="0" r="199">
      <c r="A199" s="36" t="n">
        <v>189</v>
      </c>
      <c r="B199" s="82" t="n">
        <v>8188</v>
      </c>
      <c r="C199" s="71" t="s">
        <v>448</v>
      </c>
      <c r="D199" s="55" t="s">
        <v>437</v>
      </c>
      <c r="E199" s="55" t="s">
        <v>462</v>
      </c>
      <c r="F199" s="55" t="s">
        <v>463</v>
      </c>
      <c r="G199" s="74" t="s">
        <v>440</v>
      </c>
      <c r="H199" s="34" t="s">
        <v>288</v>
      </c>
      <c r="I199" s="55" t="n">
        <v>1</v>
      </c>
      <c r="J199" s="55"/>
      <c r="K199" s="55" t="n">
        <v>80</v>
      </c>
      <c r="L199" s="172" t="n">
        <v>7</v>
      </c>
      <c r="M199" s="36" t="s">
        <v>464</v>
      </c>
      <c r="N199" s="36" t="s">
        <v>53</v>
      </c>
      <c r="O199" s="55"/>
      <c r="P199" s="55"/>
      <c r="Q199" s="55"/>
      <c r="R199" s="36" t="s">
        <v>465</v>
      </c>
      <c r="S199" s="55"/>
      <c r="T199" s="55"/>
      <c r="U199" s="55" t="n">
        <v>216.98</v>
      </c>
      <c r="V199" s="55" t="n">
        <v>233.33</v>
      </c>
      <c r="W199" s="55" t="n">
        <v>52.74</v>
      </c>
      <c r="X199" s="55" t="s">
        <v>319</v>
      </c>
      <c r="Y199" s="55" t="n">
        <v>47.3</v>
      </c>
      <c r="Z199" s="55" t="s">
        <v>319</v>
      </c>
      <c r="AA199" s="55" t="n">
        <v>46.8</v>
      </c>
      <c r="AB199" s="55" t="s">
        <v>319</v>
      </c>
      <c r="AC199" s="55" t="n">
        <v>34.28</v>
      </c>
      <c r="AD199" s="55" t="s">
        <v>319</v>
      </c>
      <c r="AE199" s="55" t="n">
        <v>17.7</v>
      </c>
      <c r="AF199" s="55" t="s">
        <v>319</v>
      </c>
      <c r="AG199" s="55"/>
      <c r="AH199" s="55"/>
      <c r="AI199" s="55"/>
      <c r="AJ199" s="55"/>
      <c r="AK199" s="55"/>
      <c r="AL199" s="55"/>
      <c r="AM199" s="55"/>
      <c r="AN199" s="55"/>
      <c r="AO199" s="55" t="n">
        <v>27.13</v>
      </c>
      <c r="AP199" s="55" t="s">
        <v>319</v>
      </c>
      <c r="AQ199" s="55" t="n">
        <v>30.33</v>
      </c>
      <c r="AR199" s="55" t="s">
        <v>319</v>
      </c>
      <c r="AS199" s="55" t="n">
        <v>36.64</v>
      </c>
      <c r="AT199" s="55" t="s">
        <v>319</v>
      </c>
      <c r="AU199" s="55" t="n">
        <v>292.92</v>
      </c>
      <c r="AV199" s="55" t="n">
        <v>0.109</v>
      </c>
      <c r="AW199" s="55" t="s">
        <v>464</v>
      </c>
      <c r="AX199" s="36" t="s">
        <v>465</v>
      </c>
      <c r="AY199" s="55" t="n">
        <v>1</v>
      </c>
      <c r="AZ199" s="55"/>
    </row>
    <row collapsed="false" customFormat="false" customHeight="false" hidden="false" ht="15.9" outlineLevel="0" r="200">
      <c r="A200" s="36" t="n">
        <v>190</v>
      </c>
      <c r="B200" s="82" t="n">
        <v>8189</v>
      </c>
      <c r="C200" s="71" t="s">
        <v>448</v>
      </c>
      <c r="D200" s="55"/>
      <c r="E200" s="55" t="s">
        <v>462</v>
      </c>
      <c r="F200" s="55" t="s">
        <v>463</v>
      </c>
      <c r="G200" s="74" t="s">
        <v>440</v>
      </c>
      <c r="H200" s="34" t="s">
        <v>288</v>
      </c>
      <c r="I200" s="55" t="n">
        <v>1</v>
      </c>
      <c r="J200" s="55"/>
      <c r="K200" s="55" t="n">
        <v>80</v>
      </c>
      <c r="L200" s="172" t="n">
        <v>7</v>
      </c>
      <c r="M200" s="36" t="s">
        <v>464</v>
      </c>
      <c r="N200" s="36" t="s">
        <v>53</v>
      </c>
      <c r="O200" s="55"/>
      <c r="P200" s="55"/>
      <c r="Q200" s="55"/>
      <c r="R200" s="36" t="s">
        <v>465</v>
      </c>
      <c r="S200" s="55"/>
      <c r="T200" s="55"/>
      <c r="U200" s="55" t="n">
        <v>271.54</v>
      </c>
      <c r="V200" s="55" t="n">
        <v>262.36</v>
      </c>
      <c r="W200" s="55" t="n">
        <v>35.69</v>
      </c>
      <c r="X200" s="55" t="s">
        <v>466</v>
      </c>
      <c r="Y200" s="55" t="n">
        <v>35.69</v>
      </c>
      <c r="Z200" s="55" t="s">
        <v>466</v>
      </c>
      <c r="AA200" s="55" t="n">
        <v>35.69</v>
      </c>
      <c r="AB200" s="55" t="s">
        <v>466</v>
      </c>
      <c r="AC200" s="55" t="n">
        <v>35.7</v>
      </c>
      <c r="AD200" s="55" t="s">
        <v>466</v>
      </c>
      <c r="AE200" s="55" t="n">
        <v>10.55</v>
      </c>
      <c r="AF200" s="55" t="s">
        <v>466</v>
      </c>
      <c r="AG200" s="55"/>
      <c r="AH200" s="55"/>
      <c r="AI200" s="55"/>
      <c r="AJ200" s="55"/>
      <c r="AK200" s="55"/>
      <c r="AL200" s="55"/>
      <c r="AM200" s="55"/>
      <c r="AN200" s="55"/>
      <c r="AO200" s="55" t="n">
        <v>34.66</v>
      </c>
      <c r="AP200" s="55" t="s">
        <v>466</v>
      </c>
      <c r="AQ200" s="55" t="n">
        <v>35.07</v>
      </c>
      <c r="AR200" s="55" t="s">
        <v>466</v>
      </c>
      <c r="AS200" s="55" t="n">
        <v>35.27</v>
      </c>
      <c r="AT200" s="55" t="s">
        <v>466</v>
      </c>
      <c r="AU200" s="55" t="n">
        <v>258.32</v>
      </c>
      <c r="AV200" s="55" t="n">
        <v>0.143</v>
      </c>
      <c r="AW200" s="55" t="s">
        <v>464</v>
      </c>
      <c r="AX200" s="36" t="s">
        <v>465</v>
      </c>
      <c r="AY200" s="55"/>
      <c r="AZ200" s="55"/>
    </row>
    <row collapsed="false" customFormat="false" customHeight="false" hidden="false" ht="15.9" outlineLevel="0" r="201">
      <c r="A201" s="36" t="n">
        <v>191</v>
      </c>
      <c r="B201" s="82" t="n">
        <v>8190</v>
      </c>
      <c r="C201" s="71" t="s">
        <v>448</v>
      </c>
      <c r="D201" s="55" t="s">
        <v>437</v>
      </c>
      <c r="E201" s="55" t="s">
        <v>462</v>
      </c>
      <c r="F201" s="55" t="s">
        <v>463</v>
      </c>
      <c r="G201" s="74" t="s">
        <v>440</v>
      </c>
      <c r="H201" s="34" t="s">
        <v>288</v>
      </c>
      <c r="I201" s="55" t="n">
        <v>1</v>
      </c>
      <c r="J201" s="55"/>
      <c r="K201" s="55" t="n">
        <v>80</v>
      </c>
      <c r="L201" s="172" t="n">
        <v>7</v>
      </c>
      <c r="M201" s="36" t="s">
        <v>464</v>
      </c>
      <c r="N201" s="36" t="s">
        <v>53</v>
      </c>
      <c r="O201" s="55"/>
      <c r="P201" s="55"/>
      <c r="Q201" s="55"/>
      <c r="R201" s="36" t="s">
        <v>465</v>
      </c>
      <c r="S201" s="55"/>
      <c r="T201" s="55"/>
      <c r="U201" s="55" t="n">
        <v>366.71</v>
      </c>
      <c r="V201" s="55" t="n">
        <v>383.01</v>
      </c>
      <c r="W201" s="55" t="n">
        <v>80.4</v>
      </c>
      <c r="X201" s="55" t="s">
        <v>319</v>
      </c>
      <c r="Y201" s="55" t="n">
        <v>72.22</v>
      </c>
      <c r="Z201" s="55" t="s">
        <v>319</v>
      </c>
      <c r="AA201" s="55" t="n">
        <v>71.21</v>
      </c>
      <c r="AB201" s="55" t="s">
        <v>319</v>
      </c>
      <c r="AC201" s="55" t="n">
        <v>51.8</v>
      </c>
      <c r="AD201" s="55" t="s">
        <v>319</v>
      </c>
      <c r="AE201" s="55" t="n">
        <v>27.89</v>
      </c>
      <c r="AF201" s="55" t="s">
        <v>319</v>
      </c>
      <c r="AG201" s="55"/>
      <c r="AH201" s="55"/>
      <c r="AI201" s="55"/>
      <c r="AJ201" s="55"/>
      <c r="AK201" s="55"/>
      <c r="AL201" s="55"/>
      <c r="AM201" s="55"/>
      <c r="AN201" s="55"/>
      <c r="AO201" s="55" t="n">
        <v>36.4</v>
      </c>
      <c r="AP201" s="55" t="s">
        <v>319</v>
      </c>
      <c r="AQ201" s="55" t="n">
        <v>22.25</v>
      </c>
      <c r="AR201" s="55" t="s">
        <v>319</v>
      </c>
      <c r="AS201" s="55" t="n">
        <v>56.91</v>
      </c>
      <c r="AT201" s="55" t="s">
        <v>319</v>
      </c>
      <c r="AU201" s="55" t="n">
        <v>419.08</v>
      </c>
      <c r="AV201" s="55" t="n">
        <v>0.223</v>
      </c>
      <c r="AW201" s="55" t="s">
        <v>464</v>
      </c>
      <c r="AX201" s="36" t="s">
        <v>465</v>
      </c>
      <c r="AY201" s="55" t="n">
        <v>1</v>
      </c>
      <c r="AZ201" s="55"/>
    </row>
    <row collapsed="false" customFormat="false" customHeight="false" hidden="false" ht="15.9" outlineLevel="0" r="202">
      <c r="A202" s="36" t="n">
        <v>192</v>
      </c>
      <c r="B202" s="82" t="n">
        <v>8191</v>
      </c>
      <c r="C202" s="55" t="s">
        <v>448</v>
      </c>
      <c r="D202" s="55" t="s">
        <v>437</v>
      </c>
      <c r="E202" s="55" t="s">
        <v>462</v>
      </c>
      <c r="F202" s="55" t="s">
        <v>463</v>
      </c>
      <c r="G202" s="74" t="s">
        <v>440</v>
      </c>
      <c r="H202" s="34" t="s">
        <v>288</v>
      </c>
      <c r="I202" s="55" t="n">
        <v>1</v>
      </c>
      <c r="J202" s="55"/>
      <c r="K202" s="55"/>
      <c r="L202" s="172" t="n">
        <v>7</v>
      </c>
      <c r="M202" s="36" t="s">
        <v>464</v>
      </c>
      <c r="N202" s="36" t="s">
        <v>52</v>
      </c>
      <c r="O202" s="55"/>
      <c r="P202" s="55"/>
      <c r="Q202" s="55"/>
      <c r="R202" s="36" t="s">
        <v>465</v>
      </c>
      <c r="S202" s="55"/>
      <c r="T202" s="55"/>
      <c r="U202" s="55" t="n">
        <v>314.1</v>
      </c>
      <c r="V202" s="55" t="n">
        <v>316.1</v>
      </c>
      <c r="W202" s="55" t="n">
        <v>69.99</v>
      </c>
      <c r="X202" s="55" t="s">
        <v>319</v>
      </c>
      <c r="Y202" s="55" t="n">
        <v>63.05</v>
      </c>
      <c r="Z202" s="55" t="s">
        <v>319</v>
      </c>
      <c r="AA202" s="55" t="n">
        <v>60.85</v>
      </c>
      <c r="AB202" s="55" t="s">
        <v>319</v>
      </c>
      <c r="AC202" s="55" t="n">
        <v>67.1</v>
      </c>
      <c r="AD202" s="55" t="s">
        <v>319</v>
      </c>
      <c r="AE202" s="55" t="n">
        <v>44.04</v>
      </c>
      <c r="AF202" s="55" t="s">
        <v>319</v>
      </c>
      <c r="AG202" s="55"/>
      <c r="AH202" s="55"/>
      <c r="AI202" s="55"/>
      <c r="AJ202" s="55"/>
      <c r="AK202" s="55"/>
      <c r="AL202" s="55"/>
      <c r="AM202" s="55"/>
      <c r="AN202" s="55"/>
      <c r="AO202" s="55" t="n">
        <v>47.86</v>
      </c>
      <c r="AP202" s="55" t="s">
        <v>319</v>
      </c>
      <c r="AQ202" s="55" t="n">
        <v>61.55</v>
      </c>
      <c r="AR202" s="55" t="s">
        <v>319</v>
      </c>
      <c r="AS202" s="55" t="n">
        <v>72.52</v>
      </c>
      <c r="AT202" s="55" t="s">
        <v>319</v>
      </c>
      <c r="AU202" s="55" t="n">
        <v>486.96</v>
      </c>
      <c r="AV202" s="55" t="n">
        <v>0.207</v>
      </c>
      <c r="AW202" s="55" t="s">
        <v>464</v>
      </c>
      <c r="AX202" s="36" t="s">
        <v>465</v>
      </c>
      <c r="AY202" s="55" t="n">
        <v>1</v>
      </c>
      <c r="AZ202" s="55"/>
    </row>
    <row collapsed="false" customFormat="false" customHeight="false" hidden="false" ht="15.9" outlineLevel="0" r="203">
      <c r="A203" s="36" t="n">
        <v>193</v>
      </c>
      <c r="B203" s="82" t="n">
        <v>8192</v>
      </c>
      <c r="C203" s="55" t="s">
        <v>448</v>
      </c>
      <c r="D203" s="55" t="s">
        <v>437</v>
      </c>
      <c r="E203" s="55" t="s">
        <v>462</v>
      </c>
      <c r="F203" s="55" t="s">
        <v>463</v>
      </c>
      <c r="G203" s="74" t="s">
        <v>440</v>
      </c>
      <c r="H203" s="34" t="s">
        <v>288</v>
      </c>
      <c r="I203" s="55" t="n">
        <v>1</v>
      </c>
      <c r="J203" s="55"/>
      <c r="K203" s="55" t="n">
        <v>80</v>
      </c>
      <c r="L203" s="172" t="n">
        <v>7</v>
      </c>
      <c r="M203" s="36" t="s">
        <v>464</v>
      </c>
      <c r="N203" s="36" t="s">
        <v>53</v>
      </c>
      <c r="O203" s="55"/>
      <c r="P203" s="55"/>
      <c r="Q203" s="55"/>
      <c r="R203" s="36" t="s">
        <v>465</v>
      </c>
      <c r="S203" s="55"/>
      <c r="T203" s="55"/>
      <c r="U203" s="55" t="n">
        <v>275.84</v>
      </c>
      <c r="V203" s="55" t="n">
        <v>295.51</v>
      </c>
      <c r="W203" s="55" t="n">
        <v>62.3</v>
      </c>
      <c r="X203" s="55" t="s">
        <v>319</v>
      </c>
      <c r="Y203" s="55" t="n">
        <v>55.09</v>
      </c>
      <c r="Z203" s="55" t="s">
        <v>319</v>
      </c>
      <c r="AA203" s="55" t="n">
        <v>54.35</v>
      </c>
      <c r="AB203" s="55" t="s">
        <v>319</v>
      </c>
      <c r="AC203" s="55" t="n">
        <v>40.11</v>
      </c>
      <c r="AD203" s="55" t="s">
        <v>319</v>
      </c>
      <c r="AE203" s="55" t="n">
        <v>21.12</v>
      </c>
      <c r="AF203" s="55" t="s">
        <v>319</v>
      </c>
      <c r="AG203" s="55"/>
      <c r="AH203" s="55"/>
      <c r="AI203" s="55"/>
      <c r="AJ203" s="55"/>
      <c r="AK203" s="55"/>
      <c r="AL203" s="55"/>
      <c r="AM203" s="55"/>
      <c r="AN203" s="55"/>
      <c r="AO203" s="55" t="n">
        <v>34.51</v>
      </c>
      <c r="AP203" s="55" t="s">
        <v>319</v>
      </c>
      <c r="AQ203" s="55" t="n">
        <v>36.19</v>
      </c>
      <c r="AR203" s="55" t="s">
        <v>319</v>
      </c>
      <c r="AS203" s="55" t="n">
        <v>43.74</v>
      </c>
      <c r="AT203" s="55" t="s">
        <v>319</v>
      </c>
      <c r="AU203" s="55" t="n">
        <v>347.41</v>
      </c>
      <c r="AV203" s="55" t="n">
        <v>0.166</v>
      </c>
      <c r="AW203" s="55" t="s">
        <v>464</v>
      </c>
      <c r="AX203" s="36" t="s">
        <v>465</v>
      </c>
      <c r="AY203" s="55" t="n">
        <v>1</v>
      </c>
      <c r="AZ203" s="55"/>
    </row>
    <row collapsed="false" customFormat="false" customHeight="false" hidden="false" ht="15.9" outlineLevel="0" r="204">
      <c r="A204" s="36" t="n">
        <v>194</v>
      </c>
      <c r="B204" s="82" t="n">
        <v>8193</v>
      </c>
      <c r="C204" s="55" t="s">
        <v>448</v>
      </c>
      <c r="D204" s="55" t="s">
        <v>437</v>
      </c>
      <c r="E204" s="55" t="s">
        <v>462</v>
      </c>
      <c r="F204" s="55" t="s">
        <v>463</v>
      </c>
      <c r="G204" s="74" t="s">
        <v>440</v>
      </c>
      <c r="H204" s="34" t="s">
        <v>288</v>
      </c>
      <c r="I204" s="55" t="n">
        <v>1</v>
      </c>
      <c r="J204" s="55"/>
      <c r="K204" s="55" t="n">
        <v>80</v>
      </c>
      <c r="L204" s="172" t="n">
        <v>7</v>
      </c>
      <c r="M204" s="36" t="s">
        <v>464</v>
      </c>
      <c r="N204" s="36" t="s">
        <v>53</v>
      </c>
      <c r="O204" s="55"/>
      <c r="P204" s="55"/>
      <c r="Q204" s="55"/>
      <c r="R204" s="36" t="s">
        <v>465</v>
      </c>
      <c r="S204" s="55"/>
      <c r="T204" s="55"/>
      <c r="U204" s="55" t="n">
        <v>331.3</v>
      </c>
      <c r="V204" s="55" t="n">
        <v>359.54</v>
      </c>
      <c r="W204" s="55" t="n">
        <v>72.47</v>
      </c>
      <c r="X204" s="55" t="s">
        <v>319</v>
      </c>
      <c r="Y204" s="55" t="n">
        <v>64.93</v>
      </c>
      <c r="Z204" s="55" t="s">
        <v>319</v>
      </c>
      <c r="AA204" s="55" t="n">
        <v>64.21</v>
      </c>
      <c r="AB204" s="55" t="s">
        <v>319</v>
      </c>
      <c r="AC204" s="55" t="n">
        <v>46.97</v>
      </c>
      <c r="AD204" s="55" t="s">
        <v>319</v>
      </c>
      <c r="AE204" s="55" t="n">
        <v>24.15</v>
      </c>
      <c r="AF204" s="55" t="s">
        <v>319</v>
      </c>
      <c r="AG204" s="55"/>
      <c r="AH204" s="55"/>
      <c r="AI204" s="55"/>
      <c r="AJ204" s="55"/>
      <c r="AK204" s="55"/>
      <c r="AL204" s="55"/>
      <c r="AM204" s="55"/>
      <c r="AN204" s="55"/>
      <c r="AO204" s="55" t="n">
        <v>38.64</v>
      </c>
      <c r="AP204" s="55" t="s">
        <v>319</v>
      </c>
      <c r="AQ204" s="55" t="n">
        <v>42.4</v>
      </c>
      <c r="AR204" s="55" t="s">
        <v>319</v>
      </c>
      <c r="AS204" s="55" t="n">
        <v>51.23</v>
      </c>
      <c r="AT204" s="55" t="s">
        <v>319</v>
      </c>
      <c r="AU204" s="55" t="n">
        <v>405</v>
      </c>
      <c r="AV204" s="55" t="n">
        <v>0.205</v>
      </c>
      <c r="AW204" s="55" t="s">
        <v>464</v>
      </c>
      <c r="AX204" s="36" t="s">
        <v>465</v>
      </c>
      <c r="AY204" s="55" t="n">
        <v>1</v>
      </c>
      <c r="AZ204" s="55"/>
    </row>
    <row collapsed="false" customFormat="false" customHeight="false" hidden="false" ht="15.9" outlineLevel="0" r="205">
      <c r="A205" s="36" t="n">
        <v>195</v>
      </c>
      <c r="B205" s="82" t="n">
        <v>8194</v>
      </c>
      <c r="C205" s="55" t="s">
        <v>448</v>
      </c>
      <c r="D205" s="55" t="s">
        <v>437</v>
      </c>
      <c r="E205" s="55" t="s">
        <v>462</v>
      </c>
      <c r="F205" s="55" t="s">
        <v>463</v>
      </c>
      <c r="G205" s="74" t="s">
        <v>440</v>
      </c>
      <c r="H205" s="34" t="s">
        <v>288</v>
      </c>
      <c r="I205" s="55" t="n">
        <v>1</v>
      </c>
      <c r="J205" s="55"/>
      <c r="K205" s="55" t="n">
        <v>80</v>
      </c>
      <c r="L205" s="172" t="n">
        <v>7</v>
      </c>
      <c r="M205" s="36" t="s">
        <v>464</v>
      </c>
      <c r="N205" s="36" t="s">
        <v>53</v>
      </c>
      <c r="O205" s="55"/>
      <c r="P205" s="55"/>
      <c r="Q205" s="55"/>
      <c r="R205" s="36" t="s">
        <v>465</v>
      </c>
      <c r="S205" s="55"/>
      <c r="T205" s="55"/>
      <c r="U205" s="55" t="n">
        <v>594.53</v>
      </c>
      <c r="V205" s="55" t="n">
        <v>617.99</v>
      </c>
      <c r="W205" s="55" t="n">
        <v>146.58</v>
      </c>
      <c r="X205" s="55" t="s">
        <v>319</v>
      </c>
      <c r="Y205" s="55" t="n">
        <v>132.82</v>
      </c>
      <c r="Z205" s="55" t="s">
        <v>319</v>
      </c>
      <c r="AA205" s="55" t="n">
        <v>128.76</v>
      </c>
      <c r="AB205" s="55" t="s">
        <v>319</v>
      </c>
      <c r="AC205" s="55" t="n">
        <v>98.76</v>
      </c>
      <c r="AD205" s="55" t="s">
        <v>319</v>
      </c>
      <c r="AE205" s="55" t="n">
        <v>54.55</v>
      </c>
      <c r="AF205" s="55" t="s">
        <v>319</v>
      </c>
      <c r="AG205" s="55"/>
      <c r="AH205" s="55"/>
      <c r="AI205" s="55"/>
      <c r="AJ205" s="55"/>
      <c r="AK205" s="55"/>
      <c r="AL205" s="55"/>
      <c r="AM205" s="55"/>
      <c r="AN205" s="55"/>
      <c r="AO205" s="55" t="n">
        <v>75.63</v>
      </c>
      <c r="AP205" s="55" t="s">
        <v>319</v>
      </c>
      <c r="AQ205" s="55" t="n">
        <v>84.04</v>
      </c>
      <c r="AR205" s="55" t="s">
        <v>319</v>
      </c>
      <c r="AS205" s="55" t="n">
        <v>102.61</v>
      </c>
      <c r="AT205" s="55" t="s">
        <v>319</v>
      </c>
      <c r="AU205" s="55" t="n">
        <v>823.75</v>
      </c>
      <c r="AV205" s="55" t="n">
        <v>0.307</v>
      </c>
      <c r="AW205" s="55" t="s">
        <v>464</v>
      </c>
      <c r="AX205" s="36" t="s">
        <v>465</v>
      </c>
      <c r="AY205" s="55" t="n">
        <v>1</v>
      </c>
      <c r="AZ205" s="55"/>
    </row>
    <row collapsed="false" customFormat="false" customHeight="false" hidden="false" ht="15.9" outlineLevel="0" r="206">
      <c r="A206" s="36" t="n">
        <v>196</v>
      </c>
      <c r="B206" s="82" t="n">
        <v>8195</v>
      </c>
      <c r="C206" s="55" t="s">
        <v>448</v>
      </c>
      <c r="D206" s="55" t="s">
        <v>437</v>
      </c>
      <c r="E206" s="55" t="s">
        <v>462</v>
      </c>
      <c r="F206" s="55" t="s">
        <v>463</v>
      </c>
      <c r="G206" s="74" t="s">
        <v>440</v>
      </c>
      <c r="H206" s="34" t="s">
        <v>288</v>
      </c>
      <c r="I206" s="55" t="n">
        <v>1</v>
      </c>
      <c r="J206" s="55"/>
      <c r="K206" s="55" t="n">
        <v>80</v>
      </c>
      <c r="L206" s="172" t="n">
        <v>7</v>
      </c>
      <c r="M206" s="36" t="s">
        <v>464</v>
      </c>
      <c r="N206" s="36" t="s">
        <v>53</v>
      </c>
      <c r="O206" s="55"/>
      <c r="P206" s="55"/>
      <c r="Q206" s="55"/>
      <c r="R206" s="36" t="s">
        <v>465</v>
      </c>
      <c r="S206" s="55"/>
      <c r="T206" s="55"/>
      <c r="U206" s="55" t="n">
        <v>255.32</v>
      </c>
      <c r="V206" s="55" t="n">
        <v>262.44</v>
      </c>
      <c r="W206" s="55" t="n">
        <v>72.7</v>
      </c>
      <c r="X206" s="55" t="s">
        <v>319</v>
      </c>
      <c r="Y206" s="55" t="n">
        <v>46.39</v>
      </c>
      <c r="Z206" s="55" t="s">
        <v>319</v>
      </c>
      <c r="AA206" s="55" t="n">
        <v>53.23</v>
      </c>
      <c r="AB206" s="55" t="s">
        <v>319</v>
      </c>
      <c r="AC206" s="55" t="n">
        <v>34.2</v>
      </c>
      <c r="AD206" s="55" t="s">
        <v>319</v>
      </c>
      <c r="AE206" s="55" t="n">
        <v>19.01</v>
      </c>
      <c r="AF206" s="55" t="s">
        <v>319</v>
      </c>
      <c r="AG206" s="55"/>
      <c r="AH206" s="55"/>
      <c r="AI206" s="55"/>
      <c r="AJ206" s="55"/>
      <c r="AK206" s="55"/>
      <c r="AL206" s="55"/>
      <c r="AM206" s="55"/>
      <c r="AN206" s="55"/>
      <c r="AO206" s="55" t="n">
        <v>23.99</v>
      </c>
      <c r="AP206" s="55" t="s">
        <v>319</v>
      </c>
      <c r="AQ206" s="55" t="n">
        <v>30.71</v>
      </c>
      <c r="AR206" s="55" t="s">
        <v>319</v>
      </c>
      <c r="AS206" s="55" t="n">
        <v>37.13</v>
      </c>
      <c r="AT206" s="55" t="s">
        <v>319</v>
      </c>
      <c r="AU206" s="55" t="n">
        <v>317.36</v>
      </c>
      <c r="AV206" s="55" t="n">
        <v>0.246</v>
      </c>
      <c r="AW206" s="55" t="s">
        <v>464</v>
      </c>
      <c r="AX206" s="36" t="s">
        <v>465</v>
      </c>
      <c r="AY206" s="55" t="n">
        <v>1</v>
      </c>
      <c r="AZ206" s="55"/>
    </row>
    <row collapsed="false" customFormat="false" customHeight="false" hidden="false" ht="15.9" outlineLevel="0" r="207">
      <c r="A207" s="36" t="n">
        <v>197</v>
      </c>
      <c r="B207" s="82" t="n">
        <v>8196</v>
      </c>
      <c r="C207" s="55" t="s">
        <v>448</v>
      </c>
      <c r="D207" s="55"/>
      <c r="E207" s="55" t="s">
        <v>462</v>
      </c>
      <c r="F207" s="55" t="s">
        <v>463</v>
      </c>
      <c r="G207" s="74" t="s">
        <v>440</v>
      </c>
      <c r="H207" s="34" t="s">
        <v>288</v>
      </c>
      <c r="I207" s="55" t="n">
        <v>1</v>
      </c>
      <c r="J207" s="55"/>
      <c r="K207" s="55" t="n">
        <v>80</v>
      </c>
      <c r="L207" s="172" t="n">
        <v>7</v>
      </c>
      <c r="M207" s="36" t="s">
        <v>464</v>
      </c>
      <c r="N207" s="36" t="s">
        <v>53</v>
      </c>
      <c r="O207" s="55"/>
      <c r="P207" s="55"/>
      <c r="Q207" s="55"/>
      <c r="R207" s="36" t="s">
        <v>465</v>
      </c>
      <c r="S207" s="55"/>
      <c r="T207" s="55"/>
      <c r="U207" s="55" t="n">
        <v>388.07</v>
      </c>
      <c r="V207" s="55" t="n">
        <v>368.69</v>
      </c>
      <c r="W207" s="55" t="n">
        <v>46.39</v>
      </c>
      <c r="X207" s="55" t="s">
        <v>466</v>
      </c>
      <c r="Y207" s="55" t="n">
        <v>46.39</v>
      </c>
      <c r="Z207" s="55" t="s">
        <v>466</v>
      </c>
      <c r="AA207" s="55" t="n">
        <v>46.39</v>
      </c>
      <c r="AB207" s="55" t="s">
        <v>466</v>
      </c>
      <c r="AC207" s="55" t="n">
        <v>48.5</v>
      </c>
      <c r="AD207" s="55" t="s">
        <v>466</v>
      </c>
      <c r="AE207" s="55" t="n">
        <v>13.46</v>
      </c>
      <c r="AF207" s="55" t="s">
        <v>466</v>
      </c>
      <c r="AG207" s="55"/>
      <c r="AH207" s="55"/>
      <c r="AI207" s="55"/>
      <c r="AJ207" s="55"/>
      <c r="AK207" s="55"/>
      <c r="AL207" s="55"/>
      <c r="AM207" s="55"/>
      <c r="AN207" s="55"/>
      <c r="AO207" s="55" t="n">
        <v>48.37</v>
      </c>
      <c r="AP207" s="55" t="s">
        <v>466</v>
      </c>
      <c r="AQ207" s="55" t="n">
        <v>48.4</v>
      </c>
      <c r="AR207" s="55" t="s">
        <v>466</v>
      </c>
      <c r="AS207" s="55" t="n">
        <v>49.37</v>
      </c>
      <c r="AT207" s="55" t="s">
        <v>466</v>
      </c>
      <c r="AU207" s="55" t="n">
        <v>347.27</v>
      </c>
      <c r="AV207" s="55" t="n">
        <v>0.188</v>
      </c>
      <c r="AW207" s="55" t="s">
        <v>464</v>
      </c>
      <c r="AX207" s="36" t="s">
        <v>465</v>
      </c>
      <c r="AY207" s="55"/>
      <c r="AZ207" s="55"/>
    </row>
    <row collapsed="false" customFormat="false" customHeight="false" hidden="false" ht="15.9" outlineLevel="0" r="208">
      <c r="A208" s="36" t="n">
        <v>198</v>
      </c>
      <c r="B208" s="82" t="n">
        <v>8197</v>
      </c>
      <c r="C208" s="55" t="s">
        <v>448</v>
      </c>
      <c r="D208" s="55" t="s">
        <v>437</v>
      </c>
      <c r="E208" s="55" t="s">
        <v>462</v>
      </c>
      <c r="F208" s="55" t="s">
        <v>463</v>
      </c>
      <c r="G208" s="74" t="s">
        <v>440</v>
      </c>
      <c r="H208" s="34" t="s">
        <v>288</v>
      </c>
      <c r="I208" s="55" t="n">
        <v>1</v>
      </c>
      <c r="J208" s="55"/>
      <c r="K208" s="55" t="n">
        <v>80</v>
      </c>
      <c r="L208" s="172" t="n">
        <v>7</v>
      </c>
      <c r="M208" s="36" t="s">
        <v>464</v>
      </c>
      <c r="N208" s="36" t="s">
        <v>53</v>
      </c>
      <c r="O208" s="55"/>
      <c r="P208" s="55"/>
      <c r="Q208" s="55"/>
      <c r="R208" s="36" t="s">
        <v>465</v>
      </c>
      <c r="S208" s="55"/>
      <c r="T208" s="55"/>
      <c r="U208" s="55" t="n">
        <v>196.44</v>
      </c>
      <c r="V208" s="55" t="n">
        <v>176.76</v>
      </c>
      <c r="W208" s="55" t="n">
        <v>38.65</v>
      </c>
      <c r="X208" s="55" t="s">
        <v>319</v>
      </c>
      <c r="Y208" s="55" t="n">
        <v>34.63</v>
      </c>
      <c r="Z208" s="55" t="s">
        <v>319</v>
      </c>
      <c r="AA208" s="55" t="n">
        <v>68.01</v>
      </c>
      <c r="AB208" s="55" t="s">
        <v>319</v>
      </c>
      <c r="AC208" s="55" t="n">
        <v>24.73</v>
      </c>
      <c r="AD208" s="55" t="s">
        <v>319</v>
      </c>
      <c r="AE208" s="55" t="n">
        <v>13.31</v>
      </c>
      <c r="AF208" s="55" t="s">
        <v>319</v>
      </c>
      <c r="AG208" s="55"/>
      <c r="AH208" s="55"/>
      <c r="AI208" s="55"/>
      <c r="AJ208" s="55"/>
      <c r="AK208" s="55"/>
      <c r="AL208" s="55"/>
      <c r="AM208" s="55"/>
      <c r="AN208" s="55"/>
      <c r="AO208" s="55" t="n">
        <v>18.25</v>
      </c>
      <c r="AP208" s="55" t="s">
        <v>319</v>
      </c>
      <c r="AQ208" s="55" t="n">
        <v>22.25</v>
      </c>
      <c r="AR208" s="55" t="s">
        <v>319</v>
      </c>
      <c r="AS208" s="55" t="n">
        <v>26.5</v>
      </c>
      <c r="AT208" s="55" t="s">
        <v>319</v>
      </c>
      <c r="AU208" s="55" t="n">
        <v>246.33</v>
      </c>
      <c r="AV208" s="55" t="n">
        <v>0.103</v>
      </c>
      <c r="AW208" s="55" t="s">
        <v>464</v>
      </c>
      <c r="AX208" s="36" t="s">
        <v>465</v>
      </c>
      <c r="AY208" s="55" t="n">
        <v>1</v>
      </c>
      <c r="AZ208" s="55"/>
    </row>
    <row collapsed="false" customFormat="false" customHeight="false" hidden="false" ht="15.9" outlineLevel="0" r="209">
      <c r="A209" s="36" t="n">
        <v>199</v>
      </c>
      <c r="B209" s="82" t="n">
        <v>8198</v>
      </c>
      <c r="C209" s="55" t="s">
        <v>448</v>
      </c>
      <c r="D209" s="55"/>
      <c r="E209" s="55" t="s">
        <v>462</v>
      </c>
      <c r="F209" s="55" t="s">
        <v>463</v>
      </c>
      <c r="G209" s="74" t="s">
        <v>440</v>
      </c>
      <c r="H209" s="34" t="s">
        <v>288</v>
      </c>
      <c r="I209" s="55" t="n">
        <v>1</v>
      </c>
      <c r="J209" s="55"/>
      <c r="K209" s="55" t="n">
        <v>80</v>
      </c>
      <c r="L209" s="172" t="n">
        <v>7</v>
      </c>
      <c r="M209" s="36" t="s">
        <v>464</v>
      </c>
      <c r="N209" s="36" t="s">
        <v>53</v>
      </c>
      <c r="O209" s="55"/>
      <c r="P209" s="55"/>
      <c r="Q209" s="55"/>
      <c r="R209" s="36" t="s">
        <v>465</v>
      </c>
      <c r="S209" s="55"/>
      <c r="T209" s="55"/>
      <c r="U209" s="55" t="n">
        <v>202.04</v>
      </c>
      <c r="V209" s="55" t="n">
        <v>176.81</v>
      </c>
      <c r="W209" s="55" t="n">
        <v>38.65</v>
      </c>
      <c r="X209" s="55" t="s">
        <v>319</v>
      </c>
      <c r="Y209" s="55" t="n">
        <v>34.64</v>
      </c>
      <c r="Z209" s="55" t="s">
        <v>319</v>
      </c>
      <c r="AA209" s="55" t="n">
        <v>34.01</v>
      </c>
      <c r="AB209" s="55" t="s">
        <v>319</v>
      </c>
      <c r="AC209" s="55" t="n">
        <v>26.75</v>
      </c>
      <c r="AD209" s="55" t="s">
        <v>319</v>
      </c>
      <c r="AE209" s="55" t="n">
        <v>14.67</v>
      </c>
      <c r="AF209" s="55" t="s">
        <v>319</v>
      </c>
      <c r="AG209" s="55"/>
      <c r="AH209" s="55"/>
      <c r="AI209" s="55"/>
      <c r="AJ209" s="55"/>
      <c r="AK209" s="55"/>
      <c r="AL209" s="55"/>
      <c r="AM209" s="55"/>
      <c r="AN209" s="55"/>
      <c r="AO209" s="55" t="n">
        <v>19.5</v>
      </c>
      <c r="AP209" s="55" t="s">
        <v>319</v>
      </c>
      <c r="AQ209" s="55" t="n">
        <v>23.81</v>
      </c>
      <c r="AR209" s="55" t="s">
        <v>319</v>
      </c>
      <c r="AS209" s="55" t="n">
        <v>28.53</v>
      </c>
      <c r="AT209" s="55" t="s">
        <v>319</v>
      </c>
      <c r="AU209" s="55" t="n">
        <v>220.56</v>
      </c>
      <c r="AV209" s="55" t="n">
        <v>0.103</v>
      </c>
      <c r="AW209" s="55" t="s">
        <v>464</v>
      </c>
      <c r="AX209" s="36" t="s">
        <v>465</v>
      </c>
      <c r="AY209" s="55"/>
      <c r="AZ209" s="55"/>
    </row>
    <row collapsed="false" customFormat="false" customHeight="false" hidden="false" ht="15.9" outlineLevel="0" r="210">
      <c r="A210" s="36" t="n">
        <v>200</v>
      </c>
      <c r="B210" s="82" t="n">
        <v>8199</v>
      </c>
      <c r="C210" s="55" t="s">
        <v>448</v>
      </c>
      <c r="D210" s="55" t="s">
        <v>437</v>
      </c>
      <c r="E210" s="55" t="s">
        <v>462</v>
      </c>
      <c r="F210" s="55" t="s">
        <v>463</v>
      </c>
      <c r="G210" s="74" t="s">
        <v>440</v>
      </c>
      <c r="H210" s="34" t="s">
        <v>288</v>
      </c>
      <c r="I210" s="55" t="n">
        <v>1</v>
      </c>
      <c r="J210" s="55"/>
      <c r="K210" s="55" t="n">
        <v>80</v>
      </c>
      <c r="L210" s="172" t="n">
        <v>7</v>
      </c>
      <c r="M210" s="36" t="s">
        <v>464</v>
      </c>
      <c r="N210" s="36" t="s">
        <v>53</v>
      </c>
      <c r="O210" s="55"/>
      <c r="P210" s="55"/>
      <c r="Q210" s="55"/>
      <c r="R210" s="36" t="s">
        <v>465</v>
      </c>
      <c r="S210" s="55"/>
      <c r="T210" s="55"/>
      <c r="U210" s="55" t="n">
        <v>256.75</v>
      </c>
      <c r="V210" s="55" t="n">
        <v>212.16</v>
      </c>
      <c r="W210" s="55" t="n">
        <v>29.67</v>
      </c>
      <c r="X210" s="55" t="s">
        <v>466</v>
      </c>
      <c r="Y210" s="55" t="n">
        <v>29.67</v>
      </c>
      <c r="Z210" s="55" t="s">
        <v>466</v>
      </c>
      <c r="AA210" s="55" t="n">
        <v>29.67</v>
      </c>
      <c r="AB210" s="55" t="s">
        <v>466</v>
      </c>
      <c r="AC210" s="55" t="n">
        <v>29.67</v>
      </c>
      <c r="AD210" s="55" t="s">
        <v>466</v>
      </c>
      <c r="AE210" s="55" t="n">
        <v>8.62</v>
      </c>
      <c r="AF210" s="55" t="s">
        <v>466</v>
      </c>
      <c r="AG210" s="55"/>
      <c r="AH210" s="55"/>
      <c r="AI210" s="55"/>
      <c r="AJ210" s="55"/>
      <c r="AK210" s="55"/>
      <c r="AL210" s="55"/>
      <c r="AM210" s="55"/>
      <c r="AN210" s="55"/>
      <c r="AO210" s="55" t="n">
        <v>28.58</v>
      </c>
      <c r="AP210" s="55" t="s">
        <v>466</v>
      </c>
      <c r="AQ210" s="55" t="n">
        <v>28.58</v>
      </c>
      <c r="AR210" s="55" t="s">
        <v>466</v>
      </c>
      <c r="AS210" s="55" t="n">
        <v>28.58</v>
      </c>
      <c r="AT210" s="55" t="s">
        <v>466</v>
      </c>
      <c r="AU210" s="55" t="n">
        <v>213.04</v>
      </c>
      <c r="AV210" s="55" t="n">
        <v>0.155</v>
      </c>
      <c r="AW210" s="55" t="s">
        <v>464</v>
      </c>
      <c r="AX210" s="36" t="s">
        <v>465</v>
      </c>
      <c r="AY210" s="55" t="n">
        <v>1</v>
      </c>
      <c r="AZ210" s="55"/>
    </row>
    <row collapsed="false" customFormat="false" customHeight="false" hidden="false" ht="15.9" outlineLevel="0" r="211">
      <c r="A211" s="36" t="n">
        <v>201</v>
      </c>
      <c r="B211" s="82" t="n">
        <v>8200</v>
      </c>
      <c r="C211" s="55" t="s">
        <v>448</v>
      </c>
      <c r="D211" s="55" t="s">
        <v>437</v>
      </c>
      <c r="E211" s="55" t="s">
        <v>462</v>
      </c>
      <c r="F211" s="55" t="s">
        <v>463</v>
      </c>
      <c r="G211" s="74" t="s">
        <v>440</v>
      </c>
      <c r="H211" s="34" t="s">
        <v>288</v>
      </c>
      <c r="I211" s="55" t="n">
        <v>1</v>
      </c>
      <c r="J211" s="55"/>
      <c r="K211" s="55" t="n">
        <v>80</v>
      </c>
      <c r="L211" s="172" t="n">
        <v>7</v>
      </c>
      <c r="M211" s="36" t="s">
        <v>464</v>
      </c>
      <c r="N211" s="36" t="s">
        <v>53</v>
      </c>
      <c r="O211" s="55"/>
      <c r="P211" s="55"/>
      <c r="Q211" s="55"/>
      <c r="R211" s="36" t="s">
        <v>465</v>
      </c>
      <c r="S211" s="55"/>
      <c r="T211" s="55"/>
      <c r="U211" s="55" t="n">
        <v>364.78</v>
      </c>
      <c r="V211" s="55" t="n">
        <v>353.35</v>
      </c>
      <c r="W211" s="55" t="n">
        <v>83.18</v>
      </c>
      <c r="X211" s="55" t="s">
        <v>319</v>
      </c>
      <c r="Y211" s="55" t="n">
        <v>74.27</v>
      </c>
      <c r="Z211" s="55" t="s">
        <v>319</v>
      </c>
      <c r="AA211" s="55" t="n">
        <v>73.74</v>
      </c>
      <c r="AB211" s="55" t="s">
        <v>319</v>
      </c>
      <c r="AC211" s="55" t="n">
        <v>53.59</v>
      </c>
      <c r="AD211" s="55" t="s">
        <v>319</v>
      </c>
      <c r="AE211" s="55" t="n">
        <v>27.93</v>
      </c>
      <c r="AF211" s="55" t="s">
        <v>319</v>
      </c>
      <c r="AG211" s="55"/>
      <c r="AH211" s="55"/>
      <c r="AI211" s="55"/>
      <c r="AJ211" s="55"/>
      <c r="AK211" s="55"/>
      <c r="AL211" s="55"/>
      <c r="AM211" s="55"/>
      <c r="AN211" s="55"/>
      <c r="AO211" s="55" t="n">
        <v>43.74</v>
      </c>
      <c r="AP211" s="55" t="s">
        <v>319</v>
      </c>
      <c r="AQ211" s="55" t="n">
        <v>49.14</v>
      </c>
      <c r="AR211" s="55" t="s">
        <v>319</v>
      </c>
      <c r="AS211" s="55" t="n">
        <v>58.99</v>
      </c>
      <c r="AT211" s="55" t="s">
        <v>319</v>
      </c>
      <c r="AU211" s="55" t="n">
        <v>464.58</v>
      </c>
      <c r="AV211" s="55" t="n">
        <v>0.182</v>
      </c>
      <c r="AW211" s="55" t="s">
        <v>464</v>
      </c>
      <c r="AX211" s="36" t="s">
        <v>465</v>
      </c>
      <c r="AY211" s="55" t="n">
        <v>1</v>
      </c>
      <c r="AZ211" s="55"/>
    </row>
    <row collapsed="false" customFormat="false" customHeight="false" hidden="false" ht="15.9" outlineLevel="0" r="212">
      <c r="A212" s="36" t="n">
        <v>202</v>
      </c>
      <c r="B212" s="82" t="n">
        <v>8201</v>
      </c>
      <c r="C212" s="55" t="s">
        <v>448</v>
      </c>
      <c r="D212" s="55" t="s">
        <v>437</v>
      </c>
      <c r="E212" s="55" t="s">
        <v>462</v>
      </c>
      <c r="F212" s="55" t="s">
        <v>463</v>
      </c>
      <c r="G212" s="74" t="s">
        <v>440</v>
      </c>
      <c r="H212" s="34" t="s">
        <v>288</v>
      </c>
      <c r="I212" s="55" t="n">
        <v>1</v>
      </c>
      <c r="J212" s="55"/>
      <c r="K212" s="55" t="n">
        <v>80</v>
      </c>
      <c r="L212" s="172" t="n">
        <v>7</v>
      </c>
      <c r="M212" s="36" t="s">
        <v>464</v>
      </c>
      <c r="N212" s="36" t="s">
        <v>53</v>
      </c>
      <c r="O212" s="55"/>
      <c r="P212" s="55"/>
      <c r="Q212" s="55"/>
      <c r="R212" s="36" t="s">
        <v>465</v>
      </c>
      <c r="S212" s="55"/>
      <c r="T212" s="55"/>
      <c r="U212" s="55" t="n">
        <v>285.04</v>
      </c>
      <c r="V212" s="55" t="n">
        <v>332.16</v>
      </c>
      <c r="W212" s="55" t="n">
        <v>40.64</v>
      </c>
      <c r="X212" s="55" t="s">
        <v>466</v>
      </c>
      <c r="Y212" s="55" t="n">
        <v>40.64</v>
      </c>
      <c r="Z212" s="55" t="s">
        <v>466</v>
      </c>
      <c r="AA212" s="55" t="n">
        <v>40.64</v>
      </c>
      <c r="AB212" s="55" t="s">
        <v>466</v>
      </c>
      <c r="AC212" s="55" t="n">
        <v>40.64</v>
      </c>
      <c r="AD212" s="55" t="s">
        <v>466</v>
      </c>
      <c r="AE212" s="55" t="n">
        <v>11.8</v>
      </c>
      <c r="AF212" s="55" t="s">
        <v>466</v>
      </c>
      <c r="AG212" s="55"/>
      <c r="AH212" s="55"/>
      <c r="AI212" s="55"/>
      <c r="AJ212" s="55"/>
      <c r="AK212" s="55"/>
      <c r="AL212" s="55"/>
      <c r="AM212" s="55"/>
      <c r="AN212" s="55"/>
      <c r="AO212" s="55" t="n">
        <v>42.7</v>
      </c>
      <c r="AP212" s="55" t="s">
        <v>466</v>
      </c>
      <c r="AQ212" s="55" t="n">
        <v>42.7</v>
      </c>
      <c r="AR212" s="55" t="s">
        <v>466</v>
      </c>
      <c r="AS212" s="55" t="n">
        <v>42.7</v>
      </c>
      <c r="AT212" s="55" t="s">
        <v>466</v>
      </c>
      <c r="AU212" s="55" t="n">
        <v>302.46</v>
      </c>
      <c r="AV212" s="55" t="n">
        <v>0.162</v>
      </c>
      <c r="AW212" s="55" t="s">
        <v>464</v>
      </c>
      <c r="AX212" s="36" t="s">
        <v>465</v>
      </c>
      <c r="AY212" s="55" t="n">
        <v>1</v>
      </c>
      <c r="AZ212" s="55"/>
    </row>
    <row collapsed="false" customFormat="false" customHeight="false" hidden="false" ht="15.9" outlineLevel="0" r="213">
      <c r="A213" s="36" t="n">
        <v>203</v>
      </c>
      <c r="B213" s="82" t="n">
        <v>8202</v>
      </c>
      <c r="C213" s="55" t="s">
        <v>448</v>
      </c>
      <c r="D213" s="55" t="s">
        <v>437</v>
      </c>
      <c r="E213" s="55" t="s">
        <v>462</v>
      </c>
      <c r="F213" s="55" t="s">
        <v>463</v>
      </c>
      <c r="G213" s="74" t="s">
        <v>440</v>
      </c>
      <c r="H213" s="34" t="s">
        <v>288</v>
      </c>
      <c r="I213" s="55" t="n">
        <v>1</v>
      </c>
      <c r="J213" s="55"/>
      <c r="K213" s="55" t="n">
        <v>80</v>
      </c>
      <c r="L213" s="172" t="n">
        <v>7</v>
      </c>
      <c r="M213" s="36" t="s">
        <v>464</v>
      </c>
      <c r="N213" s="36" t="s">
        <v>53</v>
      </c>
      <c r="O213" s="55"/>
      <c r="P213" s="55"/>
      <c r="Q213" s="55"/>
      <c r="R213" s="36" t="s">
        <v>465</v>
      </c>
      <c r="S213" s="55"/>
      <c r="T213" s="55"/>
      <c r="U213" s="55" t="n">
        <v>475.8</v>
      </c>
      <c r="V213" s="55" t="n">
        <v>488.37</v>
      </c>
      <c r="W213" s="55" t="n">
        <v>116.72</v>
      </c>
      <c r="X213" s="55" t="s">
        <v>319</v>
      </c>
      <c r="Y213" s="55" t="n">
        <v>104.95</v>
      </c>
      <c r="Z213" s="55" t="s">
        <v>319</v>
      </c>
      <c r="AA213" s="55" t="n">
        <v>103</v>
      </c>
      <c r="AB213" s="55" t="s">
        <v>319</v>
      </c>
      <c r="AC213" s="55" t="n">
        <v>78.39</v>
      </c>
      <c r="AD213" s="55" t="s">
        <v>319</v>
      </c>
      <c r="AE213" s="55" t="n">
        <v>39.34</v>
      </c>
      <c r="AF213" s="55" t="s">
        <v>319</v>
      </c>
      <c r="AG213" s="55"/>
      <c r="AH213" s="55"/>
      <c r="AI213" s="55"/>
      <c r="AJ213" s="55"/>
      <c r="AK213" s="55"/>
      <c r="AL213" s="55"/>
      <c r="AM213" s="55"/>
      <c r="AN213" s="55"/>
      <c r="AO213" s="55" t="n">
        <v>62.34</v>
      </c>
      <c r="AP213" s="55" t="s">
        <v>319</v>
      </c>
      <c r="AQ213" s="55" t="n">
        <v>72.09</v>
      </c>
      <c r="AR213" s="55" t="s">
        <v>319</v>
      </c>
      <c r="AS213" s="55" t="n">
        <v>82.69</v>
      </c>
      <c r="AT213" s="55" t="s">
        <v>319</v>
      </c>
      <c r="AU213" s="55" t="n">
        <v>659.52</v>
      </c>
      <c r="AV213" s="55" t="n">
        <v>0.329</v>
      </c>
      <c r="AW213" s="55" t="s">
        <v>464</v>
      </c>
      <c r="AX213" s="36" t="s">
        <v>465</v>
      </c>
      <c r="AY213" s="55" t="n">
        <v>1</v>
      </c>
      <c r="AZ213" s="55"/>
    </row>
    <row collapsed="false" customFormat="false" customHeight="false" hidden="false" ht="15.9" outlineLevel="0" r="214">
      <c r="A214" s="36" t="n">
        <v>204</v>
      </c>
      <c r="B214" s="82" t="n">
        <v>8203</v>
      </c>
      <c r="C214" s="55" t="s">
        <v>448</v>
      </c>
      <c r="D214" s="55" t="s">
        <v>437</v>
      </c>
      <c r="E214" s="55" t="s">
        <v>462</v>
      </c>
      <c r="F214" s="55" t="s">
        <v>463</v>
      </c>
      <c r="G214" s="74" t="s">
        <v>440</v>
      </c>
      <c r="H214" s="34" t="s">
        <v>288</v>
      </c>
      <c r="I214" s="55" t="n">
        <v>4</v>
      </c>
      <c r="J214" s="55"/>
      <c r="K214" s="55" t="n">
        <v>80</v>
      </c>
      <c r="L214" s="172" t="n">
        <v>7</v>
      </c>
      <c r="M214" s="36" t="s">
        <v>464</v>
      </c>
      <c r="N214" s="36" t="s">
        <v>53</v>
      </c>
      <c r="O214" s="55"/>
      <c r="P214" s="55"/>
      <c r="Q214" s="55"/>
      <c r="R214" s="36" t="s">
        <v>465</v>
      </c>
      <c r="S214" s="55"/>
      <c r="T214" s="55"/>
      <c r="U214" s="55" t="n">
        <v>459.87</v>
      </c>
      <c r="V214" s="55" t="n">
        <v>480.95</v>
      </c>
      <c r="W214" s="55" t="n">
        <v>105.31</v>
      </c>
      <c r="X214" s="55" t="s">
        <v>319</v>
      </c>
      <c r="Y214" s="55" t="n">
        <v>92.05</v>
      </c>
      <c r="Z214" s="55" t="s">
        <v>319</v>
      </c>
      <c r="AA214" s="55" t="n">
        <v>91.71</v>
      </c>
      <c r="AB214" s="55" t="s">
        <v>319</v>
      </c>
      <c r="AC214" s="55" t="n">
        <v>67.81</v>
      </c>
      <c r="AD214" s="55" t="s">
        <v>319</v>
      </c>
      <c r="AE214" s="55" t="n">
        <v>34.91</v>
      </c>
      <c r="AF214" s="55" t="s">
        <v>319</v>
      </c>
      <c r="AG214" s="55"/>
      <c r="AH214" s="55"/>
      <c r="AI214" s="55"/>
      <c r="AJ214" s="55"/>
      <c r="AK214" s="55"/>
      <c r="AL214" s="55"/>
      <c r="AM214" s="55"/>
      <c r="AN214" s="55"/>
      <c r="AO214" s="55" t="n">
        <v>53.45</v>
      </c>
      <c r="AP214" s="55" t="s">
        <v>319</v>
      </c>
      <c r="AQ214" s="55" t="n">
        <v>61.13</v>
      </c>
      <c r="AR214" s="55" t="s">
        <v>319</v>
      </c>
      <c r="AS214" s="55" t="n">
        <v>74.19</v>
      </c>
      <c r="AT214" s="55" t="s">
        <v>319</v>
      </c>
      <c r="AU214" s="55" t="n">
        <v>580.56</v>
      </c>
      <c r="AV214" s="55" t="n">
        <v>0.2392</v>
      </c>
      <c r="AW214" s="55" t="s">
        <v>464</v>
      </c>
      <c r="AX214" s="36" t="s">
        <v>465</v>
      </c>
      <c r="AY214" s="55" t="n">
        <v>4</v>
      </c>
      <c r="AZ214" s="55"/>
    </row>
    <row collapsed="false" customFormat="false" customHeight="false" hidden="false" ht="15.9" outlineLevel="0" r="215">
      <c r="A215" s="36" t="n">
        <v>205</v>
      </c>
      <c r="B215" s="82" t="n">
        <v>8204</v>
      </c>
      <c r="C215" s="55" t="s">
        <v>448</v>
      </c>
      <c r="D215" s="55"/>
      <c r="E215" s="55" t="s">
        <v>462</v>
      </c>
      <c r="F215" s="55" t="s">
        <v>463</v>
      </c>
      <c r="G215" s="74" t="s">
        <v>440</v>
      </c>
      <c r="H215" s="34" t="s">
        <v>288</v>
      </c>
      <c r="I215" s="55" t="n">
        <v>1</v>
      </c>
      <c r="J215" s="55"/>
      <c r="K215" s="55" t="n">
        <v>80</v>
      </c>
      <c r="L215" s="172" t="n">
        <v>7</v>
      </c>
      <c r="M215" s="36" t="s">
        <v>464</v>
      </c>
      <c r="N215" s="36" t="s">
        <v>53</v>
      </c>
      <c r="O215" s="55"/>
      <c r="P215" s="55"/>
      <c r="Q215" s="55"/>
      <c r="R215" s="36" t="s">
        <v>465</v>
      </c>
      <c r="S215" s="55"/>
      <c r="T215" s="55"/>
      <c r="U215" s="55" t="n">
        <v>169.44</v>
      </c>
      <c r="V215" s="55" t="n">
        <v>182.54</v>
      </c>
      <c r="W215" s="55" t="n">
        <v>37.02</v>
      </c>
      <c r="X215" s="55" t="s">
        <v>319</v>
      </c>
      <c r="Y215" s="55" t="n">
        <v>33.16</v>
      </c>
      <c r="Z215" s="55" t="s">
        <v>319</v>
      </c>
      <c r="AA215" s="55" t="n">
        <v>32.8</v>
      </c>
      <c r="AB215" s="55" t="s">
        <v>319</v>
      </c>
      <c r="AC215" s="55" t="n">
        <v>24.27</v>
      </c>
      <c r="AD215" s="55" t="s">
        <v>319</v>
      </c>
      <c r="AE215" s="55" t="n">
        <v>12.55</v>
      </c>
      <c r="AF215" s="55" t="s">
        <v>319</v>
      </c>
      <c r="AG215" s="55"/>
      <c r="AH215" s="55"/>
      <c r="AI215" s="55"/>
      <c r="AJ215" s="55"/>
      <c r="AK215" s="55"/>
      <c r="AL215" s="55"/>
      <c r="AM215" s="55"/>
      <c r="AN215" s="55"/>
      <c r="AO215" s="55" t="n">
        <v>19.31</v>
      </c>
      <c r="AP215" s="55" t="s">
        <v>319</v>
      </c>
      <c r="AQ215" s="55" t="n">
        <v>21.89</v>
      </c>
      <c r="AR215" s="55" t="s">
        <v>319</v>
      </c>
      <c r="AS215" s="55" t="n">
        <v>26.46</v>
      </c>
      <c r="AT215" s="55" t="s">
        <v>319</v>
      </c>
      <c r="AU215" s="55" t="n">
        <v>207.46</v>
      </c>
      <c r="AV215" s="55" t="n">
        <v>0.107</v>
      </c>
      <c r="AW215" s="55" t="s">
        <v>464</v>
      </c>
      <c r="AX215" s="36" t="s">
        <v>465</v>
      </c>
      <c r="AY215" s="55"/>
      <c r="AZ215" s="55"/>
    </row>
    <row collapsed="false" customFormat="false" customHeight="false" hidden="false" ht="15.9" outlineLevel="0" r="216">
      <c r="A216" s="36" t="n">
        <v>206</v>
      </c>
      <c r="B216" s="82" t="n">
        <v>8205</v>
      </c>
      <c r="C216" s="55" t="s">
        <v>448</v>
      </c>
      <c r="D216" s="55" t="s">
        <v>437</v>
      </c>
      <c r="E216" s="55" t="s">
        <v>462</v>
      </c>
      <c r="F216" s="55" t="s">
        <v>463</v>
      </c>
      <c r="G216" s="74" t="s">
        <v>440</v>
      </c>
      <c r="H216" s="34" t="s">
        <v>288</v>
      </c>
      <c r="I216" s="55" t="n">
        <v>1</v>
      </c>
      <c r="J216" s="55"/>
      <c r="K216" s="55" t="n">
        <v>80</v>
      </c>
      <c r="L216" s="172" t="n">
        <v>7</v>
      </c>
      <c r="M216" s="36" t="s">
        <v>464</v>
      </c>
      <c r="N216" s="36" t="s">
        <v>53</v>
      </c>
      <c r="O216" s="55"/>
      <c r="P216" s="55"/>
      <c r="Q216" s="55"/>
      <c r="R216" s="36" t="s">
        <v>465</v>
      </c>
      <c r="S216" s="55"/>
      <c r="T216" s="55"/>
      <c r="U216" s="55" t="n">
        <v>228.64</v>
      </c>
      <c r="V216" s="55" t="n">
        <v>225.11</v>
      </c>
      <c r="W216" s="55" t="n">
        <v>31.64</v>
      </c>
      <c r="X216" s="55" t="s">
        <v>319</v>
      </c>
      <c r="Y216" s="55" t="n">
        <v>31.64</v>
      </c>
      <c r="Z216" s="55" t="s">
        <v>319</v>
      </c>
      <c r="AA216" s="55" t="n">
        <v>31.64</v>
      </c>
      <c r="AB216" s="55" t="s">
        <v>319</v>
      </c>
      <c r="AC216" s="55" t="n">
        <v>32.5</v>
      </c>
      <c r="AD216" s="55" t="s">
        <v>319</v>
      </c>
      <c r="AE216" s="55" t="n">
        <v>9.3</v>
      </c>
      <c r="AF216" s="55" t="s">
        <v>319</v>
      </c>
      <c r="AG216" s="55"/>
      <c r="AH216" s="55"/>
      <c r="AI216" s="55"/>
      <c r="AJ216" s="55"/>
      <c r="AK216" s="55"/>
      <c r="AL216" s="55"/>
      <c r="AM216" s="55"/>
      <c r="AN216" s="55"/>
      <c r="AO216" s="55" t="n">
        <v>23.98</v>
      </c>
      <c r="AP216" s="55" t="s">
        <v>319</v>
      </c>
      <c r="AQ216" s="55" t="n">
        <v>31.98</v>
      </c>
      <c r="AR216" s="55" t="s">
        <v>319</v>
      </c>
      <c r="AS216" s="55" t="n">
        <v>33.8</v>
      </c>
      <c r="AT216" s="55" t="s">
        <v>319</v>
      </c>
      <c r="AU216" s="55" t="n">
        <v>226.48</v>
      </c>
      <c r="AV216" s="55" t="n">
        <v>0.143</v>
      </c>
      <c r="AW216" s="55" t="s">
        <v>464</v>
      </c>
      <c r="AX216" s="36" t="s">
        <v>465</v>
      </c>
      <c r="AY216" s="55" t="n">
        <v>1</v>
      </c>
      <c r="AZ216" s="55"/>
    </row>
    <row collapsed="false" customFormat="false" customHeight="false" hidden="false" ht="15.9" outlineLevel="0" r="217">
      <c r="A217" s="36" t="n">
        <v>207</v>
      </c>
      <c r="B217" s="82" t="n">
        <v>8206</v>
      </c>
      <c r="C217" s="55" t="s">
        <v>448</v>
      </c>
      <c r="D217" s="55"/>
      <c r="E217" s="55" t="s">
        <v>462</v>
      </c>
      <c r="F217" s="55" t="s">
        <v>463</v>
      </c>
      <c r="G217" s="74" t="s">
        <v>440</v>
      </c>
      <c r="H217" s="34" t="s">
        <v>288</v>
      </c>
      <c r="I217" s="55" t="n">
        <v>1</v>
      </c>
      <c r="J217" s="55"/>
      <c r="K217" s="55" t="n">
        <v>80</v>
      </c>
      <c r="L217" s="172" t="n">
        <v>7</v>
      </c>
      <c r="M217" s="36" t="s">
        <v>464</v>
      </c>
      <c r="N217" s="36" t="s">
        <v>53</v>
      </c>
      <c r="O217" s="55"/>
      <c r="P217" s="55"/>
      <c r="Q217" s="55"/>
      <c r="R217" s="36" t="s">
        <v>465</v>
      </c>
      <c r="S217" s="55"/>
      <c r="T217" s="55"/>
      <c r="U217" s="55" t="n">
        <v>140.44</v>
      </c>
      <c r="V217" s="55" t="n">
        <v>134.76</v>
      </c>
      <c r="W217" s="55" t="n">
        <v>33.17</v>
      </c>
      <c r="X217" s="55" t="s">
        <v>319</v>
      </c>
      <c r="Y217" s="55" t="n">
        <v>28.84</v>
      </c>
      <c r="Z217" s="55" t="s">
        <v>319</v>
      </c>
      <c r="AA217" s="55" t="n">
        <v>28.47</v>
      </c>
      <c r="AB217" s="55" t="s">
        <v>319</v>
      </c>
      <c r="AC217" s="55" t="n">
        <v>23.55</v>
      </c>
      <c r="AD217" s="55" t="s">
        <v>319</v>
      </c>
      <c r="AE217" s="55" t="n">
        <v>13.03</v>
      </c>
      <c r="AF217" s="55" t="s">
        <v>319</v>
      </c>
      <c r="AG217" s="55"/>
      <c r="AH217" s="55"/>
      <c r="AI217" s="55"/>
      <c r="AJ217" s="55"/>
      <c r="AK217" s="55"/>
      <c r="AL217" s="55"/>
      <c r="AM217" s="55"/>
      <c r="AN217" s="55"/>
      <c r="AO217" s="55" t="n">
        <v>15.5</v>
      </c>
      <c r="AP217" s="55" t="s">
        <v>319</v>
      </c>
      <c r="AQ217" s="55" t="n">
        <v>19.87</v>
      </c>
      <c r="AR217" s="55" t="s">
        <v>319</v>
      </c>
      <c r="AS217" s="55" t="n">
        <v>24.12</v>
      </c>
      <c r="AT217" s="55" t="s">
        <v>319</v>
      </c>
      <c r="AU217" s="55" t="n">
        <v>186.55</v>
      </c>
      <c r="AV217" s="55" t="n">
        <v>0.069</v>
      </c>
      <c r="AW217" s="55" t="s">
        <v>464</v>
      </c>
      <c r="AX217" s="36" t="s">
        <v>465</v>
      </c>
      <c r="AY217" s="55"/>
      <c r="AZ217" s="55"/>
    </row>
    <row collapsed="false" customFormat="false" customHeight="false" hidden="false" ht="15.9" outlineLevel="0" r="218">
      <c r="A218" s="36" t="n">
        <v>208</v>
      </c>
      <c r="B218" s="82" t="n">
        <v>8207</v>
      </c>
      <c r="C218" s="55" t="s">
        <v>448</v>
      </c>
      <c r="D218" s="55" t="s">
        <v>437</v>
      </c>
      <c r="E218" s="55" t="s">
        <v>462</v>
      </c>
      <c r="F218" s="55" t="s">
        <v>463</v>
      </c>
      <c r="G218" s="74" t="s">
        <v>440</v>
      </c>
      <c r="H218" s="34" t="s">
        <v>288</v>
      </c>
      <c r="I218" s="55" t="n">
        <v>1</v>
      </c>
      <c r="J218" s="55"/>
      <c r="K218" s="55" t="n">
        <v>80</v>
      </c>
      <c r="L218" s="172" t="n">
        <v>7</v>
      </c>
      <c r="M218" s="36" t="s">
        <v>464</v>
      </c>
      <c r="N218" s="36" t="s">
        <v>53</v>
      </c>
      <c r="O218" s="55"/>
      <c r="P218" s="55"/>
      <c r="Q218" s="55"/>
      <c r="R218" s="36" t="s">
        <v>465</v>
      </c>
      <c r="S218" s="55"/>
      <c r="T218" s="55"/>
      <c r="U218" s="55" t="n">
        <v>181.63</v>
      </c>
      <c r="V218" s="55" t="n">
        <v>177.77</v>
      </c>
      <c r="W218" s="55" t="n">
        <v>43.75</v>
      </c>
      <c r="X218" s="55" t="s">
        <v>319</v>
      </c>
      <c r="Y218" s="55" t="n">
        <v>38.05</v>
      </c>
      <c r="Z218" s="55" t="s">
        <v>319</v>
      </c>
      <c r="AA218" s="55" t="n">
        <v>37.55</v>
      </c>
      <c r="AB218" s="55" t="s">
        <v>319</v>
      </c>
      <c r="AC218" s="55" t="n">
        <v>28.2</v>
      </c>
      <c r="AD218" s="55" t="s">
        <v>319</v>
      </c>
      <c r="AE218" s="55" t="n">
        <v>15.19</v>
      </c>
      <c r="AF218" s="55" t="s">
        <v>319</v>
      </c>
      <c r="AG218" s="55"/>
      <c r="AH218" s="55"/>
      <c r="AI218" s="55"/>
      <c r="AJ218" s="55"/>
      <c r="AK218" s="55"/>
      <c r="AL218" s="55"/>
      <c r="AM218" s="55"/>
      <c r="AN218" s="55"/>
      <c r="AO218" s="55" t="n">
        <v>18.83</v>
      </c>
      <c r="AP218" s="55" t="s">
        <v>319</v>
      </c>
      <c r="AQ218" s="55" t="n">
        <v>24.12</v>
      </c>
      <c r="AR218" s="55" t="s">
        <v>319</v>
      </c>
      <c r="AS218" s="55" t="n">
        <v>29.62</v>
      </c>
      <c r="AT218" s="55" t="s">
        <v>319</v>
      </c>
      <c r="AU218" s="55" t="n">
        <v>235.31</v>
      </c>
      <c r="AV218" s="55" t="n">
        <v>0.103</v>
      </c>
      <c r="AW218" s="55" t="s">
        <v>464</v>
      </c>
      <c r="AX218" s="36" t="s">
        <v>465</v>
      </c>
      <c r="AY218" s="55" t="n">
        <v>1</v>
      </c>
      <c r="AZ218" s="55"/>
    </row>
    <row collapsed="false" customFormat="false" customHeight="false" hidden="false" ht="15.9" outlineLevel="0" r="219">
      <c r="A219" s="36" t="n">
        <v>209</v>
      </c>
      <c r="B219" s="82" t="n">
        <v>8208</v>
      </c>
      <c r="C219" s="55" t="s">
        <v>448</v>
      </c>
      <c r="D219" s="55" t="s">
        <v>437</v>
      </c>
      <c r="E219" s="55" t="s">
        <v>462</v>
      </c>
      <c r="F219" s="55" t="s">
        <v>463</v>
      </c>
      <c r="G219" s="74" t="s">
        <v>440</v>
      </c>
      <c r="H219" s="34" t="s">
        <v>288</v>
      </c>
      <c r="I219" s="55" t="n">
        <v>6</v>
      </c>
      <c r="J219" s="55"/>
      <c r="K219" s="55" t="n">
        <v>80</v>
      </c>
      <c r="L219" s="172" t="n">
        <v>7</v>
      </c>
      <c r="M219" s="36" t="s">
        <v>464</v>
      </c>
      <c r="N219" s="36" t="s">
        <v>52</v>
      </c>
      <c r="O219" s="55"/>
      <c r="P219" s="55"/>
      <c r="Q219" s="55"/>
      <c r="R219" s="36" t="s">
        <v>465</v>
      </c>
      <c r="S219" s="55"/>
      <c r="T219" s="55"/>
      <c r="U219" s="55" t="n">
        <v>1005.18</v>
      </c>
      <c r="V219" s="55" t="n">
        <v>1094.88</v>
      </c>
      <c r="W219" s="55" t="n">
        <v>222.63</v>
      </c>
      <c r="X219" s="55" t="s">
        <v>319</v>
      </c>
      <c r="Y219" s="55" t="n">
        <v>210.37</v>
      </c>
      <c r="Z219" s="55" t="s">
        <v>319</v>
      </c>
      <c r="AA219" s="55" t="n">
        <v>217.68</v>
      </c>
      <c r="AB219" s="55" t="s">
        <v>319</v>
      </c>
      <c r="AC219" s="55" t="n">
        <v>224.56</v>
      </c>
      <c r="AD219" s="55" t="s">
        <v>319</v>
      </c>
      <c r="AE219" s="55" t="n">
        <v>167.49</v>
      </c>
      <c r="AF219" s="55" t="s">
        <v>319</v>
      </c>
      <c r="AG219" s="55"/>
      <c r="AH219" s="55"/>
      <c r="AI219" s="55"/>
      <c r="AJ219" s="55"/>
      <c r="AK219" s="55"/>
      <c r="AL219" s="55"/>
      <c r="AM219" s="55"/>
      <c r="AN219" s="55"/>
      <c r="AO219" s="55" t="n">
        <v>206.2</v>
      </c>
      <c r="AP219" s="55" t="s">
        <v>319</v>
      </c>
      <c r="AQ219" s="55" t="n">
        <v>228.2</v>
      </c>
      <c r="AR219" s="55" t="s">
        <v>319</v>
      </c>
      <c r="AS219" s="55" t="n">
        <v>255.81</v>
      </c>
      <c r="AT219" s="55" t="s">
        <v>319</v>
      </c>
      <c r="AU219" s="55" t="n">
        <v>1732.94</v>
      </c>
      <c r="AV219" s="55" t="n">
        <v>0.548</v>
      </c>
      <c r="AW219" s="55" t="s">
        <v>464</v>
      </c>
      <c r="AX219" s="36" t="s">
        <v>465</v>
      </c>
      <c r="AY219" s="55" t="n">
        <v>6</v>
      </c>
      <c r="AZ219" s="55"/>
    </row>
    <row collapsed="false" customFormat="false" customHeight="false" hidden="false" ht="15.9" outlineLevel="0" r="220">
      <c r="A220" s="36" t="n">
        <v>210</v>
      </c>
      <c r="B220" s="82" t="n">
        <v>8209</v>
      </c>
      <c r="C220" s="55" t="s">
        <v>448</v>
      </c>
      <c r="D220" s="55" t="s">
        <v>437</v>
      </c>
      <c r="E220" s="55" t="s">
        <v>462</v>
      </c>
      <c r="F220" s="55" t="s">
        <v>463</v>
      </c>
      <c r="G220" s="74" t="s">
        <v>440</v>
      </c>
      <c r="H220" s="34" t="s">
        <v>288</v>
      </c>
      <c r="I220" s="55" t="n">
        <v>1</v>
      </c>
      <c r="J220" s="55"/>
      <c r="K220" s="55" t="n">
        <v>80</v>
      </c>
      <c r="L220" s="172" t="n">
        <v>7</v>
      </c>
      <c r="M220" s="36" t="s">
        <v>464</v>
      </c>
      <c r="N220" s="36" t="s">
        <v>53</v>
      </c>
      <c r="O220" s="55"/>
      <c r="P220" s="55"/>
      <c r="Q220" s="55"/>
      <c r="R220" s="36" t="s">
        <v>465</v>
      </c>
      <c r="S220" s="55"/>
      <c r="T220" s="55"/>
      <c r="U220" s="55" t="n">
        <v>340.16</v>
      </c>
      <c r="V220" s="55" t="n">
        <v>334.8</v>
      </c>
      <c r="W220" s="55" t="n">
        <v>78.06</v>
      </c>
      <c r="X220" s="55" t="s">
        <v>319</v>
      </c>
      <c r="Y220" s="55" t="n">
        <v>70.45</v>
      </c>
      <c r="Z220" s="55" t="s">
        <v>319</v>
      </c>
      <c r="AA220" s="55" t="n">
        <v>67.9</v>
      </c>
      <c r="AB220" s="55" t="s">
        <v>319</v>
      </c>
      <c r="AC220" s="55" t="n">
        <v>52.16</v>
      </c>
      <c r="AD220" s="55" t="s">
        <v>319</v>
      </c>
      <c r="AE220" s="55" t="n">
        <v>28.56</v>
      </c>
      <c r="AF220" s="55" t="s">
        <v>319</v>
      </c>
      <c r="AG220" s="55"/>
      <c r="AH220" s="55"/>
      <c r="AI220" s="55"/>
      <c r="AJ220" s="55"/>
      <c r="AK220" s="55"/>
      <c r="AL220" s="55"/>
      <c r="AM220" s="55"/>
      <c r="AN220" s="55"/>
      <c r="AO220" s="55" t="n">
        <v>38.83</v>
      </c>
      <c r="AP220" s="55" t="s">
        <v>319</v>
      </c>
      <c r="AQ220" s="55" t="n">
        <v>46.43</v>
      </c>
      <c r="AR220" s="55" t="s">
        <v>319</v>
      </c>
      <c r="AS220" s="55" t="n">
        <v>56.29</v>
      </c>
      <c r="AT220" s="55" t="s">
        <v>319</v>
      </c>
      <c r="AU220" s="55" t="n">
        <v>438.68</v>
      </c>
      <c r="AV220" s="55" t="n">
        <v>0.176</v>
      </c>
      <c r="AW220" s="55" t="s">
        <v>464</v>
      </c>
      <c r="AX220" s="36" t="s">
        <v>465</v>
      </c>
      <c r="AY220" s="55" t="n">
        <v>1</v>
      </c>
      <c r="AZ220" s="55"/>
    </row>
    <row collapsed="false" customFormat="false" customHeight="false" hidden="false" ht="15.9" outlineLevel="0" r="221">
      <c r="A221" s="36" t="n">
        <v>211</v>
      </c>
      <c r="B221" s="82" t="n">
        <v>8210</v>
      </c>
      <c r="C221" s="55" t="s">
        <v>448</v>
      </c>
      <c r="D221" s="55" t="s">
        <v>437</v>
      </c>
      <c r="E221" s="55" t="s">
        <v>462</v>
      </c>
      <c r="F221" s="55" t="s">
        <v>463</v>
      </c>
      <c r="G221" s="74" t="s">
        <v>440</v>
      </c>
      <c r="H221" s="34" t="s">
        <v>288</v>
      </c>
      <c r="I221" s="55" t="n">
        <v>1</v>
      </c>
      <c r="J221" s="55"/>
      <c r="K221" s="55" t="n">
        <v>80</v>
      </c>
      <c r="L221" s="172" t="n">
        <v>7</v>
      </c>
      <c r="M221" s="36" t="s">
        <v>464</v>
      </c>
      <c r="N221" s="36" t="s">
        <v>53</v>
      </c>
      <c r="O221" s="55"/>
      <c r="P221" s="55"/>
      <c r="Q221" s="55"/>
      <c r="R221" s="36" t="s">
        <v>465</v>
      </c>
      <c r="S221" s="55"/>
      <c r="T221" s="55"/>
      <c r="U221" s="55" t="n">
        <v>328.51</v>
      </c>
      <c r="V221" s="55" t="n">
        <v>385.94</v>
      </c>
      <c r="W221" s="55" t="n">
        <v>77.32</v>
      </c>
      <c r="X221" s="55" t="s">
        <v>319</v>
      </c>
      <c r="Y221" s="55" t="n">
        <v>68.14</v>
      </c>
      <c r="Z221" s="55" t="s">
        <v>319</v>
      </c>
      <c r="AA221" s="55" t="n">
        <v>67.88</v>
      </c>
      <c r="AB221" s="55" t="s">
        <v>319</v>
      </c>
      <c r="AC221" s="55" t="n">
        <v>49.85</v>
      </c>
      <c r="AD221" s="55" t="s">
        <v>319</v>
      </c>
      <c r="AE221" s="55" t="n">
        <v>26.12</v>
      </c>
      <c r="AF221" s="55" t="s">
        <v>319</v>
      </c>
      <c r="AG221" s="55"/>
      <c r="AH221" s="55"/>
      <c r="AI221" s="55"/>
      <c r="AJ221" s="55"/>
      <c r="AK221" s="55"/>
      <c r="AL221" s="55"/>
      <c r="AM221" s="55"/>
      <c r="AN221" s="55"/>
      <c r="AO221" s="55" t="n">
        <v>40.76</v>
      </c>
      <c r="AP221" s="55" t="s">
        <v>319</v>
      </c>
      <c r="AQ221" s="55" t="n">
        <v>45.15</v>
      </c>
      <c r="AR221" s="55" t="s">
        <v>319</v>
      </c>
      <c r="AS221" s="55" t="n">
        <v>54.08</v>
      </c>
      <c r="AT221" s="55" t="s">
        <v>319</v>
      </c>
      <c r="AU221" s="55" t="n">
        <v>429.3</v>
      </c>
      <c r="AV221" s="55" t="n">
        <v>0.17</v>
      </c>
      <c r="AW221" s="55" t="s">
        <v>464</v>
      </c>
      <c r="AX221" s="36" t="s">
        <v>465</v>
      </c>
      <c r="AY221" s="55" t="n">
        <v>1</v>
      </c>
      <c r="AZ221" s="55"/>
    </row>
    <row collapsed="false" customFormat="false" customHeight="false" hidden="false" ht="15.9" outlineLevel="0" r="222">
      <c r="A222" s="36" t="n">
        <v>212</v>
      </c>
      <c r="B222" s="82" t="n">
        <v>8211</v>
      </c>
      <c r="C222" s="55" t="s">
        <v>448</v>
      </c>
      <c r="D222" s="55" t="s">
        <v>437</v>
      </c>
      <c r="E222" s="55" t="s">
        <v>462</v>
      </c>
      <c r="F222" s="55" t="s">
        <v>463</v>
      </c>
      <c r="G222" s="74" t="s">
        <v>440</v>
      </c>
      <c r="H222" s="34" t="s">
        <v>288</v>
      </c>
      <c r="I222" s="55" t="n">
        <v>1</v>
      </c>
      <c r="J222" s="55"/>
      <c r="K222" s="55" t="n">
        <v>80</v>
      </c>
      <c r="L222" s="172" t="n">
        <v>7</v>
      </c>
      <c r="M222" s="36" t="s">
        <v>464</v>
      </c>
      <c r="N222" s="36" t="s">
        <v>52</v>
      </c>
      <c r="O222" s="55"/>
      <c r="P222" s="55"/>
      <c r="Q222" s="55"/>
      <c r="R222" s="36" t="s">
        <v>465</v>
      </c>
      <c r="S222" s="55"/>
      <c r="T222" s="55"/>
      <c r="U222" s="55" t="n">
        <v>749.41</v>
      </c>
      <c r="V222" s="55" t="n">
        <v>733.44</v>
      </c>
      <c r="W222" s="55" t="n">
        <v>92.93</v>
      </c>
      <c r="X222" s="55" t="s">
        <v>319</v>
      </c>
      <c r="Y222" s="55" t="n">
        <v>100.42</v>
      </c>
      <c r="Z222" s="55" t="s">
        <v>319</v>
      </c>
      <c r="AA222" s="55" t="n">
        <v>139.26</v>
      </c>
      <c r="AB222" s="55" t="s">
        <v>319</v>
      </c>
      <c r="AC222" s="55" t="n">
        <v>130.03</v>
      </c>
      <c r="AD222" s="55" t="s">
        <v>319</v>
      </c>
      <c r="AE222" s="55" t="n">
        <v>91.08</v>
      </c>
      <c r="AF222" s="55" t="s">
        <v>319</v>
      </c>
      <c r="AG222" s="55"/>
      <c r="AH222" s="55"/>
      <c r="AI222" s="55"/>
      <c r="AJ222" s="55"/>
      <c r="AK222" s="55"/>
      <c r="AL222" s="55"/>
      <c r="AM222" s="55"/>
      <c r="AN222" s="55"/>
      <c r="AO222" s="55" t="n">
        <v>101.01</v>
      </c>
      <c r="AP222" s="55" t="s">
        <v>319</v>
      </c>
      <c r="AQ222" s="55" t="n">
        <v>123.11</v>
      </c>
      <c r="AR222" s="55" t="s">
        <v>319</v>
      </c>
      <c r="AS222" s="55" t="n">
        <v>145.25</v>
      </c>
      <c r="AT222" s="55" t="s">
        <v>319</v>
      </c>
      <c r="AU222" s="55" t="n">
        <v>923.09</v>
      </c>
      <c r="AV222" s="55" t="n">
        <v>0.462</v>
      </c>
      <c r="AW222" s="55" t="s">
        <v>464</v>
      </c>
      <c r="AX222" s="36" t="s">
        <v>465</v>
      </c>
      <c r="AY222" s="55" t="n">
        <v>1</v>
      </c>
      <c r="AZ222" s="55"/>
    </row>
    <row collapsed="false" customFormat="false" customHeight="false" hidden="false" ht="15.9" outlineLevel="0" r="223">
      <c r="A223" s="36" t="n">
        <v>213</v>
      </c>
      <c r="B223" s="82" t="n">
        <v>8212</v>
      </c>
      <c r="C223" s="55" t="s">
        <v>448</v>
      </c>
      <c r="D223" s="55" t="s">
        <v>437</v>
      </c>
      <c r="E223" s="55" t="s">
        <v>462</v>
      </c>
      <c r="F223" s="55" t="s">
        <v>463</v>
      </c>
      <c r="G223" s="74" t="s">
        <v>440</v>
      </c>
      <c r="H223" s="34" t="s">
        <v>288</v>
      </c>
      <c r="I223" s="55" t="n">
        <v>1</v>
      </c>
      <c r="J223" s="55"/>
      <c r="K223" s="55" t="n">
        <v>80</v>
      </c>
      <c r="L223" s="172" t="n">
        <v>7</v>
      </c>
      <c r="M223" s="36" t="s">
        <v>464</v>
      </c>
      <c r="N223" s="36" t="s">
        <v>53</v>
      </c>
      <c r="O223" s="55"/>
      <c r="P223" s="55"/>
      <c r="Q223" s="55"/>
      <c r="R223" s="36" t="s">
        <v>465</v>
      </c>
      <c r="S223" s="55"/>
      <c r="T223" s="55"/>
      <c r="U223" s="55" t="n">
        <v>399.93</v>
      </c>
      <c r="V223" s="55" t="n">
        <v>420.96</v>
      </c>
      <c r="W223" s="55" t="n">
        <v>81</v>
      </c>
      <c r="X223" s="55" t="s">
        <v>319</v>
      </c>
      <c r="Y223" s="55" t="n">
        <v>72.34</v>
      </c>
      <c r="Z223" s="55" t="s">
        <v>319</v>
      </c>
      <c r="AA223" s="55" t="n">
        <v>70.79</v>
      </c>
      <c r="AB223" s="55" t="s">
        <v>319</v>
      </c>
      <c r="AC223" s="55" t="n">
        <v>51.86</v>
      </c>
      <c r="AD223" s="55" t="s">
        <v>319</v>
      </c>
      <c r="AE223" s="55" t="n">
        <v>27.45</v>
      </c>
      <c r="AF223" s="55" t="s">
        <v>319</v>
      </c>
      <c r="AG223" s="55"/>
      <c r="AH223" s="55"/>
      <c r="AI223" s="55"/>
      <c r="AJ223" s="55"/>
      <c r="AK223" s="55"/>
      <c r="AL223" s="55"/>
      <c r="AM223" s="55"/>
      <c r="AN223" s="55"/>
      <c r="AO223" s="55" t="n">
        <v>39.21</v>
      </c>
      <c r="AP223" s="55" t="s">
        <v>319</v>
      </c>
      <c r="AQ223" s="55" t="n">
        <v>47.04</v>
      </c>
      <c r="AR223" s="55" t="s">
        <v>319</v>
      </c>
      <c r="AS223" s="55" t="n">
        <v>56.26</v>
      </c>
      <c r="AT223" s="55" t="s">
        <v>319</v>
      </c>
      <c r="AU223" s="55" t="n">
        <v>445.95</v>
      </c>
      <c r="AV223" s="55" t="n">
        <v>0.281</v>
      </c>
      <c r="AW223" s="55" t="s">
        <v>464</v>
      </c>
      <c r="AX223" s="36" t="s">
        <v>465</v>
      </c>
      <c r="AY223" s="55" t="n">
        <v>1</v>
      </c>
      <c r="AZ223" s="55"/>
    </row>
    <row collapsed="false" customFormat="false" customHeight="false" hidden="false" ht="15.9" outlineLevel="0" r="224">
      <c r="A224" s="36" t="n">
        <v>214</v>
      </c>
      <c r="B224" s="82" t="n">
        <v>8213</v>
      </c>
      <c r="C224" s="55" t="s">
        <v>448</v>
      </c>
      <c r="D224" s="55" t="s">
        <v>437</v>
      </c>
      <c r="E224" s="55" t="s">
        <v>462</v>
      </c>
      <c r="F224" s="55" t="s">
        <v>463</v>
      </c>
      <c r="G224" s="74" t="s">
        <v>440</v>
      </c>
      <c r="H224" s="34" t="s">
        <v>288</v>
      </c>
      <c r="I224" s="55" t="n">
        <v>1</v>
      </c>
      <c r="J224" s="55"/>
      <c r="K224" s="55" t="n">
        <v>80</v>
      </c>
      <c r="L224" s="172" t="n">
        <v>7</v>
      </c>
      <c r="M224" s="36" t="s">
        <v>464</v>
      </c>
      <c r="N224" s="36" t="s">
        <v>53</v>
      </c>
      <c r="O224" s="55"/>
      <c r="P224" s="55"/>
      <c r="Q224" s="55"/>
      <c r="R224" s="36" t="s">
        <v>465</v>
      </c>
      <c r="S224" s="55"/>
      <c r="T224" s="55"/>
      <c r="U224" s="55" t="n">
        <v>302.05</v>
      </c>
      <c r="V224" s="55" t="n">
        <v>324.86</v>
      </c>
      <c r="W224" s="55" t="n">
        <v>65.23</v>
      </c>
      <c r="X224" s="55" t="s">
        <v>319</v>
      </c>
      <c r="Y224" s="55" t="n">
        <v>57.01</v>
      </c>
      <c r="Z224" s="55" t="s">
        <v>319</v>
      </c>
      <c r="AA224" s="55" t="n">
        <v>55.84</v>
      </c>
      <c r="AB224" s="55" t="s">
        <v>319</v>
      </c>
      <c r="AC224" s="55" t="n">
        <v>41.55</v>
      </c>
      <c r="AD224" s="55" t="s">
        <v>319</v>
      </c>
      <c r="AE224" s="55" t="n">
        <v>21.33</v>
      </c>
      <c r="AF224" s="55" t="s">
        <v>319</v>
      </c>
      <c r="AG224" s="55"/>
      <c r="AH224" s="55"/>
      <c r="AI224" s="55"/>
      <c r="AJ224" s="55"/>
      <c r="AK224" s="55"/>
      <c r="AL224" s="55"/>
      <c r="AM224" s="55"/>
      <c r="AN224" s="55"/>
      <c r="AO224" s="55" t="n">
        <v>32.13</v>
      </c>
      <c r="AP224" s="55" t="s">
        <v>319</v>
      </c>
      <c r="AQ224" s="55" t="n">
        <v>38.05</v>
      </c>
      <c r="AR224" s="55" t="s">
        <v>319</v>
      </c>
      <c r="AS224" s="55" t="n">
        <v>45.52</v>
      </c>
      <c r="AT224" s="55" t="s">
        <v>319</v>
      </c>
      <c r="AU224" s="55" t="n">
        <v>356.66</v>
      </c>
      <c r="AV224" s="55" t="n">
        <v>0.184</v>
      </c>
      <c r="AW224" s="55" t="s">
        <v>464</v>
      </c>
      <c r="AX224" s="36" t="s">
        <v>465</v>
      </c>
      <c r="AY224" s="55" t="n">
        <v>1</v>
      </c>
      <c r="AZ224" s="55"/>
    </row>
    <row collapsed="false" customFormat="false" customHeight="false" hidden="false" ht="15.9" outlineLevel="0" r="225">
      <c r="A225" s="36" t="n">
        <v>215</v>
      </c>
      <c r="B225" s="82" t="n">
        <v>8214</v>
      </c>
      <c r="C225" s="55" t="s">
        <v>448</v>
      </c>
      <c r="D225" s="55" t="s">
        <v>437</v>
      </c>
      <c r="E225" s="55" t="s">
        <v>462</v>
      </c>
      <c r="F225" s="55" t="s">
        <v>463</v>
      </c>
      <c r="G225" s="74" t="s">
        <v>440</v>
      </c>
      <c r="H225" s="34" t="s">
        <v>288</v>
      </c>
      <c r="I225" s="55" t="n">
        <v>2</v>
      </c>
      <c r="J225" s="55"/>
      <c r="K225" s="55" t="n">
        <v>80</v>
      </c>
      <c r="L225" s="172" t="n">
        <v>7</v>
      </c>
      <c r="M225" s="36" t="s">
        <v>464</v>
      </c>
      <c r="N225" s="36" t="s">
        <v>53</v>
      </c>
      <c r="O225" s="55"/>
      <c r="P225" s="55"/>
      <c r="Q225" s="55"/>
      <c r="R225" s="36" t="s">
        <v>465</v>
      </c>
      <c r="S225" s="55"/>
      <c r="T225" s="55"/>
      <c r="U225" s="55" t="n">
        <v>734.3</v>
      </c>
      <c r="V225" s="55" t="n">
        <v>751.93</v>
      </c>
      <c r="W225" s="55" t="n">
        <v>149.37</v>
      </c>
      <c r="X225" s="55" t="s">
        <v>319</v>
      </c>
      <c r="Y225" s="55" t="n">
        <v>145.85</v>
      </c>
      <c r="Z225" s="55" t="s">
        <v>319</v>
      </c>
      <c r="AA225" s="55" t="n">
        <v>134.85</v>
      </c>
      <c r="AB225" s="55" t="s">
        <v>319</v>
      </c>
      <c r="AC225" s="55" t="n">
        <v>112.7</v>
      </c>
      <c r="AD225" s="55" t="s">
        <v>319</v>
      </c>
      <c r="AE225" s="55" t="n">
        <v>54.45</v>
      </c>
      <c r="AF225" s="55" t="s">
        <v>319</v>
      </c>
      <c r="AG225" s="55"/>
      <c r="AH225" s="55"/>
      <c r="AI225" s="55"/>
      <c r="AJ225" s="55"/>
      <c r="AK225" s="55"/>
      <c r="AL225" s="55"/>
      <c r="AM225" s="55"/>
      <c r="AN225" s="55"/>
      <c r="AO225" s="55" t="n">
        <v>93.49</v>
      </c>
      <c r="AP225" s="55" t="s">
        <v>319</v>
      </c>
      <c r="AQ225" s="55" t="n">
        <v>95.17</v>
      </c>
      <c r="AR225" s="55" t="s">
        <v>319</v>
      </c>
      <c r="AS225" s="55" t="n">
        <v>113.37</v>
      </c>
      <c r="AT225" s="55" t="s">
        <v>319</v>
      </c>
      <c r="AU225" s="55" t="n">
        <v>899.25</v>
      </c>
      <c r="AV225" s="55" t="n">
        <v>0.497</v>
      </c>
      <c r="AW225" s="55" t="s">
        <v>464</v>
      </c>
      <c r="AX225" s="36" t="s">
        <v>465</v>
      </c>
      <c r="AY225" s="55" t="n">
        <v>2</v>
      </c>
      <c r="AZ225" s="55"/>
    </row>
    <row collapsed="false" customFormat="false" customHeight="false" hidden="false" ht="15.9" outlineLevel="0" r="226">
      <c r="A226" s="36" t="n">
        <v>216</v>
      </c>
      <c r="B226" s="82" t="n">
        <v>8215</v>
      </c>
      <c r="C226" s="55" t="s">
        <v>448</v>
      </c>
      <c r="D226" s="55" t="s">
        <v>437</v>
      </c>
      <c r="E226" s="55" t="s">
        <v>462</v>
      </c>
      <c r="F226" s="55" t="s">
        <v>463</v>
      </c>
      <c r="G226" s="74" t="s">
        <v>440</v>
      </c>
      <c r="H226" s="34" t="s">
        <v>288</v>
      </c>
      <c r="I226" s="55" t="n">
        <v>1</v>
      </c>
      <c r="J226" s="55"/>
      <c r="K226" s="55" t="n">
        <v>80</v>
      </c>
      <c r="L226" s="172" t="n">
        <v>7</v>
      </c>
      <c r="M226" s="36" t="s">
        <v>464</v>
      </c>
      <c r="N226" s="36" t="s">
        <v>53</v>
      </c>
      <c r="O226" s="55"/>
      <c r="P226" s="55"/>
      <c r="Q226" s="55"/>
      <c r="R226" s="36" t="s">
        <v>465</v>
      </c>
      <c r="S226" s="55"/>
      <c r="T226" s="55"/>
      <c r="U226" s="55" t="n">
        <v>665.58</v>
      </c>
      <c r="V226" s="55" t="n">
        <v>659.35</v>
      </c>
      <c r="W226" s="55" t="n">
        <v>147.92</v>
      </c>
      <c r="X226" s="55" t="s">
        <v>319</v>
      </c>
      <c r="Y226" s="55" t="n">
        <v>133.74</v>
      </c>
      <c r="Z226" s="55" t="s">
        <v>319</v>
      </c>
      <c r="AA226" s="55" t="n">
        <v>139.43</v>
      </c>
      <c r="AB226" s="55" t="s">
        <v>319</v>
      </c>
      <c r="AC226" s="55" t="n">
        <v>104.84</v>
      </c>
      <c r="AD226" s="55" t="s">
        <v>319</v>
      </c>
      <c r="AE226" s="55" t="n">
        <v>57.62</v>
      </c>
      <c r="AF226" s="55" t="s">
        <v>319</v>
      </c>
      <c r="AG226" s="55"/>
      <c r="AH226" s="55"/>
      <c r="AI226" s="55"/>
      <c r="AJ226" s="55"/>
      <c r="AK226" s="55"/>
      <c r="AL226" s="55"/>
      <c r="AM226" s="55"/>
      <c r="AN226" s="55"/>
      <c r="AO226" s="55" t="n">
        <v>82.85</v>
      </c>
      <c r="AP226" s="55" t="s">
        <v>319</v>
      </c>
      <c r="AQ226" s="55" t="n">
        <v>94.62</v>
      </c>
      <c r="AR226" s="55" t="s">
        <v>319</v>
      </c>
      <c r="AS226" s="55" t="n">
        <v>112.29</v>
      </c>
      <c r="AT226" s="55" t="s">
        <v>319</v>
      </c>
      <c r="AU226" s="55" t="n">
        <v>873.31</v>
      </c>
      <c r="AV226" s="55" t="n">
        <v>0.341</v>
      </c>
      <c r="AW226" s="55" t="s">
        <v>464</v>
      </c>
      <c r="AX226" s="36" t="s">
        <v>465</v>
      </c>
      <c r="AY226" s="55" t="n">
        <v>1</v>
      </c>
      <c r="AZ226" s="55"/>
    </row>
    <row collapsed="false" customFormat="false" customHeight="false" hidden="false" ht="15.9" outlineLevel="0" r="227">
      <c r="A227" s="36" t="n">
        <v>217</v>
      </c>
      <c r="B227" s="82" t="n">
        <v>8216</v>
      </c>
      <c r="C227" s="55" t="s">
        <v>448</v>
      </c>
      <c r="D227" s="55" t="s">
        <v>437</v>
      </c>
      <c r="E227" s="55" t="s">
        <v>462</v>
      </c>
      <c r="F227" s="55" t="s">
        <v>463</v>
      </c>
      <c r="G227" s="74" t="s">
        <v>440</v>
      </c>
      <c r="H227" s="34" t="s">
        <v>288</v>
      </c>
      <c r="I227" s="55" t="n">
        <v>1</v>
      </c>
      <c r="J227" s="55"/>
      <c r="K227" s="55" t="n">
        <v>80</v>
      </c>
      <c r="L227" s="172" t="n">
        <v>7</v>
      </c>
      <c r="M227" s="36" t="s">
        <v>464</v>
      </c>
      <c r="N227" s="36" t="s">
        <v>53</v>
      </c>
      <c r="O227" s="55"/>
      <c r="P227" s="55"/>
      <c r="Q227" s="55"/>
      <c r="R227" s="36" t="s">
        <v>465</v>
      </c>
      <c r="S227" s="55"/>
      <c r="T227" s="55"/>
      <c r="U227" s="55" t="n">
        <v>432.21</v>
      </c>
      <c r="V227" s="55" t="n">
        <v>445.09</v>
      </c>
      <c r="W227" s="55" t="n">
        <v>75.48</v>
      </c>
      <c r="X227" s="55" t="s">
        <v>319</v>
      </c>
      <c r="Y227" s="55" t="n">
        <v>68.59</v>
      </c>
      <c r="Z227" s="55" t="s">
        <v>319</v>
      </c>
      <c r="AA227" s="55" t="n">
        <v>98.93</v>
      </c>
      <c r="AB227" s="55" t="s">
        <v>319</v>
      </c>
      <c r="AC227" s="55" t="n">
        <v>75.62</v>
      </c>
      <c r="AD227" s="55" t="s">
        <v>319</v>
      </c>
      <c r="AE227" s="55" t="n">
        <v>40.74</v>
      </c>
      <c r="AF227" s="55" t="s">
        <v>319</v>
      </c>
      <c r="AG227" s="55"/>
      <c r="AH227" s="55"/>
      <c r="AI227" s="55"/>
      <c r="AJ227" s="55"/>
      <c r="AK227" s="55"/>
      <c r="AL227" s="55"/>
      <c r="AM227" s="55"/>
      <c r="AN227" s="55"/>
      <c r="AO227" s="55" t="n">
        <v>74.48</v>
      </c>
      <c r="AP227" s="55" t="s">
        <v>319</v>
      </c>
      <c r="AQ227" s="55" t="n">
        <v>50.8</v>
      </c>
      <c r="AR227" s="55" t="s">
        <v>319</v>
      </c>
      <c r="AS227" s="55" t="n">
        <v>72.93</v>
      </c>
      <c r="AT227" s="55" t="s">
        <v>319</v>
      </c>
      <c r="AU227" s="55" t="n">
        <v>557.57</v>
      </c>
      <c r="AV227" s="55" t="n">
        <v>0.228</v>
      </c>
      <c r="AW227" s="55" t="s">
        <v>464</v>
      </c>
      <c r="AX227" s="36" t="s">
        <v>465</v>
      </c>
      <c r="AY227" s="55" t="n">
        <v>1</v>
      </c>
      <c r="AZ227" s="55"/>
    </row>
    <row collapsed="false" customFormat="false" customHeight="false" hidden="false" ht="15.9" outlineLevel="0" r="228">
      <c r="A228" s="36" t="n">
        <v>218</v>
      </c>
      <c r="B228" s="82" t="n">
        <v>8217</v>
      </c>
      <c r="C228" s="55" t="s">
        <v>448</v>
      </c>
      <c r="D228" s="55" t="s">
        <v>437</v>
      </c>
      <c r="E228" s="55" t="s">
        <v>462</v>
      </c>
      <c r="F228" s="55" t="s">
        <v>463</v>
      </c>
      <c r="G228" s="74" t="s">
        <v>440</v>
      </c>
      <c r="H228" s="34" t="s">
        <v>288</v>
      </c>
      <c r="I228" s="55" t="n">
        <v>1</v>
      </c>
      <c r="J228" s="55"/>
      <c r="K228" s="55" t="n">
        <v>80</v>
      </c>
      <c r="L228" s="172" t="n">
        <v>7</v>
      </c>
      <c r="M228" s="36" t="s">
        <v>464</v>
      </c>
      <c r="N228" s="36" t="s">
        <v>52</v>
      </c>
      <c r="O228" s="55"/>
      <c r="P228" s="55"/>
      <c r="Q228" s="55"/>
      <c r="R228" s="36" t="s">
        <v>465</v>
      </c>
      <c r="S228" s="55"/>
      <c r="T228" s="55"/>
      <c r="U228" s="55" t="n">
        <v>265.27</v>
      </c>
      <c r="V228" s="55" t="n">
        <v>228.63</v>
      </c>
      <c r="W228" s="55" t="n">
        <v>47.99</v>
      </c>
      <c r="X228" s="55" t="s">
        <v>319</v>
      </c>
      <c r="Y228" s="55" t="n">
        <v>40.63</v>
      </c>
      <c r="Z228" s="55" t="s">
        <v>319</v>
      </c>
      <c r="AA228" s="55" t="n">
        <v>43.22</v>
      </c>
      <c r="AB228" s="55" t="s">
        <v>319</v>
      </c>
      <c r="AC228" s="55" t="n">
        <v>69.04</v>
      </c>
      <c r="AD228" s="55" t="s">
        <v>319</v>
      </c>
      <c r="AE228" s="55" t="n">
        <v>47.31</v>
      </c>
      <c r="AF228" s="55" t="s">
        <v>319</v>
      </c>
      <c r="AG228" s="55"/>
      <c r="AH228" s="55"/>
      <c r="AI228" s="55"/>
      <c r="AJ228" s="55"/>
      <c r="AK228" s="55"/>
      <c r="AL228" s="55"/>
      <c r="AM228" s="55"/>
      <c r="AN228" s="55"/>
      <c r="AO228" s="55" t="n">
        <v>70</v>
      </c>
      <c r="AP228" s="55" t="s">
        <v>319</v>
      </c>
      <c r="AQ228" s="55" t="n">
        <v>81</v>
      </c>
      <c r="AR228" s="55" t="s">
        <v>319</v>
      </c>
      <c r="AS228" s="55" t="n">
        <v>72.81</v>
      </c>
      <c r="AT228" s="55" t="s">
        <v>319</v>
      </c>
      <c r="AU228" s="55" t="n">
        <v>472</v>
      </c>
      <c r="AV228" s="55" t="n">
        <v>0.165</v>
      </c>
      <c r="AW228" s="55" t="s">
        <v>464</v>
      </c>
      <c r="AX228" s="36" t="s">
        <v>465</v>
      </c>
      <c r="AY228" s="55" t="n">
        <v>1</v>
      </c>
      <c r="AZ228" s="55"/>
    </row>
    <row collapsed="false" customFormat="false" customHeight="false" hidden="false" ht="15.9" outlineLevel="0" r="229">
      <c r="A229" s="36" t="n">
        <v>219</v>
      </c>
      <c r="B229" s="82" t="n">
        <v>8218</v>
      </c>
      <c r="C229" s="55" t="s">
        <v>448</v>
      </c>
      <c r="D229" s="55" t="s">
        <v>437</v>
      </c>
      <c r="E229" s="55" t="s">
        <v>462</v>
      </c>
      <c r="F229" s="55" t="s">
        <v>463</v>
      </c>
      <c r="G229" s="74" t="s">
        <v>440</v>
      </c>
      <c r="H229" s="34" t="s">
        <v>288</v>
      </c>
      <c r="I229" s="55" t="n">
        <v>1</v>
      </c>
      <c r="J229" s="55"/>
      <c r="K229" s="55" t="n">
        <v>80</v>
      </c>
      <c r="L229" s="172" t="n">
        <v>7</v>
      </c>
      <c r="M229" s="36" t="s">
        <v>464</v>
      </c>
      <c r="N229" s="36" t="s">
        <v>53</v>
      </c>
      <c r="O229" s="55"/>
      <c r="P229" s="55"/>
      <c r="Q229" s="55"/>
      <c r="R229" s="36" t="s">
        <v>465</v>
      </c>
      <c r="S229" s="55"/>
      <c r="T229" s="55"/>
      <c r="U229" s="55" t="n">
        <v>645.77</v>
      </c>
      <c r="V229" s="55" t="n">
        <v>665.76</v>
      </c>
      <c r="W229" s="55" t="n">
        <v>128.81</v>
      </c>
      <c r="X229" s="55" t="s">
        <v>319</v>
      </c>
      <c r="Y229" s="55" t="n">
        <v>116.81</v>
      </c>
      <c r="Z229" s="55" t="s">
        <v>319</v>
      </c>
      <c r="AA229" s="55" t="n">
        <v>112.59</v>
      </c>
      <c r="AB229" s="55" t="s">
        <v>319</v>
      </c>
      <c r="AC229" s="55" t="n">
        <v>84.33</v>
      </c>
      <c r="AD229" s="55" t="s">
        <v>319</v>
      </c>
      <c r="AE229" s="55" t="n">
        <v>46.17</v>
      </c>
      <c r="AF229" s="55" t="s">
        <v>319</v>
      </c>
      <c r="AG229" s="55"/>
      <c r="AH229" s="55"/>
      <c r="AI229" s="55"/>
      <c r="AJ229" s="55"/>
      <c r="AK229" s="55"/>
      <c r="AL229" s="55"/>
      <c r="AM229" s="55"/>
      <c r="AN229" s="55"/>
      <c r="AO229" s="55" t="n">
        <v>61.19</v>
      </c>
      <c r="AP229" s="55" t="s">
        <v>319</v>
      </c>
      <c r="AQ229" s="55" t="n">
        <v>80.58</v>
      </c>
      <c r="AR229" s="55" t="s">
        <v>319</v>
      </c>
      <c r="AS229" s="55" t="n">
        <v>96.57</v>
      </c>
      <c r="AT229" s="55" t="s">
        <v>319</v>
      </c>
      <c r="AU229" s="55" t="n">
        <v>727.05</v>
      </c>
      <c r="AV229" s="55" t="n">
        <v>0.346</v>
      </c>
      <c r="AW229" s="55" t="s">
        <v>464</v>
      </c>
      <c r="AX229" s="36" t="s">
        <v>465</v>
      </c>
      <c r="AY229" s="55" t="n">
        <v>1</v>
      </c>
      <c r="AZ229" s="55"/>
    </row>
    <row collapsed="false" customFormat="false" customHeight="false" hidden="false" ht="15.9" outlineLevel="0" r="230">
      <c r="A230" s="36" t="n">
        <v>220</v>
      </c>
      <c r="B230" s="82" t="n">
        <v>8219</v>
      </c>
      <c r="C230" s="55" t="s">
        <v>448</v>
      </c>
      <c r="D230" s="55" t="s">
        <v>437</v>
      </c>
      <c r="E230" s="55" t="s">
        <v>462</v>
      </c>
      <c r="F230" s="55" t="s">
        <v>463</v>
      </c>
      <c r="G230" s="74" t="s">
        <v>440</v>
      </c>
      <c r="H230" s="34" t="s">
        <v>288</v>
      </c>
      <c r="I230" s="55" t="n">
        <v>1</v>
      </c>
      <c r="J230" s="55"/>
      <c r="K230" s="55" t="n">
        <v>80</v>
      </c>
      <c r="L230" s="172" t="n">
        <v>7</v>
      </c>
      <c r="M230" s="36" t="s">
        <v>464</v>
      </c>
      <c r="N230" s="36" t="s">
        <v>53</v>
      </c>
      <c r="O230" s="55"/>
      <c r="P230" s="55"/>
      <c r="Q230" s="55"/>
      <c r="R230" s="36" t="s">
        <v>465</v>
      </c>
      <c r="S230" s="55"/>
      <c r="T230" s="55"/>
      <c r="U230" s="55" t="n">
        <v>772.32</v>
      </c>
      <c r="V230" s="55" t="n">
        <v>762.22</v>
      </c>
      <c r="W230" s="55" t="n">
        <v>201.1</v>
      </c>
      <c r="X230" s="55" t="s">
        <v>319</v>
      </c>
      <c r="Y230" s="55" t="n">
        <v>189.78</v>
      </c>
      <c r="Z230" s="55" t="s">
        <v>319</v>
      </c>
      <c r="AA230" s="55" t="n">
        <v>162.12</v>
      </c>
      <c r="AB230" s="55" t="s">
        <v>319</v>
      </c>
      <c r="AC230" s="55" t="n">
        <v>120.26</v>
      </c>
      <c r="AD230" s="55" t="s">
        <v>319</v>
      </c>
      <c r="AE230" s="55" t="n">
        <v>70.33</v>
      </c>
      <c r="AF230" s="55" t="s">
        <v>319</v>
      </c>
      <c r="AG230" s="55"/>
      <c r="AH230" s="55"/>
      <c r="AI230" s="55"/>
      <c r="AJ230" s="55"/>
      <c r="AK230" s="55"/>
      <c r="AL230" s="55"/>
      <c r="AM230" s="55"/>
      <c r="AN230" s="55"/>
      <c r="AO230" s="55" t="n">
        <v>6.56</v>
      </c>
      <c r="AP230" s="55" t="s">
        <v>319</v>
      </c>
      <c r="AQ230" s="55" t="n">
        <v>112.87</v>
      </c>
      <c r="AR230" s="55" t="s">
        <v>319</v>
      </c>
      <c r="AS230" s="55" t="n">
        <v>128.69</v>
      </c>
      <c r="AT230" s="55" t="s">
        <v>319</v>
      </c>
      <c r="AU230" s="55" t="n">
        <v>991.71</v>
      </c>
      <c r="AV230" s="55" t="n">
        <v>0.4191</v>
      </c>
      <c r="AW230" s="55" t="s">
        <v>464</v>
      </c>
      <c r="AX230" s="36" t="s">
        <v>465</v>
      </c>
      <c r="AY230" s="55" t="n">
        <v>1</v>
      </c>
      <c r="AZ230" s="55"/>
    </row>
    <row collapsed="false" customFormat="false" customHeight="false" hidden="false" ht="15.9" outlineLevel="0" r="231">
      <c r="A231" s="36" t="n">
        <v>221</v>
      </c>
      <c r="B231" s="82" t="n">
        <v>8220</v>
      </c>
      <c r="C231" s="55" t="s">
        <v>448</v>
      </c>
      <c r="D231" s="55" t="s">
        <v>437</v>
      </c>
      <c r="E231" s="55" t="s">
        <v>462</v>
      </c>
      <c r="F231" s="55" t="s">
        <v>463</v>
      </c>
      <c r="G231" s="74" t="s">
        <v>440</v>
      </c>
      <c r="H231" s="34" t="s">
        <v>288</v>
      </c>
      <c r="I231" s="55" t="n">
        <v>1</v>
      </c>
      <c r="J231" s="55"/>
      <c r="K231" s="55" t="n">
        <v>80</v>
      </c>
      <c r="L231" s="172" t="n">
        <v>7</v>
      </c>
      <c r="M231" s="36" t="s">
        <v>464</v>
      </c>
      <c r="N231" s="36" t="s">
        <v>53</v>
      </c>
      <c r="O231" s="55"/>
      <c r="P231" s="55"/>
      <c r="Q231" s="55"/>
      <c r="R231" s="36" t="s">
        <v>465</v>
      </c>
      <c r="S231" s="55"/>
      <c r="T231" s="55"/>
      <c r="U231" s="55" t="n">
        <v>926.4</v>
      </c>
      <c r="V231" s="55" t="n">
        <v>916.02</v>
      </c>
      <c r="W231" s="55" t="n">
        <v>183.34</v>
      </c>
      <c r="X231" s="55" t="s">
        <v>319</v>
      </c>
      <c r="Y231" s="55" t="n">
        <v>170.38</v>
      </c>
      <c r="Z231" s="55" t="s">
        <v>319</v>
      </c>
      <c r="AA231" s="55" t="n">
        <v>164.55</v>
      </c>
      <c r="AB231" s="55" t="s">
        <v>319</v>
      </c>
      <c r="AC231" s="55" t="n">
        <v>122.35</v>
      </c>
      <c r="AD231" s="55" t="s">
        <v>319</v>
      </c>
      <c r="AE231" s="55" t="n">
        <v>67.3</v>
      </c>
      <c r="AF231" s="55" t="s">
        <v>319</v>
      </c>
      <c r="AG231" s="55"/>
      <c r="AH231" s="55"/>
      <c r="AI231" s="55"/>
      <c r="AJ231" s="55"/>
      <c r="AK231" s="55"/>
      <c r="AL231" s="55"/>
      <c r="AM231" s="55"/>
      <c r="AN231" s="55"/>
      <c r="AO231" s="55" t="n">
        <v>91.96</v>
      </c>
      <c r="AP231" s="55" t="s">
        <v>319</v>
      </c>
      <c r="AQ231" s="55" t="n">
        <v>109.57</v>
      </c>
      <c r="AR231" s="55" t="s">
        <v>319</v>
      </c>
      <c r="AS231" s="55" t="n">
        <v>131.45</v>
      </c>
      <c r="AT231" s="55" t="s">
        <v>319</v>
      </c>
      <c r="AU231" s="55" t="n">
        <v>1040.9</v>
      </c>
      <c r="AV231" s="55" t="n">
        <v>0.536</v>
      </c>
      <c r="AW231" s="55" t="s">
        <v>464</v>
      </c>
      <c r="AX231" s="36" t="s">
        <v>465</v>
      </c>
      <c r="AY231" s="55" t="n">
        <v>1</v>
      </c>
      <c r="AZ231" s="55"/>
    </row>
    <row collapsed="false" customFormat="false" customHeight="false" hidden="false" ht="15.9" outlineLevel="0" r="232">
      <c r="A232" s="36" t="n">
        <v>222</v>
      </c>
      <c r="B232" s="82" t="n">
        <v>8221</v>
      </c>
      <c r="C232" s="55" t="s">
        <v>448</v>
      </c>
      <c r="D232" s="55" t="s">
        <v>437</v>
      </c>
      <c r="E232" s="55" t="s">
        <v>462</v>
      </c>
      <c r="F232" s="55" t="s">
        <v>463</v>
      </c>
      <c r="G232" s="74" t="s">
        <v>440</v>
      </c>
      <c r="H232" s="34" t="s">
        <v>288</v>
      </c>
      <c r="I232" s="55" t="n">
        <v>1</v>
      </c>
      <c r="J232" s="55"/>
      <c r="K232" s="55" t="n">
        <v>80</v>
      </c>
      <c r="L232" s="172" t="n">
        <v>7</v>
      </c>
      <c r="M232" s="36" t="s">
        <v>464</v>
      </c>
      <c r="N232" s="36" t="s">
        <v>53</v>
      </c>
      <c r="O232" s="55"/>
      <c r="P232" s="55"/>
      <c r="Q232" s="55"/>
      <c r="R232" s="36" t="s">
        <v>465</v>
      </c>
      <c r="S232" s="55"/>
      <c r="T232" s="55"/>
      <c r="U232" s="55" t="n">
        <v>759.41</v>
      </c>
      <c r="V232" s="55" t="n">
        <v>783.79</v>
      </c>
      <c r="W232" s="55" t="n">
        <v>205.77</v>
      </c>
      <c r="X232" s="55" t="s">
        <v>319</v>
      </c>
      <c r="Y232" s="55" t="n">
        <v>184.72</v>
      </c>
      <c r="Z232" s="55" t="s">
        <v>319</v>
      </c>
      <c r="AA232" s="55" t="n">
        <v>190.56</v>
      </c>
      <c r="AB232" s="55" t="s">
        <v>319</v>
      </c>
      <c r="AC232" s="55" t="n">
        <v>138.27</v>
      </c>
      <c r="AD232" s="55" t="s">
        <v>319</v>
      </c>
      <c r="AE232" s="55" t="n">
        <v>50.05</v>
      </c>
      <c r="AF232" s="55" t="s">
        <v>319</v>
      </c>
      <c r="AG232" s="55"/>
      <c r="AH232" s="55"/>
      <c r="AI232" s="55"/>
      <c r="AJ232" s="55"/>
      <c r="AK232" s="55"/>
      <c r="AL232" s="55"/>
      <c r="AM232" s="55"/>
      <c r="AN232" s="55"/>
      <c r="AO232" s="55" t="n">
        <v>106.91</v>
      </c>
      <c r="AP232" s="55" t="s">
        <v>319</v>
      </c>
      <c r="AQ232" s="55" t="n">
        <v>122.03</v>
      </c>
      <c r="AR232" s="55" t="s">
        <v>319</v>
      </c>
      <c r="AS232" s="55" t="n">
        <v>149.97</v>
      </c>
      <c r="AT232" s="55" t="s">
        <v>319</v>
      </c>
      <c r="AU232" s="55" t="n">
        <v>1148.28</v>
      </c>
      <c r="AV232" s="55" t="n">
        <v>0.427</v>
      </c>
      <c r="AW232" s="55" t="s">
        <v>464</v>
      </c>
      <c r="AX232" s="36" t="s">
        <v>465</v>
      </c>
      <c r="AY232" s="55" t="n">
        <v>1</v>
      </c>
      <c r="AZ232" s="55"/>
    </row>
    <row collapsed="false" customFormat="false" customHeight="false" hidden="false" ht="15.9" outlineLevel="0" r="233">
      <c r="A233" s="36" t="n">
        <v>223</v>
      </c>
      <c r="B233" s="82" t="n">
        <v>8222</v>
      </c>
      <c r="C233" s="55" t="s">
        <v>448</v>
      </c>
      <c r="D233" s="55" t="s">
        <v>437</v>
      </c>
      <c r="E233" s="55" t="s">
        <v>462</v>
      </c>
      <c r="F233" s="55" t="s">
        <v>463</v>
      </c>
      <c r="G233" s="74" t="s">
        <v>440</v>
      </c>
      <c r="H233" s="34" t="s">
        <v>288</v>
      </c>
      <c r="I233" s="55" t="n">
        <v>1</v>
      </c>
      <c r="J233" s="55"/>
      <c r="K233" s="55" t="n">
        <v>80</v>
      </c>
      <c r="L233" s="172" t="n">
        <v>7</v>
      </c>
      <c r="M233" s="36" t="s">
        <v>464</v>
      </c>
      <c r="N233" s="36" t="s">
        <v>53</v>
      </c>
      <c r="O233" s="55"/>
      <c r="P233" s="55"/>
      <c r="Q233" s="55"/>
      <c r="R233" s="36" t="s">
        <v>465</v>
      </c>
      <c r="S233" s="55"/>
      <c r="T233" s="55"/>
      <c r="U233" s="55" t="n">
        <v>642.51</v>
      </c>
      <c r="V233" s="55" t="n">
        <v>560.76</v>
      </c>
      <c r="W233" s="55" t="n">
        <v>117.58</v>
      </c>
      <c r="X233" s="55" t="s">
        <v>319</v>
      </c>
      <c r="Y233" s="55" t="n">
        <v>107.59</v>
      </c>
      <c r="Z233" s="55" t="s">
        <v>319</v>
      </c>
      <c r="AA233" s="55" t="n">
        <v>108.55</v>
      </c>
      <c r="AB233" s="55" t="s">
        <v>319</v>
      </c>
      <c r="AC233" s="55" t="n">
        <v>80.84</v>
      </c>
      <c r="AD233" s="55" t="s">
        <v>319</v>
      </c>
      <c r="AE233" s="55" t="n">
        <v>44.36</v>
      </c>
      <c r="AF233" s="55" t="s">
        <v>319</v>
      </c>
      <c r="AG233" s="55"/>
      <c r="AH233" s="55"/>
      <c r="AI233" s="55"/>
      <c r="AJ233" s="55"/>
      <c r="AK233" s="55"/>
      <c r="AL233" s="55"/>
      <c r="AM233" s="55"/>
      <c r="AN233" s="55"/>
      <c r="AO233" s="55" t="n">
        <v>63.31</v>
      </c>
      <c r="AP233" s="55" t="s">
        <v>319</v>
      </c>
      <c r="AQ233" s="55" t="n">
        <v>72.93</v>
      </c>
      <c r="AR233" s="55" t="s">
        <v>319</v>
      </c>
      <c r="AS233" s="55" t="n">
        <v>86.8</v>
      </c>
      <c r="AT233" s="55" t="s">
        <v>319</v>
      </c>
      <c r="AU233" s="55" t="n">
        <v>681.96</v>
      </c>
      <c r="AV233" s="55" t="n">
        <v>0.368</v>
      </c>
      <c r="AW233" s="55" t="s">
        <v>464</v>
      </c>
      <c r="AX233" s="36" t="s">
        <v>465</v>
      </c>
      <c r="AY233" s="55" t="n">
        <v>1</v>
      </c>
      <c r="AZ233" s="55"/>
    </row>
    <row collapsed="false" customFormat="false" customHeight="false" hidden="false" ht="15.9" outlineLevel="0" r="234">
      <c r="A234" s="36" t="n">
        <v>224</v>
      </c>
      <c r="B234" s="82" t="n">
        <v>8223</v>
      </c>
      <c r="C234" s="55" t="s">
        <v>448</v>
      </c>
      <c r="D234" s="55" t="s">
        <v>437</v>
      </c>
      <c r="E234" s="55" t="s">
        <v>462</v>
      </c>
      <c r="F234" s="55" t="s">
        <v>463</v>
      </c>
      <c r="G234" s="74" t="s">
        <v>440</v>
      </c>
      <c r="H234" s="34" t="s">
        <v>288</v>
      </c>
      <c r="I234" s="55" t="n">
        <v>1</v>
      </c>
      <c r="J234" s="55"/>
      <c r="K234" s="55" t="n">
        <v>80</v>
      </c>
      <c r="L234" s="172" t="n">
        <v>7</v>
      </c>
      <c r="M234" s="36" t="s">
        <v>464</v>
      </c>
      <c r="N234" s="36" t="s">
        <v>53</v>
      </c>
      <c r="O234" s="55"/>
      <c r="P234" s="55"/>
      <c r="Q234" s="55"/>
      <c r="R234" s="36" t="s">
        <v>465</v>
      </c>
      <c r="S234" s="55"/>
      <c r="T234" s="55"/>
      <c r="U234" s="55" t="n">
        <v>747.9</v>
      </c>
      <c r="V234" s="55" t="n">
        <v>730.88</v>
      </c>
      <c r="W234" s="55" t="n">
        <v>153.5</v>
      </c>
      <c r="X234" s="55" t="s">
        <v>319</v>
      </c>
      <c r="Y234" s="55" t="n">
        <v>137.44</v>
      </c>
      <c r="Z234" s="55" t="s">
        <v>319</v>
      </c>
      <c r="AA234" s="55" t="n">
        <v>147.74</v>
      </c>
      <c r="AB234" s="55" t="s">
        <v>319</v>
      </c>
      <c r="AC234" s="55" t="n">
        <v>111.3</v>
      </c>
      <c r="AD234" s="55" t="s">
        <v>319</v>
      </c>
      <c r="AE234" s="55" t="n">
        <v>60.23</v>
      </c>
      <c r="AF234" s="55" t="s">
        <v>319</v>
      </c>
      <c r="AG234" s="55"/>
      <c r="AH234" s="55"/>
      <c r="AI234" s="55"/>
      <c r="AJ234" s="55"/>
      <c r="AK234" s="55"/>
      <c r="AL234" s="55"/>
      <c r="AM234" s="55"/>
      <c r="AN234" s="55"/>
      <c r="AO234" s="55" t="n">
        <v>77.59</v>
      </c>
      <c r="AP234" s="55" t="s">
        <v>319</v>
      </c>
      <c r="AQ234" s="55" t="n">
        <v>102.38</v>
      </c>
      <c r="AR234" s="55" t="s">
        <v>319</v>
      </c>
      <c r="AS234" s="55" t="n">
        <v>122.9</v>
      </c>
      <c r="AT234" s="55" t="s">
        <v>319</v>
      </c>
      <c r="AU234" s="55" t="n">
        <v>913.08</v>
      </c>
      <c r="AV234" s="55" t="n">
        <v>0.453</v>
      </c>
      <c r="AW234" s="55" t="s">
        <v>464</v>
      </c>
      <c r="AX234" s="36" t="s">
        <v>465</v>
      </c>
      <c r="AY234" s="55" t="n">
        <v>1</v>
      </c>
      <c r="AZ234" s="55"/>
    </row>
    <row collapsed="false" customFormat="false" customHeight="false" hidden="false" ht="15.9" outlineLevel="0" r="235">
      <c r="A235" s="36" t="n">
        <v>225</v>
      </c>
      <c r="B235" s="82" t="n">
        <v>8224</v>
      </c>
      <c r="C235" s="55" t="s">
        <v>448</v>
      </c>
      <c r="D235" s="55" t="s">
        <v>437</v>
      </c>
      <c r="E235" s="55" t="s">
        <v>462</v>
      </c>
      <c r="F235" s="55" t="s">
        <v>463</v>
      </c>
      <c r="G235" s="74" t="s">
        <v>440</v>
      </c>
      <c r="H235" s="34" t="s">
        <v>288</v>
      </c>
      <c r="I235" s="55" t="n">
        <v>1</v>
      </c>
      <c r="J235" s="55"/>
      <c r="K235" s="55" t="n">
        <v>80</v>
      </c>
      <c r="L235" s="172" t="n">
        <v>7</v>
      </c>
      <c r="M235" s="36" t="s">
        <v>464</v>
      </c>
      <c r="N235" s="36" t="s">
        <v>52</v>
      </c>
      <c r="O235" s="55"/>
      <c r="P235" s="55"/>
      <c r="Q235" s="55"/>
      <c r="R235" s="36" t="s">
        <v>465</v>
      </c>
      <c r="S235" s="55"/>
      <c r="T235" s="55"/>
      <c r="U235" s="55" t="n">
        <v>68.77</v>
      </c>
      <c r="V235" s="55" t="n">
        <v>67.1</v>
      </c>
      <c r="W235" s="55" t="n">
        <v>12.04</v>
      </c>
      <c r="X235" s="55" t="s">
        <v>319</v>
      </c>
      <c r="Y235" s="55" t="n">
        <v>10.44</v>
      </c>
      <c r="Z235" s="55" t="s">
        <v>319</v>
      </c>
      <c r="AA235" s="55" t="n">
        <v>10.63</v>
      </c>
      <c r="AB235" s="55" t="s">
        <v>319</v>
      </c>
      <c r="AC235" s="55" t="n">
        <v>17.8</v>
      </c>
      <c r="AD235" s="55" t="s">
        <v>319</v>
      </c>
      <c r="AE235" s="55" t="n">
        <v>12.5</v>
      </c>
      <c r="AF235" s="55" t="s">
        <v>319</v>
      </c>
      <c r="AG235" s="55"/>
      <c r="AH235" s="55"/>
      <c r="AI235" s="55"/>
      <c r="AJ235" s="55"/>
      <c r="AK235" s="55"/>
      <c r="AL235" s="55"/>
      <c r="AM235" s="55"/>
      <c r="AN235" s="55"/>
      <c r="AO235" s="55" t="n">
        <v>11.63</v>
      </c>
      <c r="AP235" s="55" t="s">
        <v>319</v>
      </c>
      <c r="AQ235" s="55" t="n">
        <v>15.34</v>
      </c>
      <c r="AR235" s="55" t="s">
        <v>319</v>
      </c>
      <c r="AS235" s="55" t="n">
        <v>16.97</v>
      </c>
      <c r="AT235" s="55" t="s">
        <v>319</v>
      </c>
      <c r="AU235" s="55" t="n">
        <v>107.35</v>
      </c>
      <c r="AV235" s="55" t="n">
        <v>0.05</v>
      </c>
      <c r="AW235" s="55" t="s">
        <v>464</v>
      </c>
      <c r="AX235" s="36" t="s">
        <v>465</v>
      </c>
      <c r="AY235" s="55" t="n">
        <v>1</v>
      </c>
      <c r="AZ235" s="55"/>
    </row>
    <row collapsed="false" customFormat="false" customHeight="false" hidden="false" ht="15.9" outlineLevel="0" r="236">
      <c r="A236" s="36" t="n">
        <v>226</v>
      </c>
      <c r="B236" s="82" t="n">
        <v>8225</v>
      </c>
      <c r="C236" s="55" t="s">
        <v>448</v>
      </c>
      <c r="D236" s="55"/>
      <c r="E236" s="55" t="s">
        <v>462</v>
      </c>
      <c r="F236" s="55" t="s">
        <v>463</v>
      </c>
      <c r="G236" s="74" t="s">
        <v>440</v>
      </c>
      <c r="H236" s="34" t="s">
        <v>288</v>
      </c>
      <c r="I236" s="55" t="n">
        <v>1</v>
      </c>
      <c r="J236" s="55"/>
      <c r="K236" s="55" t="n">
        <v>80</v>
      </c>
      <c r="L236" s="172" t="n">
        <v>7</v>
      </c>
      <c r="M236" s="36" t="s">
        <v>464</v>
      </c>
      <c r="N236" s="36" t="s">
        <v>52</v>
      </c>
      <c r="O236" s="55"/>
      <c r="P236" s="55"/>
      <c r="Q236" s="55"/>
      <c r="R236" s="36" t="s">
        <v>465</v>
      </c>
      <c r="S236" s="55"/>
      <c r="T236" s="55"/>
      <c r="U236" s="55" t="n">
        <v>74.28</v>
      </c>
      <c r="V236" s="55" t="n">
        <v>72.48</v>
      </c>
      <c r="W236" s="55" t="n">
        <v>13</v>
      </c>
      <c r="X236" s="55" t="s">
        <v>319</v>
      </c>
      <c r="Y236" s="55" t="n">
        <v>11.28</v>
      </c>
      <c r="Z236" s="55" t="s">
        <v>319</v>
      </c>
      <c r="AA236" s="55" t="n">
        <v>11.48</v>
      </c>
      <c r="AB236" s="55" t="s">
        <v>319</v>
      </c>
      <c r="AC236" s="55" t="n">
        <v>11.16</v>
      </c>
      <c r="AD236" s="55" t="s">
        <v>319</v>
      </c>
      <c r="AE236" s="55" t="n">
        <v>7.43</v>
      </c>
      <c r="AF236" s="55" t="s">
        <v>319</v>
      </c>
      <c r="AG236" s="55"/>
      <c r="AH236" s="55"/>
      <c r="AI236" s="55"/>
      <c r="AJ236" s="55"/>
      <c r="AK236" s="55"/>
      <c r="AL236" s="55"/>
      <c r="AM236" s="55"/>
      <c r="AN236" s="55"/>
      <c r="AO236" s="55" t="n">
        <v>7.32</v>
      </c>
      <c r="AP236" s="55" t="s">
        <v>319</v>
      </c>
      <c r="AQ236" s="55" t="n">
        <v>9.73</v>
      </c>
      <c r="AR236" s="55" t="s">
        <v>319</v>
      </c>
      <c r="AS236" s="55" t="n">
        <v>11.71</v>
      </c>
      <c r="AT236" s="55" t="s">
        <v>319</v>
      </c>
      <c r="AU236" s="55" t="n">
        <v>83.11</v>
      </c>
      <c r="AV236" s="55" t="n">
        <v>0.054</v>
      </c>
      <c r="AW236" s="55" t="s">
        <v>464</v>
      </c>
      <c r="AX236" s="36" t="s">
        <v>465</v>
      </c>
      <c r="AY236" s="55"/>
      <c r="AZ236" s="55"/>
    </row>
    <row collapsed="false" customFormat="false" customHeight="false" hidden="false" ht="15.9" outlineLevel="0" r="237">
      <c r="A237" s="36" t="n">
        <v>227</v>
      </c>
      <c r="B237" s="82" t="n">
        <v>8226</v>
      </c>
      <c r="C237" s="55" t="s">
        <v>448</v>
      </c>
      <c r="D237" s="55" t="s">
        <v>437</v>
      </c>
      <c r="E237" s="55" t="s">
        <v>462</v>
      </c>
      <c r="F237" s="55" t="s">
        <v>463</v>
      </c>
      <c r="G237" s="74" t="s">
        <v>440</v>
      </c>
      <c r="H237" s="34" t="s">
        <v>288</v>
      </c>
      <c r="I237" s="55" t="n">
        <v>1</v>
      </c>
      <c r="J237" s="55"/>
      <c r="K237" s="55" t="n">
        <v>80</v>
      </c>
      <c r="L237" s="172" t="n">
        <v>7</v>
      </c>
      <c r="M237" s="36" t="s">
        <v>464</v>
      </c>
      <c r="N237" s="36" t="s">
        <v>53</v>
      </c>
      <c r="O237" s="55"/>
      <c r="P237" s="55"/>
      <c r="Q237" s="55"/>
      <c r="R237" s="36" t="s">
        <v>465</v>
      </c>
      <c r="S237" s="55"/>
      <c r="T237" s="55"/>
      <c r="U237" s="55" t="n">
        <v>391.43</v>
      </c>
      <c r="V237" s="55" t="n">
        <v>391.99</v>
      </c>
      <c r="W237" s="55" t="n">
        <v>83.91</v>
      </c>
      <c r="X237" s="55" t="s">
        <v>319</v>
      </c>
      <c r="Y237" s="55" t="n">
        <v>74.98</v>
      </c>
      <c r="Z237" s="55" t="s">
        <v>319</v>
      </c>
      <c r="AA237" s="55" t="n">
        <v>74.04</v>
      </c>
      <c r="AB237" s="55" t="s">
        <v>319</v>
      </c>
      <c r="AC237" s="55" t="n">
        <v>55.38</v>
      </c>
      <c r="AD237" s="55" t="s">
        <v>319</v>
      </c>
      <c r="AE237" s="55" t="n">
        <v>30.43</v>
      </c>
      <c r="AF237" s="55" t="s">
        <v>319</v>
      </c>
      <c r="AG237" s="55"/>
      <c r="AH237" s="55"/>
      <c r="AI237" s="55"/>
      <c r="AJ237" s="55"/>
      <c r="AK237" s="55"/>
      <c r="AL237" s="55"/>
      <c r="AM237" s="55"/>
      <c r="AN237" s="55"/>
      <c r="AO237" s="55" t="n">
        <v>36.5</v>
      </c>
      <c r="AP237" s="55" t="s">
        <v>319</v>
      </c>
      <c r="AQ237" s="55" t="n">
        <v>49.26</v>
      </c>
      <c r="AR237" s="55" t="s">
        <v>319</v>
      </c>
      <c r="AS237" s="55" t="n">
        <v>58.93</v>
      </c>
      <c r="AT237" s="55" t="s">
        <v>319</v>
      </c>
      <c r="AU237" s="55" t="n">
        <v>463.43</v>
      </c>
      <c r="AV237" s="55" t="n">
        <v>0.257</v>
      </c>
      <c r="AW237" s="55" t="s">
        <v>464</v>
      </c>
      <c r="AX237" s="36" t="s">
        <v>465</v>
      </c>
      <c r="AY237" s="55" t="n">
        <v>1</v>
      </c>
      <c r="AZ237" s="55"/>
    </row>
    <row collapsed="false" customFormat="false" customHeight="false" hidden="false" ht="15.9" outlineLevel="0" r="238">
      <c r="A238" s="36" t="n">
        <v>228</v>
      </c>
      <c r="B238" s="82" t="n">
        <v>8227</v>
      </c>
      <c r="C238" s="55" t="s">
        <v>448</v>
      </c>
      <c r="D238" s="55" t="s">
        <v>437</v>
      </c>
      <c r="E238" s="55" t="s">
        <v>462</v>
      </c>
      <c r="F238" s="55" t="s">
        <v>463</v>
      </c>
      <c r="G238" s="74" t="s">
        <v>440</v>
      </c>
      <c r="H238" s="34" t="s">
        <v>288</v>
      </c>
      <c r="I238" s="55" t="n">
        <v>1</v>
      </c>
      <c r="J238" s="55"/>
      <c r="K238" s="55" t="n">
        <v>80</v>
      </c>
      <c r="L238" s="172" t="n">
        <v>7</v>
      </c>
      <c r="M238" s="36" t="s">
        <v>464</v>
      </c>
      <c r="N238" s="36" t="s">
        <v>53</v>
      </c>
      <c r="O238" s="55"/>
      <c r="P238" s="55"/>
      <c r="Q238" s="55"/>
      <c r="R238" s="36" t="s">
        <v>465</v>
      </c>
      <c r="S238" s="55"/>
      <c r="T238" s="55"/>
      <c r="U238" s="55" t="n">
        <v>426.11</v>
      </c>
      <c r="V238" s="55" t="n">
        <v>345.09</v>
      </c>
      <c r="W238" s="55" t="n">
        <v>92.39</v>
      </c>
      <c r="X238" s="55" t="s">
        <v>319</v>
      </c>
      <c r="Y238" s="55" t="n">
        <v>82.88</v>
      </c>
      <c r="Z238" s="55" t="s">
        <v>319</v>
      </c>
      <c r="AA238" s="55" t="n">
        <v>82.04</v>
      </c>
      <c r="AB238" s="55" t="s">
        <v>319</v>
      </c>
      <c r="AC238" s="55" t="n">
        <v>60.07</v>
      </c>
      <c r="AD238" s="55" t="s">
        <v>319</v>
      </c>
      <c r="AE238" s="55" t="n">
        <v>32.6</v>
      </c>
      <c r="AF238" s="55" t="s">
        <v>319</v>
      </c>
      <c r="AG238" s="55"/>
      <c r="AH238" s="55"/>
      <c r="AI238" s="55"/>
      <c r="AJ238" s="55"/>
      <c r="AK238" s="55"/>
      <c r="AL238" s="55"/>
      <c r="AM238" s="55"/>
      <c r="AN238" s="55"/>
      <c r="AO238" s="55" t="n">
        <v>47.92</v>
      </c>
      <c r="AP238" s="55" t="s">
        <v>319</v>
      </c>
      <c r="AQ238" s="55" t="n">
        <v>55.26</v>
      </c>
      <c r="AR238" s="55" t="s">
        <v>319</v>
      </c>
      <c r="AS238" s="55" t="n">
        <v>66.23</v>
      </c>
      <c r="AT238" s="55" t="s">
        <v>319</v>
      </c>
      <c r="AU238" s="55" t="n">
        <v>519.39</v>
      </c>
      <c r="AV238" s="55" t="n">
        <v>0.306</v>
      </c>
      <c r="AW238" s="55" t="s">
        <v>464</v>
      </c>
      <c r="AX238" s="36" t="s">
        <v>465</v>
      </c>
      <c r="AY238" s="55" t="n">
        <v>1</v>
      </c>
      <c r="AZ238" s="55"/>
    </row>
    <row collapsed="false" customFormat="false" customHeight="false" hidden="false" ht="15.9" outlineLevel="0" r="239">
      <c r="A239" s="36" t="n">
        <v>229</v>
      </c>
      <c r="B239" s="82" t="n">
        <v>8228</v>
      </c>
      <c r="C239" s="55" t="s">
        <v>448</v>
      </c>
      <c r="D239" s="55" t="s">
        <v>437</v>
      </c>
      <c r="E239" s="55" t="s">
        <v>462</v>
      </c>
      <c r="F239" s="55" t="s">
        <v>463</v>
      </c>
      <c r="G239" s="74" t="s">
        <v>440</v>
      </c>
      <c r="H239" s="34" t="s">
        <v>288</v>
      </c>
      <c r="I239" s="55" t="n">
        <v>1</v>
      </c>
      <c r="J239" s="55"/>
      <c r="K239" s="55" t="n">
        <v>80</v>
      </c>
      <c r="L239" s="172" t="n">
        <v>7</v>
      </c>
      <c r="M239" s="36" t="s">
        <v>464</v>
      </c>
      <c r="N239" s="36" t="s">
        <v>53</v>
      </c>
      <c r="O239" s="55"/>
      <c r="P239" s="55"/>
      <c r="Q239" s="55"/>
      <c r="R239" s="36" t="s">
        <v>465</v>
      </c>
      <c r="S239" s="55"/>
      <c r="T239" s="55"/>
      <c r="U239" s="55" t="n">
        <v>379.7</v>
      </c>
      <c r="V239" s="55" t="n">
        <v>399.74</v>
      </c>
      <c r="W239" s="55" t="n">
        <v>83.32</v>
      </c>
      <c r="X239" s="55" t="s">
        <v>319</v>
      </c>
      <c r="Y239" s="55" t="n">
        <v>75.22</v>
      </c>
      <c r="Z239" s="55" t="s">
        <v>319</v>
      </c>
      <c r="AA239" s="55" t="n">
        <v>73.59</v>
      </c>
      <c r="AB239" s="55" t="s">
        <v>319</v>
      </c>
      <c r="AC239" s="55" t="n">
        <v>54.64</v>
      </c>
      <c r="AD239" s="55" t="s">
        <v>319</v>
      </c>
      <c r="AE239" s="55" t="n">
        <v>29.34</v>
      </c>
      <c r="AF239" s="55" t="s">
        <v>319</v>
      </c>
      <c r="AG239" s="55"/>
      <c r="AH239" s="55"/>
      <c r="AI239" s="55"/>
      <c r="AJ239" s="55"/>
      <c r="AK239" s="55"/>
      <c r="AL239" s="55"/>
      <c r="AM239" s="55"/>
      <c r="AN239" s="55"/>
      <c r="AO239" s="55" t="n">
        <v>37.42</v>
      </c>
      <c r="AP239" s="55" t="s">
        <v>319</v>
      </c>
      <c r="AQ239" s="55" t="n">
        <v>49.1</v>
      </c>
      <c r="AR239" s="55" t="s">
        <v>319</v>
      </c>
      <c r="AS239" s="55" t="n">
        <v>59.07</v>
      </c>
      <c r="AT239" s="55" t="s">
        <v>319</v>
      </c>
      <c r="AU239" s="55" t="n">
        <v>461.7</v>
      </c>
      <c r="AV239" s="55" t="n">
        <v>0.257</v>
      </c>
      <c r="AW239" s="55" t="s">
        <v>464</v>
      </c>
      <c r="AX239" s="36" t="s">
        <v>465</v>
      </c>
      <c r="AY239" s="55" t="n">
        <v>1</v>
      </c>
      <c r="AZ239" s="55"/>
    </row>
    <row collapsed="false" customFormat="false" customHeight="false" hidden="false" ht="15.9" outlineLevel="0" r="240">
      <c r="A240" s="36" t="n">
        <v>230</v>
      </c>
      <c r="B240" s="82" t="n">
        <v>8229</v>
      </c>
      <c r="C240" s="55" t="s">
        <v>448</v>
      </c>
      <c r="D240" s="55"/>
      <c r="E240" s="55" t="s">
        <v>462</v>
      </c>
      <c r="F240" s="55" t="s">
        <v>463</v>
      </c>
      <c r="G240" s="74" t="s">
        <v>440</v>
      </c>
      <c r="H240" s="34" t="s">
        <v>288</v>
      </c>
      <c r="I240" s="55" t="n">
        <v>1</v>
      </c>
      <c r="J240" s="55"/>
      <c r="K240" s="55" t="n">
        <v>32</v>
      </c>
      <c r="L240" s="172" t="n">
        <v>7</v>
      </c>
      <c r="M240" s="36" t="s">
        <v>464</v>
      </c>
      <c r="N240" s="36" t="s">
        <v>53</v>
      </c>
      <c r="O240" s="55"/>
      <c r="P240" s="55"/>
      <c r="Q240" s="55"/>
      <c r="R240" s="36" t="s">
        <v>465</v>
      </c>
      <c r="S240" s="55"/>
      <c r="T240" s="55"/>
      <c r="U240" s="55" t="n">
        <v>153.98</v>
      </c>
      <c r="V240" s="55" t="n">
        <v>114.81</v>
      </c>
      <c r="W240" s="55" t="n">
        <v>8.73</v>
      </c>
      <c r="X240" s="55" t="s">
        <v>466</v>
      </c>
      <c r="Y240" s="55" t="n">
        <v>8.73</v>
      </c>
      <c r="Z240" s="55" t="s">
        <v>466</v>
      </c>
      <c r="AA240" s="55" t="n">
        <v>8.68</v>
      </c>
      <c r="AB240" s="55" t="s">
        <v>466</v>
      </c>
      <c r="AC240" s="55" t="n">
        <v>8.73</v>
      </c>
      <c r="AD240" s="55" t="s">
        <v>466</v>
      </c>
      <c r="AE240" s="55" t="n">
        <v>2.48</v>
      </c>
      <c r="AF240" s="55" t="s">
        <v>466</v>
      </c>
      <c r="AG240" s="55"/>
      <c r="AH240" s="55"/>
      <c r="AI240" s="55"/>
      <c r="AJ240" s="55"/>
      <c r="AK240" s="55"/>
      <c r="AL240" s="55"/>
      <c r="AM240" s="55"/>
      <c r="AN240" s="55"/>
      <c r="AO240" s="55" t="n">
        <v>8.46</v>
      </c>
      <c r="AP240" s="55" t="s">
        <v>466</v>
      </c>
      <c r="AQ240" s="55" t="n">
        <v>8.46</v>
      </c>
      <c r="AR240" s="55" t="s">
        <v>466</v>
      </c>
      <c r="AS240" s="55" t="n">
        <v>8.46</v>
      </c>
      <c r="AT240" s="55" t="s">
        <v>466</v>
      </c>
      <c r="AU240" s="55" t="n">
        <v>62.73</v>
      </c>
      <c r="AV240" s="55" t="n">
        <v>0.081</v>
      </c>
      <c r="AW240" s="55" t="s">
        <v>464</v>
      </c>
      <c r="AX240" s="36" t="s">
        <v>465</v>
      </c>
      <c r="AY240" s="55"/>
      <c r="AZ240" s="55"/>
    </row>
    <row collapsed="false" customFormat="false" customHeight="false" hidden="false" ht="15.9" outlineLevel="0" r="241">
      <c r="A241" s="36" t="n">
        <v>231</v>
      </c>
      <c r="B241" s="82" t="n">
        <v>8230</v>
      </c>
      <c r="C241" s="55" t="s">
        <v>448</v>
      </c>
      <c r="D241" s="55"/>
      <c r="E241" s="55" t="s">
        <v>462</v>
      </c>
      <c r="F241" s="55" t="s">
        <v>463</v>
      </c>
      <c r="G241" s="74" t="s">
        <v>440</v>
      </c>
      <c r="H241" s="34" t="s">
        <v>288</v>
      </c>
      <c r="I241" s="55" t="n">
        <v>1</v>
      </c>
      <c r="J241" s="55"/>
      <c r="K241" s="55" t="n">
        <v>32</v>
      </c>
      <c r="L241" s="172" t="n">
        <v>7</v>
      </c>
      <c r="M241" s="36" t="s">
        <v>464</v>
      </c>
      <c r="N241" s="36" t="s">
        <v>53</v>
      </c>
      <c r="O241" s="55"/>
      <c r="P241" s="55"/>
      <c r="Q241" s="55"/>
      <c r="R241" s="36" t="s">
        <v>465</v>
      </c>
      <c r="S241" s="55"/>
      <c r="T241" s="55"/>
      <c r="U241" s="55" t="n">
        <v>76.06</v>
      </c>
      <c r="V241" s="55" t="n">
        <v>68.59</v>
      </c>
      <c r="W241" s="55" t="n">
        <v>8.78</v>
      </c>
      <c r="X241" s="55" t="s">
        <v>466</v>
      </c>
      <c r="Y241" s="55" t="n">
        <v>8.78</v>
      </c>
      <c r="Z241" s="55" t="s">
        <v>466</v>
      </c>
      <c r="AA241" s="55" t="n">
        <v>8.74</v>
      </c>
      <c r="AB241" s="55" t="s">
        <v>466</v>
      </c>
      <c r="AC241" s="55" t="n">
        <v>8.78</v>
      </c>
      <c r="AD241" s="55" t="s">
        <v>466</v>
      </c>
      <c r="AE241" s="55" t="n">
        <v>2.5</v>
      </c>
      <c r="AF241" s="55" t="s">
        <v>466</v>
      </c>
      <c r="AG241" s="55"/>
      <c r="AH241" s="55"/>
      <c r="AI241" s="55"/>
      <c r="AJ241" s="55"/>
      <c r="AK241" s="55"/>
      <c r="AL241" s="55"/>
      <c r="AM241" s="55"/>
      <c r="AN241" s="55"/>
      <c r="AO241" s="55" t="n">
        <v>8.48</v>
      </c>
      <c r="AP241" s="55" t="s">
        <v>466</v>
      </c>
      <c r="AQ241" s="55" t="n">
        <v>8.48</v>
      </c>
      <c r="AR241" s="55" t="s">
        <v>466</v>
      </c>
      <c r="AS241" s="55" t="n">
        <v>8.48</v>
      </c>
      <c r="AT241" s="55" t="s">
        <v>466</v>
      </c>
      <c r="AU241" s="55" t="n">
        <v>63.02</v>
      </c>
      <c r="AV241" s="55" t="n">
        <v>0.04</v>
      </c>
      <c r="AW241" s="55" t="s">
        <v>464</v>
      </c>
      <c r="AX241" s="36" t="s">
        <v>465</v>
      </c>
      <c r="AY241" s="55"/>
      <c r="AZ241" s="55"/>
    </row>
    <row collapsed="false" customFormat="false" customHeight="false" hidden="false" ht="15.9" outlineLevel="0" r="242">
      <c r="A242" s="36" t="n">
        <v>232</v>
      </c>
      <c r="B242" s="82" t="n">
        <v>8231</v>
      </c>
      <c r="C242" s="55" t="s">
        <v>448</v>
      </c>
      <c r="D242" s="55" t="s">
        <v>437</v>
      </c>
      <c r="E242" s="55" t="s">
        <v>462</v>
      </c>
      <c r="F242" s="55" t="s">
        <v>463</v>
      </c>
      <c r="G242" s="74" t="s">
        <v>440</v>
      </c>
      <c r="H242" s="34" t="s">
        <v>288</v>
      </c>
      <c r="I242" s="55" t="n">
        <v>1</v>
      </c>
      <c r="J242" s="55"/>
      <c r="K242" s="55" t="n">
        <v>50</v>
      </c>
      <c r="L242" s="172" t="n">
        <v>7</v>
      </c>
      <c r="M242" s="36" t="s">
        <v>464</v>
      </c>
      <c r="N242" s="36" t="s">
        <v>53</v>
      </c>
      <c r="O242" s="55"/>
      <c r="P242" s="55"/>
      <c r="Q242" s="55"/>
      <c r="R242" s="36" t="s">
        <v>465</v>
      </c>
      <c r="S242" s="55"/>
      <c r="T242" s="55"/>
      <c r="U242" s="55" t="n">
        <v>101.31</v>
      </c>
      <c r="V242" s="55" t="n">
        <v>101.61</v>
      </c>
      <c r="W242" s="55" t="n">
        <v>15.52</v>
      </c>
      <c r="X242" s="55" t="s">
        <v>466</v>
      </c>
      <c r="Y242" s="55" t="n">
        <v>15.52</v>
      </c>
      <c r="Z242" s="55" t="s">
        <v>466</v>
      </c>
      <c r="AA242" s="55" t="n">
        <v>15.44</v>
      </c>
      <c r="AB242" s="55" t="s">
        <v>466</v>
      </c>
      <c r="AC242" s="55" t="n">
        <v>15.52</v>
      </c>
      <c r="AD242" s="55" t="s">
        <v>466</v>
      </c>
      <c r="AE242" s="55" t="n">
        <v>4.43</v>
      </c>
      <c r="AF242" s="55" t="s">
        <v>466</v>
      </c>
      <c r="AG242" s="55"/>
      <c r="AH242" s="55"/>
      <c r="AI242" s="55"/>
      <c r="AJ242" s="55"/>
      <c r="AK242" s="55"/>
      <c r="AL242" s="55"/>
      <c r="AM242" s="55"/>
      <c r="AN242" s="55"/>
      <c r="AO242" s="55" t="n">
        <v>15.55</v>
      </c>
      <c r="AP242" s="55" t="s">
        <v>466</v>
      </c>
      <c r="AQ242" s="55" t="n">
        <v>15.55</v>
      </c>
      <c r="AR242" s="55" t="s">
        <v>466</v>
      </c>
      <c r="AS242" s="55" t="n">
        <v>15.55</v>
      </c>
      <c r="AT242" s="55" t="s">
        <v>466</v>
      </c>
      <c r="AU242" s="55" t="n">
        <v>113.08</v>
      </c>
      <c r="AV242" s="55" t="n">
        <v>0.053</v>
      </c>
      <c r="AW242" s="55" t="s">
        <v>464</v>
      </c>
      <c r="AX242" s="36" t="s">
        <v>465</v>
      </c>
      <c r="AY242" s="55" t="n">
        <v>1</v>
      </c>
      <c r="AZ242" s="55"/>
    </row>
    <row collapsed="false" customFormat="false" customHeight="false" hidden="false" ht="15.9" outlineLevel="0" r="243">
      <c r="A243" s="36" t="n">
        <v>233</v>
      </c>
      <c r="B243" s="82" t="n">
        <v>8232</v>
      </c>
      <c r="C243" s="55" t="s">
        <v>448</v>
      </c>
      <c r="D243" s="55" t="s">
        <v>437</v>
      </c>
      <c r="E243" s="55" t="s">
        <v>462</v>
      </c>
      <c r="F243" s="55" t="s">
        <v>463</v>
      </c>
      <c r="G243" s="74" t="s">
        <v>440</v>
      </c>
      <c r="H243" s="34" t="s">
        <v>288</v>
      </c>
      <c r="I243" s="55" t="n">
        <v>1</v>
      </c>
      <c r="J243" s="55"/>
      <c r="K243" s="55" t="n">
        <v>80</v>
      </c>
      <c r="L243" s="172" t="n">
        <v>7</v>
      </c>
      <c r="M243" s="36" t="s">
        <v>464</v>
      </c>
      <c r="N243" s="36" t="s">
        <v>53</v>
      </c>
      <c r="O243" s="55"/>
      <c r="P243" s="55"/>
      <c r="Q243" s="55"/>
      <c r="R243" s="36" t="s">
        <v>465</v>
      </c>
      <c r="S243" s="55"/>
      <c r="T243" s="55"/>
      <c r="U243" s="55" t="n">
        <v>357.2</v>
      </c>
      <c r="V243" s="55" t="n">
        <v>360.14</v>
      </c>
      <c r="W243" s="55" t="n">
        <v>83.84</v>
      </c>
      <c r="X243" s="55" t="s">
        <v>319</v>
      </c>
      <c r="Y243" s="55" t="n">
        <v>74.44</v>
      </c>
      <c r="Z243" s="55" t="s">
        <v>319</v>
      </c>
      <c r="AA243" s="55" t="n">
        <v>72.87</v>
      </c>
      <c r="AB243" s="55" t="s">
        <v>319</v>
      </c>
      <c r="AC243" s="55" t="n">
        <v>26.11</v>
      </c>
      <c r="AD243" s="55" t="s">
        <v>319</v>
      </c>
      <c r="AE243" s="55" t="n">
        <v>28.1</v>
      </c>
      <c r="AF243" s="55" t="s">
        <v>319</v>
      </c>
      <c r="AG243" s="55"/>
      <c r="AH243" s="55"/>
      <c r="AI243" s="55"/>
      <c r="AJ243" s="55"/>
      <c r="AK243" s="55"/>
      <c r="AL243" s="55"/>
      <c r="AM243" s="55"/>
      <c r="AN243" s="55"/>
      <c r="AO243" s="55" t="n">
        <v>40.87</v>
      </c>
      <c r="AP243" s="55" t="s">
        <v>319</v>
      </c>
      <c r="AQ243" s="55" t="n">
        <v>47.93</v>
      </c>
      <c r="AR243" s="55" t="s">
        <v>319</v>
      </c>
      <c r="AS243" s="55" t="n">
        <v>56.83</v>
      </c>
      <c r="AT243" s="55" t="s">
        <v>319</v>
      </c>
      <c r="AU243" s="55" t="n">
        <v>430.99</v>
      </c>
      <c r="AV243" s="55" t="n">
        <v>0.284</v>
      </c>
      <c r="AW243" s="55" t="s">
        <v>464</v>
      </c>
      <c r="AX243" s="36" t="s">
        <v>465</v>
      </c>
      <c r="AY243" s="55" t="n">
        <v>1</v>
      </c>
      <c r="AZ243" s="55"/>
    </row>
    <row collapsed="false" customFormat="false" customHeight="false" hidden="false" ht="15.9" outlineLevel="0" r="244">
      <c r="A244" s="36" t="n">
        <v>234</v>
      </c>
      <c r="B244" s="82" t="n">
        <v>8233</v>
      </c>
      <c r="C244" s="55" t="s">
        <v>448</v>
      </c>
      <c r="D244" s="55" t="s">
        <v>437</v>
      </c>
      <c r="E244" s="55" t="s">
        <v>462</v>
      </c>
      <c r="F244" s="55" t="s">
        <v>463</v>
      </c>
      <c r="G244" s="74" t="s">
        <v>440</v>
      </c>
      <c r="H244" s="34" t="s">
        <v>288</v>
      </c>
      <c r="I244" s="55" t="n">
        <v>1</v>
      </c>
      <c r="J244" s="55"/>
      <c r="K244" s="55" t="n">
        <v>80</v>
      </c>
      <c r="L244" s="172" t="n">
        <v>7</v>
      </c>
      <c r="M244" s="36" t="s">
        <v>464</v>
      </c>
      <c r="N244" s="36" t="s">
        <v>53</v>
      </c>
      <c r="O244" s="55"/>
      <c r="P244" s="55"/>
      <c r="Q244" s="55"/>
      <c r="R244" s="36" t="s">
        <v>465</v>
      </c>
      <c r="S244" s="55"/>
      <c r="T244" s="55"/>
      <c r="U244" s="55" t="n">
        <v>506.55</v>
      </c>
      <c r="V244" s="55" t="n">
        <v>521.38</v>
      </c>
      <c r="W244" s="55" t="n">
        <v>82.49</v>
      </c>
      <c r="X244" s="55" t="s">
        <v>319</v>
      </c>
      <c r="Y244" s="55" t="n">
        <v>82.49</v>
      </c>
      <c r="Z244" s="55" t="s">
        <v>319</v>
      </c>
      <c r="AA244" s="55" t="n">
        <v>82.49</v>
      </c>
      <c r="AB244" s="55" t="s">
        <v>319</v>
      </c>
      <c r="AC244" s="55" t="n">
        <v>82.49</v>
      </c>
      <c r="AD244" s="55" t="s">
        <v>319</v>
      </c>
      <c r="AE244" s="55" t="n">
        <v>23.95</v>
      </c>
      <c r="AF244" s="55" t="s">
        <v>319</v>
      </c>
      <c r="AG244" s="55"/>
      <c r="AH244" s="55"/>
      <c r="AI244" s="55"/>
      <c r="AJ244" s="55"/>
      <c r="AK244" s="55"/>
      <c r="AL244" s="55"/>
      <c r="AM244" s="55"/>
      <c r="AN244" s="55"/>
      <c r="AO244" s="55" t="n">
        <v>55.5</v>
      </c>
      <c r="AP244" s="55" t="s">
        <v>319</v>
      </c>
      <c r="AQ244" s="55" t="n">
        <v>75.5</v>
      </c>
      <c r="AR244" s="55" t="s">
        <v>319</v>
      </c>
      <c r="AS244" s="55" t="n">
        <v>90.84</v>
      </c>
      <c r="AT244" s="55" t="s">
        <v>319</v>
      </c>
      <c r="AU244" s="55" t="n">
        <v>575.75</v>
      </c>
      <c r="AV244" s="55" t="n">
        <v>0.267</v>
      </c>
      <c r="AW244" s="55" t="s">
        <v>464</v>
      </c>
      <c r="AX244" s="36" t="s">
        <v>465</v>
      </c>
      <c r="AY244" s="55" t="n">
        <v>1</v>
      </c>
      <c r="AZ244" s="55"/>
    </row>
    <row collapsed="false" customFormat="false" customHeight="false" hidden="false" ht="15.9" outlineLevel="0" r="245">
      <c r="A245" s="36" t="n">
        <v>235</v>
      </c>
      <c r="B245" s="82" t="n">
        <v>8234</v>
      </c>
      <c r="C245" s="55" t="s">
        <v>448</v>
      </c>
      <c r="D245" s="55" t="s">
        <v>437</v>
      </c>
      <c r="E245" s="55" t="s">
        <v>462</v>
      </c>
      <c r="F245" s="55" t="s">
        <v>463</v>
      </c>
      <c r="G245" s="74" t="s">
        <v>440</v>
      </c>
      <c r="H245" s="34" t="s">
        <v>288</v>
      </c>
      <c r="I245" s="55" t="n">
        <v>1</v>
      </c>
      <c r="J245" s="55"/>
      <c r="K245" s="55" t="n">
        <v>80</v>
      </c>
      <c r="L245" s="172" t="n">
        <v>7</v>
      </c>
      <c r="M245" s="36" t="s">
        <v>464</v>
      </c>
      <c r="N245" s="36" t="s">
        <v>53</v>
      </c>
      <c r="O245" s="55"/>
      <c r="P245" s="55"/>
      <c r="Q245" s="55"/>
      <c r="R245" s="36" t="s">
        <v>465</v>
      </c>
      <c r="S245" s="55"/>
      <c r="T245" s="55"/>
      <c r="U245" s="55" t="n">
        <v>295.49</v>
      </c>
      <c r="V245" s="55" t="n">
        <v>315.66</v>
      </c>
      <c r="W245" s="55" t="n">
        <v>69.67</v>
      </c>
      <c r="X245" s="55" t="s">
        <v>319</v>
      </c>
      <c r="Y245" s="55" t="n">
        <v>56.6</v>
      </c>
      <c r="Z245" s="55" t="s">
        <v>319</v>
      </c>
      <c r="AA245" s="55" t="n">
        <v>53.18</v>
      </c>
      <c r="AB245" s="55" t="s">
        <v>319</v>
      </c>
      <c r="AC245" s="55" t="n">
        <v>40.01</v>
      </c>
      <c r="AD245" s="55" t="s">
        <v>319</v>
      </c>
      <c r="AE245" s="55" t="n">
        <v>22</v>
      </c>
      <c r="AF245" s="55" t="s">
        <v>319</v>
      </c>
      <c r="AG245" s="55"/>
      <c r="AH245" s="55"/>
      <c r="AI245" s="55"/>
      <c r="AJ245" s="55"/>
      <c r="AK245" s="55"/>
      <c r="AL245" s="55"/>
      <c r="AM245" s="55"/>
      <c r="AN245" s="55"/>
      <c r="AO245" s="55" t="n">
        <v>30.24</v>
      </c>
      <c r="AP245" s="55" t="s">
        <v>319</v>
      </c>
      <c r="AQ245" s="55" t="n">
        <v>36.6</v>
      </c>
      <c r="AR245" s="55" t="s">
        <v>319</v>
      </c>
      <c r="AS245" s="55" t="n">
        <v>44.14</v>
      </c>
      <c r="AT245" s="55" t="s">
        <v>319</v>
      </c>
      <c r="AU245" s="55" t="n">
        <v>352.44</v>
      </c>
      <c r="AV245" s="55" t="n">
        <v>0.184</v>
      </c>
      <c r="AW245" s="55" t="s">
        <v>464</v>
      </c>
      <c r="AX245" s="36" t="s">
        <v>465</v>
      </c>
      <c r="AY245" s="55" t="n">
        <v>1</v>
      </c>
      <c r="AZ245" s="55"/>
    </row>
    <row collapsed="false" customFormat="false" customHeight="false" hidden="false" ht="15.9" outlineLevel="0" r="246">
      <c r="A246" s="36" t="n">
        <v>236</v>
      </c>
      <c r="B246" s="82" t="n">
        <v>8235</v>
      </c>
      <c r="C246" s="55" t="s">
        <v>448</v>
      </c>
      <c r="D246" s="55" t="s">
        <v>437</v>
      </c>
      <c r="E246" s="55" t="s">
        <v>462</v>
      </c>
      <c r="F246" s="55" t="s">
        <v>463</v>
      </c>
      <c r="G246" s="74" t="s">
        <v>440</v>
      </c>
      <c r="H246" s="34" t="s">
        <v>288</v>
      </c>
      <c r="I246" s="55" t="n">
        <v>1</v>
      </c>
      <c r="J246" s="55"/>
      <c r="K246" s="55" t="n">
        <v>80</v>
      </c>
      <c r="L246" s="172" t="n">
        <v>7</v>
      </c>
      <c r="M246" s="36" t="s">
        <v>464</v>
      </c>
      <c r="N246" s="36" t="s">
        <v>53</v>
      </c>
      <c r="O246" s="55"/>
      <c r="P246" s="55"/>
      <c r="Q246" s="55"/>
      <c r="R246" s="36" t="s">
        <v>465</v>
      </c>
      <c r="S246" s="55"/>
      <c r="T246" s="55"/>
      <c r="U246" s="55" t="n">
        <v>369.63</v>
      </c>
      <c r="V246" s="55" t="n">
        <v>370</v>
      </c>
      <c r="W246" s="55" t="n">
        <v>89.48</v>
      </c>
      <c r="X246" s="55" t="s">
        <v>319</v>
      </c>
      <c r="Y246" s="55" t="n">
        <v>80.39</v>
      </c>
      <c r="Z246" s="55" t="s">
        <v>319</v>
      </c>
      <c r="AA246" s="55" t="n">
        <v>78.71</v>
      </c>
      <c r="AB246" s="55" t="s">
        <v>319</v>
      </c>
      <c r="AC246" s="55" t="n">
        <v>57.52</v>
      </c>
      <c r="AD246" s="55" t="s">
        <v>319</v>
      </c>
      <c r="AE246" s="55" t="n">
        <v>31.38</v>
      </c>
      <c r="AF246" s="55" t="s">
        <v>319</v>
      </c>
      <c r="AG246" s="55"/>
      <c r="AH246" s="55"/>
      <c r="AI246" s="55"/>
      <c r="AJ246" s="55"/>
      <c r="AK246" s="55"/>
      <c r="AL246" s="55"/>
      <c r="AM246" s="55"/>
      <c r="AN246" s="55"/>
      <c r="AO246" s="55" t="n">
        <v>39.98</v>
      </c>
      <c r="AP246" s="55" t="s">
        <v>319</v>
      </c>
      <c r="AQ246" s="55" t="n">
        <v>50.24</v>
      </c>
      <c r="AR246" s="55" t="s">
        <v>319</v>
      </c>
      <c r="AS246" s="55" t="n">
        <v>58.07</v>
      </c>
      <c r="AT246" s="55" t="s">
        <v>319</v>
      </c>
      <c r="AU246" s="55" t="n">
        <v>485.77</v>
      </c>
      <c r="AV246" s="55" t="n">
        <v>0.184</v>
      </c>
      <c r="AW246" s="55" t="s">
        <v>464</v>
      </c>
      <c r="AX246" s="36" t="s">
        <v>465</v>
      </c>
      <c r="AY246" s="55" t="n">
        <v>1</v>
      </c>
      <c r="AZ246" s="55"/>
    </row>
    <row collapsed="false" customFormat="false" customHeight="false" hidden="false" ht="15.9" outlineLevel="0" r="247">
      <c r="A247" s="36" t="n">
        <v>237</v>
      </c>
      <c r="B247" s="82" t="n">
        <v>8236</v>
      </c>
      <c r="C247" s="55" t="s">
        <v>448</v>
      </c>
      <c r="D247" s="55" t="s">
        <v>437</v>
      </c>
      <c r="E247" s="55" t="s">
        <v>462</v>
      </c>
      <c r="F247" s="55" t="s">
        <v>463</v>
      </c>
      <c r="G247" s="74" t="s">
        <v>440</v>
      </c>
      <c r="H247" s="34" t="s">
        <v>288</v>
      </c>
      <c r="I247" s="55" t="n">
        <v>1</v>
      </c>
      <c r="J247" s="55"/>
      <c r="K247" s="55" t="n">
        <v>80</v>
      </c>
      <c r="L247" s="172" t="n">
        <v>7</v>
      </c>
      <c r="M247" s="36" t="s">
        <v>464</v>
      </c>
      <c r="N247" s="36" t="s">
        <v>53</v>
      </c>
      <c r="O247" s="55"/>
      <c r="P247" s="55"/>
      <c r="Q247" s="55"/>
      <c r="R247" s="36" t="s">
        <v>465</v>
      </c>
      <c r="S247" s="55"/>
      <c r="T247" s="55"/>
      <c r="U247" s="55" t="n">
        <v>330.28</v>
      </c>
      <c r="V247" s="55" t="n">
        <v>339.46</v>
      </c>
      <c r="W247" s="55" t="n">
        <v>73.49</v>
      </c>
      <c r="X247" s="55" t="s">
        <v>319</v>
      </c>
      <c r="Y247" s="55" t="n">
        <v>66.12</v>
      </c>
      <c r="Z247" s="55" t="s">
        <v>319</v>
      </c>
      <c r="AA247" s="55" t="n">
        <v>65.23</v>
      </c>
      <c r="AB247" s="55" t="s">
        <v>319</v>
      </c>
      <c r="AC247" s="55" t="n">
        <v>47.84</v>
      </c>
      <c r="AD247" s="55" t="s">
        <v>319</v>
      </c>
      <c r="AE247" s="55" t="n">
        <v>26.4</v>
      </c>
      <c r="AF247" s="55" t="s">
        <v>319</v>
      </c>
      <c r="AG247" s="55"/>
      <c r="AH247" s="55"/>
      <c r="AI247" s="55"/>
      <c r="AJ247" s="55"/>
      <c r="AK247" s="55"/>
      <c r="AL247" s="55"/>
      <c r="AM247" s="55"/>
      <c r="AN247" s="55"/>
      <c r="AO247" s="55" t="n">
        <v>37.52</v>
      </c>
      <c r="AP247" s="55" t="s">
        <v>319</v>
      </c>
      <c r="AQ247" s="55" t="n">
        <v>41.27</v>
      </c>
      <c r="AR247" s="55" t="s">
        <v>319</v>
      </c>
      <c r="AS247" s="55" t="n">
        <v>50.4</v>
      </c>
      <c r="AT247" s="55" t="s">
        <v>319</v>
      </c>
      <c r="AU247" s="55" t="n">
        <v>408.27</v>
      </c>
      <c r="AV247" s="55" t="n">
        <v>0.184</v>
      </c>
      <c r="AW247" s="55" t="s">
        <v>464</v>
      </c>
      <c r="AX247" s="36" t="s">
        <v>465</v>
      </c>
      <c r="AY247" s="55" t="n">
        <v>1</v>
      </c>
      <c r="AZ247" s="55"/>
    </row>
    <row collapsed="false" customFormat="false" customHeight="false" hidden="false" ht="15.9" outlineLevel="0" r="248">
      <c r="A248" s="36" t="n">
        <v>238</v>
      </c>
      <c r="B248" s="82" t="n">
        <v>8237</v>
      </c>
      <c r="C248" s="55" t="s">
        <v>448</v>
      </c>
      <c r="D248" s="55" t="s">
        <v>437</v>
      </c>
      <c r="E248" s="55" t="s">
        <v>462</v>
      </c>
      <c r="F248" s="55" t="s">
        <v>463</v>
      </c>
      <c r="G248" s="74" t="s">
        <v>440</v>
      </c>
      <c r="H248" s="34" t="s">
        <v>288</v>
      </c>
      <c r="I248" s="55" t="n">
        <v>1</v>
      </c>
      <c r="J248" s="55"/>
      <c r="K248" s="55" t="n">
        <v>80</v>
      </c>
      <c r="L248" s="172" t="n">
        <v>7</v>
      </c>
      <c r="M248" s="36" t="s">
        <v>464</v>
      </c>
      <c r="N248" s="36" t="s">
        <v>53</v>
      </c>
      <c r="O248" s="55"/>
      <c r="P248" s="55"/>
      <c r="Q248" s="55"/>
      <c r="R248" s="36" t="s">
        <v>465</v>
      </c>
      <c r="S248" s="55"/>
      <c r="T248" s="55"/>
      <c r="U248" s="55" t="n">
        <v>334.61</v>
      </c>
      <c r="V248" s="55" t="n">
        <v>354.47</v>
      </c>
      <c r="W248" s="55" t="n">
        <v>72.6</v>
      </c>
      <c r="X248" s="55" t="s">
        <v>319</v>
      </c>
      <c r="Y248" s="55" t="n">
        <v>64.87</v>
      </c>
      <c r="Z248" s="55" t="s">
        <v>319</v>
      </c>
      <c r="AA248" s="55" t="n">
        <v>63.56</v>
      </c>
      <c r="AB248" s="55" t="s">
        <v>319</v>
      </c>
      <c r="AC248" s="55" t="n">
        <v>45.88</v>
      </c>
      <c r="AD248" s="55" t="s">
        <v>319</v>
      </c>
      <c r="AE248" s="55" t="n">
        <v>24.71</v>
      </c>
      <c r="AF248" s="55" t="s">
        <v>319</v>
      </c>
      <c r="AG248" s="55"/>
      <c r="AH248" s="55"/>
      <c r="AI248" s="55"/>
      <c r="AJ248" s="55"/>
      <c r="AK248" s="55"/>
      <c r="AL248" s="55"/>
      <c r="AM248" s="55"/>
      <c r="AN248" s="55"/>
      <c r="AO248" s="55" t="n">
        <v>36.6</v>
      </c>
      <c r="AP248" s="55" t="s">
        <v>319</v>
      </c>
      <c r="AQ248" s="55" t="n">
        <v>42.41</v>
      </c>
      <c r="AR248" s="55" t="s">
        <v>319</v>
      </c>
      <c r="AS248" s="55" t="n">
        <v>50.95</v>
      </c>
      <c r="AT248" s="55" t="s">
        <v>319</v>
      </c>
      <c r="AU248" s="55" t="n">
        <v>401.58</v>
      </c>
      <c r="AV248" s="55" t="n">
        <v>0.184</v>
      </c>
      <c r="AW248" s="55" t="s">
        <v>464</v>
      </c>
      <c r="AX248" s="36" t="s">
        <v>465</v>
      </c>
      <c r="AY248" s="55" t="n">
        <v>1</v>
      </c>
      <c r="AZ248" s="55"/>
    </row>
    <row collapsed="false" customFormat="false" customHeight="false" hidden="false" ht="15.9" outlineLevel="0" r="249">
      <c r="A249" s="36" t="n">
        <v>239</v>
      </c>
      <c r="B249" s="82" t="n">
        <v>8238</v>
      </c>
      <c r="C249" s="55" t="s">
        <v>448</v>
      </c>
      <c r="D249" s="55" t="s">
        <v>437</v>
      </c>
      <c r="E249" s="55" t="s">
        <v>462</v>
      </c>
      <c r="F249" s="55" t="s">
        <v>463</v>
      </c>
      <c r="G249" s="74" t="s">
        <v>440</v>
      </c>
      <c r="H249" s="34" t="s">
        <v>288</v>
      </c>
      <c r="I249" s="55" t="n">
        <v>1</v>
      </c>
      <c r="J249" s="55"/>
      <c r="K249" s="55" t="n">
        <v>80</v>
      </c>
      <c r="L249" s="172" t="n">
        <v>7</v>
      </c>
      <c r="M249" s="36" t="s">
        <v>464</v>
      </c>
      <c r="N249" s="36" t="s">
        <v>53</v>
      </c>
      <c r="O249" s="55"/>
      <c r="P249" s="55"/>
      <c r="Q249" s="55"/>
      <c r="R249" s="36" t="s">
        <v>465</v>
      </c>
      <c r="S249" s="55"/>
      <c r="T249" s="55"/>
      <c r="U249" s="55" t="n">
        <v>342.63</v>
      </c>
      <c r="V249" s="55" t="n">
        <v>344.27</v>
      </c>
      <c r="W249" s="55" t="n">
        <v>70.13</v>
      </c>
      <c r="X249" s="55" t="s">
        <v>319</v>
      </c>
      <c r="Y249" s="55" t="n">
        <v>64.42</v>
      </c>
      <c r="Z249" s="55" t="s">
        <v>319</v>
      </c>
      <c r="AA249" s="55" t="n">
        <v>63.06</v>
      </c>
      <c r="AB249" s="55" t="s">
        <v>319</v>
      </c>
      <c r="AC249" s="55" t="n">
        <v>45.61</v>
      </c>
      <c r="AD249" s="55" t="s">
        <v>319</v>
      </c>
      <c r="AE249" s="55" t="n">
        <v>24.68</v>
      </c>
      <c r="AF249" s="55" t="s">
        <v>319</v>
      </c>
      <c r="AG249" s="55"/>
      <c r="AH249" s="55"/>
      <c r="AI249" s="55"/>
      <c r="AJ249" s="55"/>
      <c r="AK249" s="55"/>
      <c r="AL249" s="55"/>
      <c r="AM249" s="55"/>
      <c r="AN249" s="55"/>
      <c r="AO249" s="55" t="n">
        <v>31.67</v>
      </c>
      <c r="AP249" s="55" t="s">
        <v>319</v>
      </c>
      <c r="AQ249" s="55" t="n">
        <v>41.87</v>
      </c>
      <c r="AR249" s="55" t="s">
        <v>319</v>
      </c>
      <c r="AS249" s="55" t="n">
        <v>49.78</v>
      </c>
      <c r="AT249" s="55" t="s">
        <v>319</v>
      </c>
      <c r="AU249" s="55" t="n">
        <v>391.22</v>
      </c>
      <c r="AV249" s="55" t="n">
        <v>0.222</v>
      </c>
      <c r="AW249" s="55" t="s">
        <v>464</v>
      </c>
      <c r="AX249" s="36" t="s">
        <v>465</v>
      </c>
      <c r="AY249" s="55" t="n">
        <v>1</v>
      </c>
      <c r="AZ249" s="55"/>
    </row>
    <row collapsed="false" customFormat="false" customHeight="false" hidden="false" ht="15.9" outlineLevel="0" r="250">
      <c r="A250" s="36" t="n">
        <v>240</v>
      </c>
      <c r="B250" s="82" t="n">
        <v>8239</v>
      </c>
      <c r="C250" s="55" t="s">
        <v>448</v>
      </c>
      <c r="D250" s="55" t="s">
        <v>437</v>
      </c>
      <c r="E250" s="55" t="s">
        <v>462</v>
      </c>
      <c r="F250" s="55" t="s">
        <v>463</v>
      </c>
      <c r="G250" s="74" t="s">
        <v>440</v>
      </c>
      <c r="H250" s="34" t="s">
        <v>288</v>
      </c>
      <c r="I250" s="55" t="n">
        <v>1</v>
      </c>
      <c r="J250" s="55"/>
      <c r="K250" s="55" t="n">
        <v>80</v>
      </c>
      <c r="L250" s="172" t="n">
        <v>7</v>
      </c>
      <c r="M250" s="36" t="s">
        <v>464</v>
      </c>
      <c r="N250" s="36" t="s">
        <v>53</v>
      </c>
      <c r="O250" s="55"/>
      <c r="P250" s="55"/>
      <c r="Q250" s="55"/>
      <c r="R250" s="36" t="s">
        <v>465</v>
      </c>
      <c r="S250" s="55"/>
      <c r="T250" s="55"/>
      <c r="U250" s="55" t="n">
        <v>505.09</v>
      </c>
      <c r="V250" s="55" t="n">
        <v>624.4</v>
      </c>
      <c r="W250" s="55" t="n">
        <v>82.33</v>
      </c>
      <c r="X250" s="55" t="s">
        <v>466</v>
      </c>
      <c r="Y250" s="55" t="n">
        <v>82.33</v>
      </c>
      <c r="Z250" s="55" t="s">
        <v>466</v>
      </c>
      <c r="AA250" s="55" t="n">
        <v>82.33</v>
      </c>
      <c r="AB250" s="55" t="s">
        <v>466</v>
      </c>
      <c r="AC250" s="55" t="n">
        <v>81.99</v>
      </c>
      <c r="AD250" s="55" t="s">
        <v>466</v>
      </c>
      <c r="AE250" s="55" t="n">
        <v>23.91</v>
      </c>
      <c r="AF250" s="55" t="s">
        <v>466</v>
      </c>
      <c r="AG250" s="55"/>
      <c r="AH250" s="55"/>
      <c r="AI250" s="55"/>
      <c r="AJ250" s="55"/>
      <c r="AK250" s="55"/>
      <c r="AL250" s="55"/>
      <c r="AM250" s="55"/>
      <c r="AN250" s="55"/>
      <c r="AO250" s="55" t="n">
        <v>79.57</v>
      </c>
      <c r="AP250" s="55" t="s">
        <v>466</v>
      </c>
      <c r="AQ250" s="55" t="n">
        <v>79.57</v>
      </c>
      <c r="AR250" s="55" t="s">
        <v>466</v>
      </c>
      <c r="AS250" s="55" t="n">
        <v>79.57</v>
      </c>
      <c r="AT250" s="55" t="s">
        <v>466</v>
      </c>
      <c r="AU250" s="55" t="n">
        <v>591.6</v>
      </c>
      <c r="AV250" s="55" t="n">
        <v>0.267</v>
      </c>
      <c r="AW250" s="55" t="s">
        <v>464</v>
      </c>
      <c r="AX250" s="36" t="s">
        <v>465</v>
      </c>
      <c r="AY250" s="55" t="n">
        <v>1</v>
      </c>
      <c r="AZ250" s="55"/>
    </row>
    <row collapsed="false" customFormat="false" customHeight="false" hidden="false" ht="15.9" outlineLevel="0" r="251">
      <c r="A251" s="36" t="n">
        <v>241</v>
      </c>
      <c r="B251" s="82" t="n">
        <v>8240</v>
      </c>
      <c r="C251" s="55" t="s">
        <v>448</v>
      </c>
      <c r="D251" s="55" t="s">
        <v>437</v>
      </c>
      <c r="E251" s="55" t="s">
        <v>462</v>
      </c>
      <c r="F251" s="55" t="s">
        <v>463</v>
      </c>
      <c r="G251" s="74" t="s">
        <v>440</v>
      </c>
      <c r="H251" s="34" t="s">
        <v>288</v>
      </c>
      <c r="I251" s="55" t="n">
        <v>1</v>
      </c>
      <c r="J251" s="55"/>
      <c r="K251" s="55" t="n">
        <v>80</v>
      </c>
      <c r="L251" s="172" t="n">
        <v>7</v>
      </c>
      <c r="M251" s="36" t="s">
        <v>464</v>
      </c>
      <c r="N251" s="36" t="s">
        <v>53</v>
      </c>
      <c r="O251" s="55"/>
      <c r="P251" s="55"/>
      <c r="Q251" s="55"/>
      <c r="R251" s="36" t="s">
        <v>465</v>
      </c>
      <c r="S251" s="55"/>
      <c r="T251" s="55"/>
      <c r="U251" s="55" t="n">
        <v>360.17</v>
      </c>
      <c r="V251" s="55" t="n">
        <v>360.29</v>
      </c>
      <c r="W251" s="55" t="n">
        <v>72.03</v>
      </c>
      <c r="X251" s="55" t="s">
        <v>319</v>
      </c>
      <c r="Y251" s="55" t="n">
        <v>64.63</v>
      </c>
      <c r="Z251" s="55" t="s">
        <v>319</v>
      </c>
      <c r="AA251" s="55" t="n">
        <v>63.45</v>
      </c>
      <c r="AB251" s="55" t="s">
        <v>319</v>
      </c>
      <c r="AC251" s="55" t="n">
        <v>46.1</v>
      </c>
      <c r="AD251" s="55" t="s">
        <v>319</v>
      </c>
      <c r="AE251" s="55" t="n">
        <v>25</v>
      </c>
      <c r="AF251" s="55" t="s">
        <v>319</v>
      </c>
      <c r="AG251" s="55"/>
      <c r="AH251" s="55"/>
      <c r="AI251" s="55"/>
      <c r="AJ251" s="55"/>
      <c r="AK251" s="55"/>
      <c r="AL251" s="55"/>
      <c r="AM251" s="55"/>
      <c r="AN251" s="55"/>
      <c r="AO251" s="55" t="n">
        <v>34.88</v>
      </c>
      <c r="AP251" s="55" t="s">
        <v>319</v>
      </c>
      <c r="AQ251" s="55" t="n">
        <v>41.64</v>
      </c>
      <c r="AR251" s="55" t="s">
        <v>319</v>
      </c>
      <c r="AS251" s="55" t="n">
        <v>50.9</v>
      </c>
      <c r="AT251" s="55" t="s">
        <v>319</v>
      </c>
      <c r="AU251" s="55" t="n">
        <v>398.63</v>
      </c>
      <c r="AV251" s="55" t="n">
        <v>0.222</v>
      </c>
      <c r="AW251" s="55" t="s">
        <v>464</v>
      </c>
      <c r="AX251" s="36" t="s">
        <v>465</v>
      </c>
      <c r="AY251" s="55" t="n">
        <v>1</v>
      </c>
      <c r="AZ251" s="55"/>
    </row>
    <row collapsed="false" customFormat="false" customHeight="false" hidden="false" ht="15.9" outlineLevel="0" r="252">
      <c r="A252" s="36" t="n">
        <v>242</v>
      </c>
      <c r="B252" s="82" t="n">
        <v>8241</v>
      </c>
      <c r="C252" s="55" t="s">
        <v>448</v>
      </c>
      <c r="D252" s="55" t="s">
        <v>437</v>
      </c>
      <c r="E252" s="55" t="s">
        <v>462</v>
      </c>
      <c r="F252" s="55" t="s">
        <v>463</v>
      </c>
      <c r="G252" s="74" t="s">
        <v>440</v>
      </c>
      <c r="H252" s="34" t="s">
        <v>288</v>
      </c>
      <c r="I252" s="55" t="n">
        <v>1</v>
      </c>
      <c r="J252" s="55"/>
      <c r="K252" s="55" t="n">
        <v>80</v>
      </c>
      <c r="L252" s="172" t="n">
        <v>7</v>
      </c>
      <c r="M252" s="36" t="s">
        <v>464</v>
      </c>
      <c r="N252" s="36" t="s">
        <v>53</v>
      </c>
      <c r="O252" s="55"/>
      <c r="P252" s="55"/>
      <c r="Q252" s="55"/>
      <c r="R252" s="36" t="s">
        <v>465</v>
      </c>
      <c r="S252" s="55"/>
      <c r="T252" s="55"/>
      <c r="U252" s="55" t="n">
        <v>468.56</v>
      </c>
      <c r="V252" s="55" t="n">
        <v>505.41</v>
      </c>
      <c r="W252" s="55" t="n">
        <v>108.72</v>
      </c>
      <c r="X252" s="55" t="s">
        <v>319</v>
      </c>
      <c r="Y252" s="55" t="n">
        <v>97.11</v>
      </c>
      <c r="Z252" s="55" t="s">
        <v>319</v>
      </c>
      <c r="AA252" s="55" t="n">
        <v>92.83</v>
      </c>
      <c r="AB252" s="55" t="s">
        <v>319</v>
      </c>
      <c r="AC252" s="55" t="n">
        <v>67.11</v>
      </c>
      <c r="AD252" s="55" t="s">
        <v>319</v>
      </c>
      <c r="AE252" s="55" t="n">
        <v>36.2</v>
      </c>
      <c r="AF252" s="55" t="s">
        <v>319</v>
      </c>
      <c r="AG252" s="55"/>
      <c r="AH252" s="55"/>
      <c r="AI252" s="55"/>
      <c r="AJ252" s="55"/>
      <c r="AK252" s="55"/>
      <c r="AL252" s="55"/>
      <c r="AM252" s="55"/>
      <c r="AN252" s="55"/>
      <c r="AO252" s="55" t="n">
        <v>44.72</v>
      </c>
      <c r="AP252" s="55" t="s">
        <v>319</v>
      </c>
      <c r="AQ252" s="55" t="n">
        <v>62.62</v>
      </c>
      <c r="AR252" s="55" t="s">
        <v>319</v>
      </c>
      <c r="AS252" s="55" t="n">
        <v>75.52</v>
      </c>
      <c r="AT252" s="55" t="s">
        <v>319</v>
      </c>
      <c r="AU252" s="55" t="n">
        <v>584.83</v>
      </c>
      <c r="AV252" s="55" t="n">
        <v>0.267</v>
      </c>
      <c r="AW252" s="55" t="s">
        <v>464</v>
      </c>
      <c r="AX252" s="36" t="s">
        <v>465</v>
      </c>
      <c r="AY252" s="55" t="n">
        <v>1</v>
      </c>
      <c r="AZ252" s="55"/>
    </row>
    <row collapsed="false" customFormat="false" customHeight="false" hidden="false" ht="15.9" outlineLevel="0" r="253">
      <c r="A253" s="36" t="n">
        <v>243</v>
      </c>
      <c r="B253" s="82" t="n">
        <v>8242</v>
      </c>
      <c r="C253" s="55" t="s">
        <v>448</v>
      </c>
      <c r="D253" s="55" t="s">
        <v>437</v>
      </c>
      <c r="E253" s="55" t="s">
        <v>462</v>
      </c>
      <c r="F253" s="55" t="s">
        <v>463</v>
      </c>
      <c r="G253" s="74" t="s">
        <v>440</v>
      </c>
      <c r="H253" s="34" t="s">
        <v>288</v>
      </c>
      <c r="I253" s="55" t="n">
        <v>1</v>
      </c>
      <c r="J253" s="55"/>
      <c r="K253" s="55" t="n">
        <v>80</v>
      </c>
      <c r="L253" s="172" t="n">
        <v>7</v>
      </c>
      <c r="M253" s="36" t="s">
        <v>464</v>
      </c>
      <c r="N253" s="36" t="s">
        <v>53</v>
      </c>
      <c r="O253" s="55"/>
      <c r="P253" s="55"/>
      <c r="Q253" s="55"/>
      <c r="R253" s="36" t="s">
        <v>465</v>
      </c>
      <c r="S253" s="55"/>
      <c r="T253" s="55"/>
      <c r="U253" s="55" t="n">
        <v>263.68</v>
      </c>
      <c r="V253" s="55" t="n">
        <v>263.14</v>
      </c>
      <c r="W253" s="55" t="n">
        <v>49.84</v>
      </c>
      <c r="X253" s="55" t="s">
        <v>319</v>
      </c>
      <c r="Y253" s="55" t="n">
        <v>45.97</v>
      </c>
      <c r="Z253" s="55" t="s">
        <v>319</v>
      </c>
      <c r="AA253" s="55" t="n">
        <v>44.9</v>
      </c>
      <c r="AB253" s="55" t="s">
        <v>319</v>
      </c>
      <c r="AC253" s="55" t="n">
        <v>33.21</v>
      </c>
      <c r="AD253" s="55" t="s">
        <v>319</v>
      </c>
      <c r="AE253" s="55" t="n">
        <v>18</v>
      </c>
      <c r="AF253" s="55" t="s">
        <v>319</v>
      </c>
      <c r="AG253" s="55"/>
      <c r="AH253" s="55"/>
      <c r="AI253" s="55"/>
      <c r="AJ253" s="55"/>
      <c r="AK253" s="55"/>
      <c r="AL253" s="55"/>
      <c r="AM253" s="55"/>
      <c r="AN253" s="55"/>
      <c r="AO253" s="55" t="n">
        <v>23.72</v>
      </c>
      <c r="AP253" s="55" t="s">
        <v>319</v>
      </c>
      <c r="AQ253" s="55" t="n">
        <v>30.67</v>
      </c>
      <c r="AR253" s="55" t="s">
        <v>319</v>
      </c>
      <c r="AS253" s="55" t="n">
        <v>36.65</v>
      </c>
      <c r="AT253" s="55" t="s">
        <v>319</v>
      </c>
      <c r="AU253" s="55" t="n">
        <v>282.96</v>
      </c>
      <c r="AV253" s="55" t="n">
        <v>0.222</v>
      </c>
      <c r="AW253" s="55" t="s">
        <v>464</v>
      </c>
      <c r="AX253" s="36" t="s">
        <v>465</v>
      </c>
      <c r="AY253" s="55" t="n">
        <v>1</v>
      </c>
      <c r="AZ253" s="55"/>
    </row>
    <row collapsed="false" customFormat="false" customHeight="false" hidden="false" ht="15.9" outlineLevel="0" r="254">
      <c r="A254" s="36" t="n">
        <v>244</v>
      </c>
      <c r="B254" s="82" t="n">
        <v>8243</v>
      </c>
      <c r="C254" s="55" t="s">
        <v>448</v>
      </c>
      <c r="D254" s="55" t="s">
        <v>437</v>
      </c>
      <c r="E254" s="55" t="s">
        <v>462</v>
      </c>
      <c r="F254" s="55" t="s">
        <v>463</v>
      </c>
      <c r="G254" s="74" t="s">
        <v>440</v>
      </c>
      <c r="H254" s="34" t="s">
        <v>288</v>
      </c>
      <c r="I254" s="55" t="n">
        <v>1</v>
      </c>
      <c r="J254" s="55"/>
      <c r="K254" s="55" t="n">
        <v>80</v>
      </c>
      <c r="L254" s="172" t="n">
        <v>7</v>
      </c>
      <c r="M254" s="36" t="s">
        <v>464</v>
      </c>
      <c r="N254" s="36" t="s">
        <v>53</v>
      </c>
      <c r="O254" s="55"/>
      <c r="P254" s="55"/>
      <c r="Q254" s="55"/>
      <c r="R254" s="36" t="s">
        <v>465</v>
      </c>
      <c r="S254" s="55"/>
      <c r="T254" s="55"/>
      <c r="U254" s="55" t="n">
        <v>468.93</v>
      </c>
      <c r="V254" s="55" t="n">
        <v>483.34</v>
      </c>
      <c r="W254" s="55" t="n">
        <v>103.49</v>
      </c>
      <c r="X254" s="55" t="s">
        <v>319</v>
      </c>
      <c r="Y254" s="55" t="n">
        <v>92.34</v>
      </c>
      <c r="Z254" s="55" t="s">
        <v>319</v>
      </c>
      <c r="AA254" s="55" t="n">
        <v>90.74</v>
      </c>
      <c r="AB254" s="55" t="s">
        <v>319</v>
      </c>
      <c r="AC254" s="55" t="n">
        <v>67.18</v>
      </c>
      <c r="AD254" s="55" t="s">
        <v>319</v>
      </c>
      <c r="AE254" s="55" t="n">
        <v>36.46</v>
      </c>
      <c r="AF254" s="55" t="s">
        <v>319</v>
      </c>
      <c r="AG254" s="55"/>
      <c r="AH254" s="55"/>
      <c r="AI254" s="55"/>
      <c r="AJ254" s="55"/>
      <c r="AK254" s="55"/>
      <c r="AL254" s="55"/>
      <c r="AM254" s="55"/>
      <c r="AN254" s="55"/>
      <c r="AO254" s="55" t="n">
        <v>45.2</v>
      </c>
      <c r="AP254" s="55" t="s">
        <v>319</v>
      </c>
      <c r="AQ254" s="55" t="n">
        <v>60.06</v>
      </c>
      <c r="AR254" s="55" t="s">
        <v>319</v>
      </c>
      <c r="AS254" s="55" t="n">
        <v>70.96</v>
      </c>
      <c r="AT254" s="55" t="s">
        <v>319</v>
      </c>
      <c r="AU254" s="55" t="n">
        <v>566.43</v>
      </c>
      <c r="AV254" s="55" t="n">
        <v>0.267</v>
      </c>
      <c r="AW254" s="55" t="s">
        <v>464</v>
      </c>
      <c r="AX254" s="36" t="s">
        <v>465</v>
      </c>
      <c r="AY254" s="55" t="n">
        <v>1</v>
      </c>
      <c r="AZ254" s="55"/>
    </row>
    <row collapsed="false" customFormat="false" customHeight="false" hidden="false" ht="15.9" outlineLevel="0" r="255">
      <c r="A255" s="36" t="n">
        <v>245</v>
      </c>
      <c r="B255" s="82" t="n">
        <v>8244</v>
      </c>
      <c r="C255" s="55" t="s">
        <v>448</v>
      </c>
      <c r="D255" s="55" t="s">
        <v>437</v>
      </c>
      <c r="E255" s="55" t="s">
        <v>462</v>
      </c>
      <c r="F255" s="55" t="s">
        <v>463</v>
      </c>
      <c r="G255" s="74" t="s">
        <v>440</v>
      </c>
      <c r="H255" s="34" t="s">
        <v>288</v>
      </c>
      <c r="I255" s="55" t="n">
        <v>1</v>
      </c>
      <c r="J255" s="55"/>
      <c r="K255" s="55" t="n">
        <v>80</v>
      </c>
      <c r="L255" s="172" t="n">
        <v>7</v>
      </c>
      <c r="M255" s="36" t="s">
        <v>464</v>
      </c>
      <c r="N255" s="36" t="s">
        <v>53</v>
      </c>
      <c r="O255" s="55"/>
      <c r="P255" s="55"/>
      <c r="Q255" s="55"/>
      <c r="R255" s="36" t="s">
        <v>465</v>
      </c>
      <c r="S255" s="55"/>
      <c r="T255" s="55"/>
      <c r="U255" s="55" t="n">
        <v>333.12</v>
      </c>
      <c r="V255" s="55" t="n">
        <v>326.8</v>
      </c>
      <c r="W255" s="55" t="n">
        <v>65.28</v>
      </c>
      <c r="X255" s="55" t="s">
        <v>319</v>
      </c>
      <c r="Y255" s="55" t="n">
        <v>59.47</v>
      </c>
      <c r="Z255" s="55" t="s">
        <v>319</v>
      </c>
      <c r="AA255" s="55" t="n">
        <v>57.96</v>
      </c>
      <c r="AB255" s="55" t="s">
        <v>319</v>
      </c>
      <c r="AC255" s="55" t="n">
        <v>42.7</v>
      </c>
      <c r="AD255" s="55" t="s">
        <v>319</v>
      </c>
      <c r="AE255" s="55" t="n">
        <v>22.99</v>
      </c>
      <c r="AF255" s="55" t="s">
        <v>319</v>
      </c>
      <c r="AG255" s="55"/>
      <c r="AH255" s="55"/>
      <c r="AI255" s="55"/>
      <c r="AJ255" s="55"/>
      <c r="AK255" s="55"/>
      <c r="AL255" s="55"/>
      <c r="AM255" s="55"/>
      <c r="AN255" s="55"/>
      <c r="AO255" s="55" t="n">
        <v>34.31</v>
      </c>
      <c r="AP255" s="55" t="s">
        <v>319</v>
      </c>
      <c r="AQ255" s="55" t="n">
        <v>39.06</v>
      </c>
      <c r="AR255" s="55" t="s">
        <v>319</v>
      </c>
      <c r="AS255" s="55" t="n">
        <v>47.22</v>
      </c>
      <c r="AT255" s="55" t="s">
        <v>319</v>
      </c>
      <c r="AU255" s="55" t="n">
        <v>368.99</v>
      </c>
      <c r="AV255" s="55" t="n">
        <v>0.22</v>
      </c>
      <c r="AW255" s="55" t="s">
        <v>464</v>
      </c>
      <c r="AX255" s="36" t="s">
        <v>465</v>
      </c>
      <c r="AY255" s="55" t="n">
        <v>1</v>
      </c>
      <c r="AZ255" s="55"/>
    </row>
    <row collapsed="false" customFormat="false" customHeight="false" hidden="false" ht="15.9" outlineLevel="0" r="256">
      <c r="A256" s="36" t="n">
        <v>246</v>
      </c>
      <c r="B256" s="82" t="n">
        <v>8245</v>
      </c>
      <c r="C256" s="55" t="s">
        <v>448</v>
      </c>
      <c r="D256" s="55" t="s">
        <v>437</v>
      </c>
      <c r="E256" s="55" t="s">
        <v>462</v>
      </c>
      <c r="F256" s="55" t="s">
        <v>463</v>
      </c>
      <c r="G256" s="74" t="s">
        <v>440</v>
      </c>
      <c r="H256" s="34" t="s">
        <v>288</v>
      </c>
      <c r="I256" s="55" t="n">
        <v>1</v>
      </c>
      <c r="J256" s="55"/>
      <c r="K256" s="55" t="n">
        <v>80</v>
      </c>
      <c r="L256" s="172" t="n">
        <v>7</v>
      </c>
      <c r="M256" s="36" t="s">
        <v>464</v>
      </c>
      <c r="N256" s="36" t="s">
        <v>53</v>
      </c>
      <c r="O256" s="55"/>
      <c r="P256" s="55"/>
      <c r="Q256" s="55"/>
      <c r="R256" s="36" t="s">
        <v>465</v>
      </c>
      <c r="S256" s="55"/>
      <c r="T256" s="55"/>
      <c r="U256" s="55" t="n">
        <v>726.99</v>
      </c>
      <c r="V256" s="55" t="n">
        <v>763.65</v>
      </c>
      <c r="W256" s="55" t="n">
        <v>180.98</v>
      </c>
      <c r="X256" s="55" t="s">
        <v>319</v>
      </c>
      <c r="Y256" s="55" t="n">
        <v>162.65</v>
      </c>
      <c r="Z256" s="55" t="s">
        <v>319</v>
      </c>
      <c r="AA256" s="55" t="n">
        <v>157.45</v>
      </c>
      <c r="AB256" s="55" t="s">
        <v>319</v>
      </c>
      <c r="AC256" s="55" t="n">
        <v>117.78</v>
      </c>
      <c r="AD256" s="55" t="s">
        <v>319</v>
      </c>
      <c r="AE256" s="55" t="n">
        <v>64.43</v>
      </c>
      <c r="AF256" s="55" t="s">
        <v>319</v>
      </c>
      <c r="AG256" s="55"/>
      <c r="AH256" s="55"/>
      <c r="AI256" s="55"/>
      <c r="AJ256" s="55"/>
      <c r="AK256" s="55"/>
      <c r="AL256" s="55"/>
      <c r="AM256" s="55"/>
      <c r="AN256" s="55"/>
      <c r="AO256" s="55" t="n">
        <v>77.62</v>
      </c>
      <c r="AP256" s="55" t="s">
        <v>319</v>
      </c>
      <c r="AQ256" s="55" t="n">
        <v>107.63</v>
      </c>
      <c r="AR256" s="55" t="s">
        <v>319</v>
      </c>
      <c r="AS256" s="55" t="n">
        <v>128.59</v>
      </c>
      <c r="AT256" s="55" t="s">
        <v>319</v>
      </c>
      <c r="AU256" s="55" t="n">
        <v>997.13</v>
      </c>
      <c r="AV256" s="55" t="n">
        <v>0.375</v>
      </c>
      <c r="AW256" s="55" t="s">
        <v>464</v>
      </c>
      <c r="AX256" s="36" t="s">
        <v>465</v>
      </c>
      <c r="AY256" s="55" t="n">
        <v>1</v>
      </c>
      <c r="AZ256" s="55"/>
    </row>
    <row collapsed="false" customFormat="false" customHeight="false" hidden="false" ht="15.9" outlineLevel="0" r="257">
      <c r="A257" s="36" t="n">
        <v>247</v>
      </c>
      <c r="B257" s="82" t="n">
        <v>8246</v>
      </c>
      <c r="C257" s="55" t="s">
        <v>448</v>
      </c>
      <c r="D257" s="55" t="s">
        <v>437</v>
      </c>
      <c r="E257" s="55" t="s">
        <v>462</v>
      </c>
      <c r="F257" s="55" t="s">
        <v>463</v>
      </c>
      <c r="G257" s="74" t="s">
        <v>440</v>
      </c>
      <c r="H257" s="34" t="s">
        <v>288</v>
      </c>
      <c r="I257" s="55" t="n">
        <v>1</v>
      </c>
      <c r="J257" s="55"/>
      <c r="K257" s="55" t="n">
        <v>80</v>
      </c>
      <c r="L257" s="172" t="n">
        <v>7</v>
      </c>
      <c r="M257" s="36" t="s">
        <v>464</v>
      </c>
      <c r="N257" s="36" t="s">
        <v>52</v>
      </c>
      <c r="O257" s="55"/>
      <c r="P257" s="55"/>
      <c r="Q257" s="55"/>
      <c r="R257" s="36" t="s">
        <v>465</v>
      </c>
      <c r="S257" s="55"/>
      <c r="T257" s="55"/>
      <c r="U257" s="55" t="n">
        <v>588.17</v>
      </c>
      <c r="V257" s="55" t="n">
        <v>608.56</v>
      </c>
      <c r="W257" s="55" t="n">
        <v>134.97</v>
      </c>
      <c r="X257" s="55" t="s">
        <v>319</v>
      </c>
      <c r="Y257" s="55" t="n">
        <v>116.51</v>
      </c>
      <c r="Z257" s="55" t="s">
        <v>319</v>
      </c>
      <c r="AA257" s="55" t="n">
        <v>114.24</v>
      </c>
      <c r="AB257" s="55" t="s">
        <v>319</v>
      </c>
      <c r="AC257" s="55" t="n">
        <v>135.5</v>
      </c>
      <c r="AD257" s="55" t="s">
        <v>319</v>
      </c>
      <c r="AE257" s="55" t="n">
        <v>77.72</v>
      </c>
      <c r="AF257" s="55" t="s">
        <v>319</v>
      </c>
      <c r="AG257" s="55"/>
      <c r="AH257" s="55"/>
      <c r="AI257" s="55"/>
      <c r="AJ257" s="55"/>
      <c r="AK257" s="55"/>
      <c r="AL257" s="55"/>
      <c r="AM257" s="55"/>
      <c r="AN257" s="55"/>
      <c r="AO257" s="55" t="n">
        <v>90.96</v>
      </c>
      <c r="AP257" s="55" t="s">
        <v>319</v>
      </c>
      <c r="AQ257" s="55" t="n">
        <v>113.58</v>
      </c>
      <c r="AR257" s="55" t="s">
        <v>319</v>
      </c>
      <c r="AS257" s="55" t="n">
        <v>134.81</v>
      </c>
      <c r="AT257" s="55" t="s">
        <v>319</v>
      </c>
      <c r="AU257" s="55" t="n">
        <v>918.29</v>
      </c>
      <c r="AV257" s="55" t="n">
        <v>0.462</v>
      </c>
      <c r="AW257" s="55" t="s">
        <v>464</v>
      </c>
      <c r="AX257" s="36" t="s">
        <v>465</v>
      </c>
      <c r="AY257" s="55" t="n">
        <v>1</v>
      </c>
      <c r="AZ257" s="55"/>
    </row>
    <row collapsed="false" customFormat="false" customHeight="false" hidden="false" ht="15.9" outlineLevel="0" r="258">
      <c r="A258" s="36" t="n">
        <v>248</v>
      </c>
      <c r="B258" s="82" t="n">
        <v>8247</v>
      </c>
      <c r="C258" s="55" t="s">
        <v>448</v>
      </c>
      <c r="D258" s="55" t="s">
        <v>437</v>
      </c>
      <c r="E258" s="55" t="s">
        <v>462</v>
      </c>
      <c r="F258" s="55" t="s">
        <v>463</v>
      </c>
      <c r="G258" s="74" t="s">
        <v>440</v>
      </c>
      <c r="H258" s="34" t="s">
        <v>288</v>
      </c>
      <c r="I258" s="55" t="n">
        <v>2</v>
      </c>
      <c r="J258" s="55"/>
      <c r="K258" s="55" t="n">
        <v>80</v>
      </c>
      <c r="L258" s="172" t="n">
        <v>7</v>
      </c>
      <c r="M258" s="36" t="s">
        <v>464</v>
      </c>
      <c r="N258" s="36" t="s">
        <v>52</v>
      </c>
      <c r="O258" s="55"/>
      <c r="P258" s="55"/>
      <c r="Q258" s="55"/>
      <c r="R258" s="36" t="s">
        <v>465</v>
      </c>
      <c r="S258" s="55"/>
      <c r="T258" s="55"/>
      <c r="U258" s="55" t="n">
        <v>1461.08</v>
      </c>
      <c r="V258" s="55" t="n">
        <v>1542.42</v>
      </c>
      <c r="W258" s="55" t="n">
        <v>371.65</v>
      </c>
      <c r="X258" s="55" t="s">
        <v>319</v>
      </c>
      <c r="Y258" s="55" t="n">
        <v>319.82</v>
      </c>
      <c r="Z258" s="55" t="s">
        <v>319</v>
      </c>
      <c r="AA258" s="55" t="n">
        <v>317.98</v>
      </c>
      <c r="AB258" s="55" t="s">
        <v>319</v>
      </c>
      <c r="AC258" s="55" t="n">
        <v>351.28</v>
      </c>
      <c r="AD258" s="55" t="s">
        <v>319</v>
      </c>
      <c r="AE258" s="55" t="n">
        <v>221.81</v>
      </c>
      <c r="AF258" s="55" t="s">
        <v>319</v>
      </c>
      <c r="AG258" s="55"/>
      <c r="AH258" s="55"/>
      <c r="AI258" s="55"/>
      <c r="AJ258" s="55"/>
      <c r="AK258" s="55"/>
      <c r="AL258" s="55"/>
      <c r="AM258" s="55"/>
      <c r="AN258" s="55"/>
      <c r="AO258" s="55" t="n">
        <v>252.36</v>
      </c>
      <c r="AP258" s="55" t="s">
        <v>319</v>
      </c>
      <c r="AQ258" s="55" t="n">
        <v>314.65</v>
      </c>
      <c r="AR258" s="55" t="s">
        <v>319</v>
      </c>
      <c r="AS258" s="55" t="n">
        <v>363.19</v>
      </c>
      <c r="AT258" s="55" t="s">
        <v>319</v>
      </c>
      <c r="AU258" s="55" t="n">
        <v>2512.74</v>
      </c>
      <c r="AV258" s="55" t="n">
        <v>1.093</v>
      </c>
      <c r="AW258" s="55" t="s">
        <v>464</v>
      </c>
      <c r="AX258" s="36" t="s">
        <v>465</v>
      </c>
      <c r="AY258" s="55" t="n">
        <v>2</v>
      </c>
      <c r="AZ258" s="55"/>
    </row>
    <row collapsed="false" customFormat="false" customHeight="false" hidden="false" ht="15.9" outlineLevel="0" r="259">
      <c r="A259" s="36" t="n">
        <v>249</v>
      </c>
      <c r="B259" s="82" t="n">
        <v>8248</v>
      </c>
      <c r="C259" s="55" t="s">
        <v>448</v>
      </c>
      <c r="D259" s="55" t="s">
        <v>437</v>
      </c>
      <c r="E259" s="55" t="s">
        <v>462</v>
      </c>
      <c r="F259" s="55" t="s">
        <v>463</v>
      </c>
      <c r="G259" s="74" t="s">
        <v>440</v>
      </c>
      <c r="H259" s="34" t="s">
        <v>288</v>
      </c>
      <c r="I259" s="55" t="n">
        <v>1</v>
      </c>
      <c r="J259" s="55"/>
      <c r="K259" s="55" t="n">
        <v>80</v>
      </c>
      <c r="L259" s="172" t="n">
        <v>7</v>
      </c>
      <c r="M259" s="36" t="s">
        <v>464</v>
      </c>
      <c r="N259" s="36" t="s">
        <v>52</v>
      </c>
      <c r="O259" s="55"/>
      <c r="P259" s="55"/>
      <c r="Q259" s="55"/>
      <c r="R259" s="36" t="s">
        <v>465</v>
      </c>
      <c r="S259" s="55"/>
      <c r="T259" s="55"/>
      <c r="U259" s="55" t="n">
        <v>735.68</v>
      </c>
      <c r="V259" s="55" t="n">
        <v>726.43</v>
      </c>
      <c r="W259" s="55" t="n">
        <v>141.37</v>
      </c>
      <c r="X259" s="55" t="s">
        <v>319</v>
      </c>
      <c r="Y259" s="55" t="n">
        <v>121.45</v>
      </c>
      <c r="Z259" s="55" t="s">
        <v>319</v>
      </c>
      <c r="AA259" s="55" t="n">
        <v>118.52</v>
      </c>
      <c r="AB259" s="55" t="s">
        <v>319</v>
      </c>
      <c r="AC259" s="55" t="n">
        <v>135.07</v>
      </c>
      <c r="AD259" s="55" t="s">
        <v>319</v>
      </c>
      <c r="AE259" s="55" t="n">
        <v>84.49</v>
      </c>
      <c r="AF259" s="55" t="s">
        <v>319</v>
      </c>
      <c r="AG259" s="55"/>
      <c r="AH259" s="55"/>
      <c r="AI259" s="55"/>
      <c r="AJ259" s="55"/>
      <c r="AK259" s="55"/>
      <c r="AL259" s="55"/>
      <c r="AM259" s="55"/>
      <c r="AN259" s="55"/>
      <c r="AO259" s="55" t="n">
        <v>105.02</v>
      </c>
      <c r="AP259" s="55" t="s">
        <v>319</v>
      </c>
      <c r="AQ259" s="55" t="n">
        <v>124.55</v>
      </c>
      <c r="AR259" s="55" t="s">
        <v>319</v>
      </c>
      <c r="AS259" s="55" t="n">
        <v>146.53</v>
      </c>
      <c r="AT259" s="55" t="s">
        <v>319</v>
      </c>
      <c r="AU259" s="55" t="n">
        <v>977</v>
      </c>
      <c r="AV259" s="55" t="n">
        <v>0.476</v>
      </c>
      <c r="AW259" s="55" t="s">
        <v>464</v>
      </c>
      <c r="AX259" s="36" t="s">
        <v>465</v>
      </c>
      <c r="AY259" s="55" t="n">
        <v>1</v>
      </c>
      <c r="AZ259" s="55"/>
    </row>
    <row collapsed="false" customFormat="false" customHeight="false" hidden="false" ht="15.9" outlineLevel="0" r="260">
      <c r="A260" s="36" t="n">
        <v>250</v>
      </c>
      <c r="B260" s="82" t="n">
        <v>8249</v>
      </c>
      <c r="C260" s="55" t="s">
        <v>448</v>
      </c>
      <c r="D260" s="55" t="s">
        <v>437</v>
      </c>
      <c r="E260" s="55" t="s">
        <v>462</v>
      </c>
      <c r="F260" s="55" t="s">
        <v>463</v>
      </c>
      <c r="G260" s="74" t="s">
        <v>440</v>
      </c>
      <c r="H260" s="34" t="s">
        <v>288</v>
      </c>
      <c r="I260" s="55" t="n">
        <v>1</v>
      </c>
      <c r="J260" s="55"/>
      <c r="K260" s="55" t="n">
        <v>80</v>
      </c>
      <c r="L260" s="172" t="n">
        <v>7</v>
      </c>
      <c r="M260" s="36" t="s">
        <v>464</v>
      </c>
      <c r="N260" s="36" t="s">
        <v>52</v>
      </c>
      <c r="O260" s="55"/>
      <c r="P260" s="55"/>
      <c r="Q260" s="55"/>
      <c r="R260" s="36" t="s">
        <v>465</v>
      </c>
      <c r="S260" s="55"/>
      <c r="T260" s="55"/>
      <c r="U260" s="55" t="n">
        <v>713.18</v>
      </c>
      <c r="V260" s="55" t="n">
        <v>768.75</v>
      </c>
      <c r="W260" s="55" t="n">
        <v>96.45</v>
      </c>
      <c r="X260" s="55" t="s">
        <v>466</v>
      </c>
      <c r="Y260" s="55" t="n">
        <v>96.45</v>
      </c>
      <c r="Z260" s="55" t="s">
        <v>466</v>
      </c>
      <c r="AA260" s="55" t="n">
        <v>96.45</v>
      </c>
      <c r="AB260" s="55" t="s">
        <v>466</v>
      </c>
      <c r="AC260" s="55" t="n">
        <v>150.68</v>
      </c>
      <c r="AD260" s="55" t="s">
        <v>466</v>
      </c>
      <c r="AE260" s="55" t="n">
        <v>83.78</v>
      </c>
      <c r="AF260" s="55" t="s">
        <v>466</v>
      </c>
      <c r="AG260" s="55"/>
      <c r="AH260" s="55"/>
      <c r="AI260" s="55"/>
      <c r="AJ260" s="55"/>
      <c r="AK260" s="55"/>
      <c r="AL260" s="55"/>
      <c r="AM260" s="55"/>
      <c r="AN260" s="55"/>
      <c r="AO260" s="55" t="n">
        <v>151.97</v>
      </c>
      <c r="AP260" s="55" t="s">
        <v>466</v>
      </c>
      <c r="AQ260" s="55" t="n">
        <v>151.97</v>
      </c>
      <c r="AR260" s="55" t="s">
        <v>466</v>
      </c>
      <c r="AS260" s="55" t="n">
        <v>151.97</v>
      </c>
      <c r="AT260" s="55" t="s">
        <v>466</v>
      </c>
      <c r="AU260" s="55" t="n">
        <v>979.72</v>
      </c>
      <c r="AV260" s="55" t="n">
        <v>0.377</v>
      </c>
      <c r="AW260" s="55" t="s">
        <v>464</v>
      </c>
      <c r="AX260" s="36" t="s">
        <v>465</v>
      </c>
      <c r="AY260" s="55" t="n">
        <v>3</v>
      </c>
      <c r="AZ260" s="55"/>
    </row>
    <row collapsed="false" customFormat="false" customHeight="false" hidden="false" ht="15.9" outlineLevel="0" r="261">
      <c r="A261" s="36" t="n">
        <v>251</v>
      </c>
      <c r="B261" s="82" t="n">
        <v>8250</v>
      </c>
      <c r="C261" s="55" t="s">
        <v>448</v>
      </c>
      <c r="D261" s="55" t="s">
        <v>437</v>
      </c>
      <c r="E261" s="55" t="s">
        <v>462</v>
      </c>
      <c r="F261" s="55" t="s">
        <v>463</v>
      </c>
      <c r="G261" s="74" t="s">
        <v>440</v>
      </c>
      <c r="H261" s="34" t="s">
        <v>288</v>
      </c>
      <c r="I261" s="55" t="n">
        <v>1</v>
      </c>
      <c r="J261" s="55"/>
      <c r="K261" s="55" t="n">
        <v>80</v>
      </c>
      <c r="L261" s="172" t="n">
        <v>7</v>
      </c>
      <c r="M261" s="36" t="s">
        <v>464</v>
      </c>
      <c r="N261" s="36" t="s">
        <v>52</v>
      </c>
      <c r="O261" s="55"/>
      <c r="P261" s="55"/>
      <c r="Q261" s="55"/>
      <c r="R261" s="36" t="s">
        <v>465</v>
      </c>
      <c r="S261" s="55"/>
      <c r="T261" s="55"/>
      <c r="U261" s="55" t="n">
        <v>713.18</v>
      </c>
      <c r="V261" s="55" t="n">
        <v>763.4</v>
      </c>
      <c r="W261" s="55" t="n">
        <v>94.61</v>
      </c>
      <c r="X261" s="55" t="s">
        <v>466</v>
      </c>
      <c r="Y261" s="55" t="n">
        <v>94.61</v>
      </c>
      <c r="Z261" s="55" t="s">
        <v>466</v>
      </c>
      <c r="AA261" s="55" t="n">
        <v>94.61</v>
      </c>
      <c r="AB261" s="55" t="s">
        <v>466</v>
      </c>
      <c r="AC261" s="55" t="n">
        <v>143.62</v>
      </c>
      <c r="AD261" s="55" t="s">
        <v>466</v>
      </c>
      <c r="AE261" s="55" t="n">
        <v>77.98</v>
      </c>
      <c r="AF261" s="55" t="s">
        <v>466</v>
      </c>
      <c r="AG261" s="55"/>
      <c r="AH261" s="55"/>
      <c r="AI261" s="55"/>
      <c r="AJ261" s="55"/>
      <c r="AK261" s="55"/>
      <c r="AL261" s="55"/>
      <c r="AM261" s="55"/>
      <c r="AN261" s="55"/>
      <c r="AO261" s="55" t="n">
        <v>144.98</v>
      </c>
      <c r="AP261" s="55" t="s">
        <v>466</v>
      </c>
      <c r="AQ261" s="55" t="n">
        <v>144.98</v>
      </c>
      <c r="AR261" s="55" t="s">
        <v>466</v>
      </c>
      <c r="AS261" s="55" t="n">
        <v>144.98</v>
      </c>
      <c r="AT261" s="55" t="s">
        <v>466</v>
      </c>
      <c r="AU261" s="55" t="n">
        <v>940.37</v>
      </c>
      <c r="AV261" s="55" t="n">
        <v>0.377</v>
      </c>
      <c r="AW261" s="55" t="s">
        <v>464</v>
      </c>
      <c r="AX261" s="36" t="s">
        <v>465</v>
      </c>
      <c r="AY261" s="55" t="n">
        <v>3</v>
      </c>
      <c r="AZ261" s="55"/>
    </row>
    <row collapsed="false" customFormat="false" customHeight="false" hidden="false" ht="15.9" outlineLevel="0" r="262">
      <c r="A262" s="36" t="n">
        <v>252</v>
      </c>
      <c r="B262" s="82" t="n">
        <v>8251</v>
      </c>
      <c r="C262" s="55" t="s">
        <v>448</v>
      </c>
      <c r="D262" s="55" t="s">
        <v>437</v>
      </c>
      <c r="E262" s="55" t="s">
        <v>462</v>
      </c>
      <c r="F262" s="55" t="s">
        <v>463</v>
      </c>
      <c r="G262" s="74" t="s">
        <v>440</v>
      </c>
      <c r="H262" s="34" t="s">
        <v>288</v>
      </c>
      <c r="I262" s="55" t="n">
        <v>1</v>
      </c>
      <c r="J262" s="55"/>
      <c r="K262" s="55" t="n">
        <v>50</v>
      </c>
      <c r="L262" s="172" t="n">
        <v>7</v>
      </c>
      <c r="M262" s="36" t="s">
        <v>464</v>
      </c>
      <c r="N262" s="36" t="s">
        <v>52</v>
      </c>
      <c r="O262" s="55"/>
      <c r="P262" s="55"/>
      <c r="Q262" s="55"/>
      <c r="R262" s="36" t="s">
        <v>465</v>
      </c>
      <c r="S262" s="55"/>
      <c r="T262" s="55"/>
      <c r="U262" s="55" t="n">
        <v>257.09</v>
      </c>
      <c r="V262" s="55" t="n">
        <v>234.78</v>
      </c>
      <c r="W262" s="55" t="n">
        <v>47.74</v>
      </c>
      <c r="X262" s="55" t="s">
        <v>319</v>
      </c>
      <c r="Y262" s="55" t="n">
        <v>42.13</v>
      </c>
      <c r="Z262" s="55" t="s">
        <v>319</v>
      </c>
      <c r="AA262" s="55" t="n">
        <v>42.08</v>
      </c>
      <c r="AB262" s="55" t="s">
        <v>319</v>
      </c>
      <c r="AC262" s="55" t="n">
        <v>44.57</v>
      </c>
      <c r="AD262" s="55" t="s">
        <v>319</v>
      </c>
      <c r="AE262" s="55" t="n">
        <v>29.12</v>
      </c>
      <c r="AF262" s="55" t="s">
        <v>319</v>
      </c>
      <c r="AG262" s="55"/>
      <c r="AH262" s="55"/>
      <c r="AI262" s="55"/>
      <c r="AJ262" s="55"/>
      <c r="AK262" s="55"/>
      <c r="AL262" s="55"/>
      <c r="AM262" s="55"/>
      <c r="AN262" s="55"/>
      <c r="AO262" s="55" t="n">
        <v>36.77</v>
      </c>
      <c r="AP262" s="55" t="s">
        <v>319</v>
      </c>
      <c r="AQ262" s="55" t="n">
        <v>45.47</v>
      </c>
      <c r="AR262" s="55" t="s">
        <v>319</v>
      </c>
      <c r="AS262" s="55" t="n">
        <v>52.34</v>
      </c>
      <c r="AT262" s="55" t="s">
        <v>319</v>
      </c>
      <c r="AU262" s="55" t="n">
        <v>340.22</v>
      </c>
      <c r="AV262" s="55" t="n">
        <v>0.1388</v>
      </c>
      <c r="AW262" s="55" t="s">
        <v>464</v>
      </c>
      <c r="AX262" s="36" t="s">
        <v>465</v>
      </c>
      <c r="AY262" s="55" t="n">
        <v>1</v>
      </c>
      <c r="AZ262" s="55"/>
    </row>
    <row collapsed="false" customFormat="false" customHeight="false" hidden="false" ht="15.9" outlineLevel="0" r="263">
      <c r="A263" s="36" t="n">
        <v>253</v>
      </c>
      <c r="B263" s="82" t="n">
        <v>8252</v>
      </c>
      <c r="C263" s="55" t="s">
        <v>448</v>
      </c>
      <c r="D263" s="55" t="s">
        <v>437</v>
      </c>
      <c r="E263" s="55" t="s">
        <v>462</v>
      </c>
      <c r="F263" s="55" t="s">
        <v>463</v>
      </c>
      <c r="G263" s="74" t="s">
        <v>440</v>
      </c>
      <c r="H263" s="34" t="s">
        <v>288</v>
      </c>
      <c r="I263" s="55" t="n">
        <v>1</v>
      </c>
      <c r="J263" s="55"/>
      <c r="K263" s="55" t="n">
        <v>50</v>
      </c>
      <c r="L263" s="172" t="n">
        <v>7</v>
      </c>
      <c r="M263" s="36" t="s">
        <v>464</v>
      </c>
      <c r="N263" s="36" t="s">
        <v>52</v>
      </c>
      <c r="O263" s="55"/>
      <c r="P263" s="55"/>
      <c r="Q263" s="55"/>
      <c r="R263" s="36" t="s">
        <v>465</v>
      </c>
      <c r="S263" s="55"/>
      <c r="T263" s="55"/>
      <c r="U263" s="55" t="n">
        <v>226.96</v>
      </c>
      <c r="V263" s="55" t="n">
        <v>243</v>
      </c>
      <c r="W263" s="55" t="n">
        <v>47.82</v>
      </c>
      <c r="X263" s="55" t="s">
        <v>319</v>
      </c>
      <c r="Y263" s="55" t="n">
        <v>42.64</v>
      </c>
      <c r="Z263" s="55" t="s">
        <v>319</v>
      </c>
      <c r="AA263" s="55" t="n">
        <v>42.87</v>
      </c>
      <c r="AB263" s="55" t="s">
        <v>319</v>
      </c>
      <c r="AC263" s="55" t="n">
        <v>52.48</v>
      </c>
      <c r="AD263" s="55" t="s">
        <v>319</v>
      </c>
      <c r="AE263" s="55" t="n">
        <v>33.89</v>
      </c>
      <c r="AF263" s="55" t="s">
        <v>319</v>
      </c>
      <c r="AG263" s="55"/>
      <c r="AH263" s="55"/>
      <c r="AI263" s="55"/>
      <c r="AJ263" s="55"/>
      <c r="AK263" s="55"/>
      <c r="AL263" s="55"/>
      <c r="AM263" s="55"/>
      <c r="AN263" s="55"/>
      <c r="AO263" s="55" t="n">
        <v>46.33</v>
      </c>
      <c r="AP263" s="55" t="s">
        <v>319</v>
      </c>
      <c r="AQ263" s="55" t="n">
        <v>56.09</v>
      </c>
      <c r="AR263" s="55" t="s">
        <v>319</v>
      </c>
      <c r="AS263" s="55" t="n">
        <v>63.11</v>
      </c>
      <c r="AT263" s="55" t="s">
        <v>319</v>
      </c>
      <c r="AU263" s="55" t="n">
        <v>385.23</v>
      </c>
      <c r="AV263" s="55" t="n">
        <v>0.127</v>
      </c>
      <c r="AW263" s="55" t="s">
        <v>464</v>
      </c>
      <c r="AX263" s="36" t="s">
        <v>465</v>
      </c>
      <c r="AY263" s="55" t="n">
        <v>1</v>
      </c>
      <c r="AZ263" s="55"/>
    </row>
    <row collapsed="false" customFormat="false" customHeight="false" hidden="false" ht="15.9" outlineLevel="0" r="264">
      <c r="A264" s="36" t="n">
        <v>254</v>
      </c>
      <c r="B264" s="82" t="n">
        <v>8253</v>
      </c>
      <c r="C264" s="55" t="s">
        <v>448</v>
      </c>
      <c r="D264" s="55" t="s">
        <v>437</v>
      </c>
      <c r="E264" s="55" t="s">
        <v>462</v>
      </c>
      <c r="F264" s="55" t="s">
        <v>463</v>
      </c>
      <c r="G264" s="74" t="s">
        <v>440</v>
      </c>
      <c r="H264" s="34" t="s">
        <v>288</v>
      </c>
      <c r="I264" s="55" t="n">
        <v>1</v>
      </c>
      <c r="J264" s="55"/>
      <c r="K264" s="55" t="n">
        <v>50</v>
      </c>
      <c r="L264" s="172" t="n">
        <v>7</v>
      </c>
      <c r="M264" s="36" t="s">
        <v>464</v>
      </c>
      <c r="N264" s="36" t="s">
        <v>52</v>
      </c>
      <c r="O264" s="55"/>
      <c r="P264" s="55"/>
      <c r="Q264" s="55"/>
      <c r="R264" s="36" t="s">
        <v>465</v>
      </c>
      <c r="S264" s="55"/>
      <c r="T264" s="55"/>
      <c r="U264" s="55" t="n">
        <v>235.12</v>
      </c>
      <c r="V264" s="55" t="n">
        <v>253.03</v>
      </c>
      <c r="W264" s="55" t="n">
        <v>60.17</v>
      </c>
      <c r="X264" s="55" t="s">
        <v>319</v>
      </c>
      <c r="Y264" s="55" t="n">
        <v>53.77</v>
      </c>
      <c r="Z264" s="55" t="s">
        <v>319</v>
      </c>
      <c r="AA264" s="55" t="n">
        <v>53.24</v>
      </c>
      <c r="AB264" s="55" t="s">
        <v>319</v>
      </c>
      <c r="AC264" s="55" t="n">
        <v>57.76</v>
      </c>
      <c r="AD264" s="55" t="s">
        <v>319</v>
      </c>
      <c r="AE264" s="55" t="n">
        <v>43.1</v>
      </c>
      <c r="AF264" s="55" t="s">
        <v>319</v>
      </c>
      <c r="AG264" s="55"/>
      <c r="AH264" s="55"/>
      <c r="AI264" s="55"/>
      <c r="AJ264" s="55"/>
      <c r="AK264" s="55"/>
      <c r="AL264" s="55"/>
      <c r="AM264" s="55"/>
      <c r="AN264" s="55"/>
      <c r="AO264" s="55" t="n">
        <v>42.34</v>
      </c>
      <c r="AP264" s="55" t="s">
        <v>319</v>
      </c>
      <c r="AQ264" s="55" t="n">
        <v>53.96</v>
      </c>
      <c r="AR264" s="55" t="s">
        <v>319</v>
      </c>
      <c r="AS264" s="55" t="n">
        <v>61.45</v>
      </c>
      <c r="AT264" s="55" t="s">
        <v>319</v>
      </c>
      <c r="AU264" s="55" t="n">
        <v>425.79</v>
      </c>
      <c r="AV264" s="55" t="n">
        <v>0.127</v>
      </c>
      <c r="AW264" s="55" t="s">
        <v>464</v>
      </c>
      <c r="AX264" s="36" t="s">
        <v>465</v>
      </c>
      <c r="AY264" s="55" t="n">
        <v>1</v>
      </c>
      <c r="AZ264" s="55"/>
    </row>
    <row collapsed="false" customFormat="false" customHeight="false" hidden="false" ht="15.9" outlineLevel="0" r="265">
      <c r="A265" s="36" t="n">
        <v>255</v>
      </c>
      <c r="B265" s="82" t="n">
        <v>8254</v>
      </c>
      <c r="C265" s="55" t="s">
        <v>448</v>
      </c>
      <c r="D265" s="55" t="s">
        <v>437</v>
      </c>
      <c r="E265" s="55" t="s">
        <v>462</v>
      </c>
      <c r="F265" s="55" t="s">
        <v>463</v>
      </c>
      <c r="G265" s="74" t="s">
        <v>440</v>
      </c>
      <c r="H265" s="34" t="s">
        <v>288</v>
      </c>
      <c r="I265" s="55" t="n">
        <v>1</v>
      </c>
      <c r="J265" s="55"/>
      <c r="K265" s="55" t="n">
        <v>80</v>
      </c>
      <c r="L265" s="172" t="n">
        <v>7</v>
      </c>
      <c r="M265" s="36" t="s">
        <v>464</v>
      </c>
      <c r="N265" s="36" t="s">
        <v>52</v>
      </c>
      <c r="O265" s="55"/>
      <c r="P265" s="55"/>
      <c r="Q265" s="55"/>
      <c r="R265" s="36" t="s">
        <v>465</v>
      </c>
      <c r="S265" s="55"/>
      <c r="T265" s="55"/>
      <c r="U265" s="55" t="n">
        <v>502.63</v>
      </c>
      <c r="V265" s="55" t="n">
        <v>545.33</v>
      </c>
      <c r="W265" s="55" t="n">
        <v>116.76</v>
      </c>
      <c r="X265" s="55" t="s">
        <v>319</v>
      </c>
      <c r="Y265" s="55" t="n">
        <v>103.39</v>
      </c>
      <c r="Z265" s="55" t="s">
        <v>319</v>
      </c>
      <c r="AA265" s="55" t="n">
        <v>99.6</v>
      </c>
      <c r="AB265" s="55" t="s">
        <v>319</v>
      </c>
      <c r="AC265" s="55" t="n">
        <v>92.76</v>
      </c>
      <c r="AD265" s="55" t="s">
        <v>319</v>
      </c>
      <c r="AE265" s="55" t="n">
        <v>61.3</v>
      </c>
      <c r="AF265" s="55" t="s">
        <v>319</v>
      </c>
      <c r="AG265" s="55"/>
      <c r="AH265" s="55"/>
      <c r="AI265" s="55"/>
      <c r="AJ265" s="55"/>
      <c r="AK265" s="55"/>
      <c r="AL265" s="55"/>
      <c r="AM265" s="55"/>
      <c r="AN265" s="55"/>
      <c r="AO265" s="55" t="n">
        <v>74.65</v>
      </c>
      <c r="AP265" s="55" t="s">
        <v>319</v>
      </c>
      <c r="AQ265" s="55" t="n">
        <v>91.27</v>
      </c>
      <c r="AR265" s="55" t="s">
        <v>319</v>
      </c>
      <c r="AS265" s="55" t="n">
        <v>100.16</v>
      </c>
      <c r="AT265" s="55" t="s">
        <v>319</v>
      </c>
      <c r="AU265" s="55" t="n">
        <v>739.89</v>
      </c>
      <c r="AV265" s="55" t="n">
        <v>0.265</v>
      </c>
      <c r="AW265" s="55" t="s">
        <v>464</v>
      </c>
      <c r="AX265" s="36" t="s">
        <v>465</v>
      </c>
      <c r="AY265" s="55" t="n">
        <v>1</v>
      </c>
      <c r="AZ265" s="55"/>
    </row>
    <row collapsed="false" customFormat="false" customHeight="false" hidden="false" ht="15.9" outlineLevel="0" r="266">
      <c r="A266" s="36" t="n">
        <v>256</v>
      </c>
      <c r="B266" s="82" t="n">
        <v>8255</v>
      </c>
      <c r="C266" s="55" t="s">
        <v>448</v>
      </c>
      <c r="D266" s="55" t="s">
        <v>437</v>
      </c>
      <c r="E266" s="55" t="s">
        <v>462</v>
      </c>
      <c r="F266" s="55" t="s">
        <v>463</v>
      </c>
      <c r="G266" s="74" t="s">
        <v>440</v>
      </c>
      <c r="H266" s="34" t="s">
        <v>288</v>
      </c>
      <c r="I266" s="55" t="n">
        <v>1</v>
      </c>
      <c r="J266" s="55"/>
      <c r="K266" s="55" t="n">
        <v>80</v>
      </c>
      <c r="L266" s="172" t="n">
        <v>7</v>
      </c>
      <c r="M266" s="36" t="s">
        <v>464</v>
      </c>
      <c r="N266" s="36" t="s">
        <v>52</v>
      </c>
      <c r="O266" s="55"/>
      <c r="P266" s="55"/>
      <c r="Q266" s="55"/>
      <c r="R266" s="36" t="s">
        <v>465</v>
      </c>
      <c r="S266" s="55"/>
      <c r="T266" s="55"/>
      <c r="U266" s="55" t="n">
        <v>504.83</v>
      </c>
      <c r="V266" s="55" t="n">
        <v>410.92</v>
      </c>
      <c r="W266" s="55" t="n">
        <v>82.26</v>
      </c>
      <c r="X266" s="55" t="s">
        <v>319</v>
      </c>
      <c r="Y266" s="55" t="n">
        <v>73.48</v>
      </c>
      <c r="Z266" s="55" t="s">
        <v>319</v>
      </c>
      <c r="AA266" s="55" t="n">
        <v>73.17</v>
      </c>
      <c r="AB266" s="55" t="s">
        <v>319</v>
      </c>
      <c r="AC266" s="55" t="n">
        <v>72.86</v>
      </c>
      <c r="AD266" s="55" t="s">
        <v>319</v>
      </c>
      <c r="AE266" s="55" t="n">
        <v>49.79</v>
      </c>
      <c r="AF266" s="55" t="s">
        <v>319</v>
      </c>
      <c r="AG266" s="55"/>
      <c r="AH266" s="55"/>
      <c r="AI266" s="55"/>
      <c r="AJ266" s="55"/>
      <c r="AK266" s="55"/>
      <c r="AL266" s="55"/>
      <c r="AM266" s="55"/>
      <c r="AN266" s="55"/>
      <c r="AO266" s="55" t="n">
        <v>72.22</v>
      </c>
      <c r="AP266" s="55" t="s">
        <v>319</v>
      </c>
      <c r="AQ266" s="55" t="n">
        <v>70.95</v>
      </c>
      <c r="AR266" s="55" t="s">
        <v>319</v>
      </c>
      <c r="AS266" s="55" t="n">
        <v>81.05</v>
      </c>
      <c r="AT266" s="55" t="s">
        <v>319</v>
      </c>
      <c r="AU266" s="55" t="n">
        <v>575.78</v>
      </c>
      <c r="AV266" s="55" t="n">
        <v>0.222</v>
      </c>
      <c r="AW266" s="55" t="s">
        <v>464</v>
      </c>
      <c r="AX266" s="36" t="s">
        <v>465</v>
      </c>
      <c r="AY266" s="55" t="n">
        <v>1</v>
      </c>
      <c r="AZ266" s="55"/>
    </row>
    <row collapsed="false" customFormat="false" customHeight="false" hidden="false" ht="15.9" outlineLevel="0" r="267">
      <c r="A267" s="36" t="n">
        <v>257</v>
      </c>
      <c r="B267" s="82" t="n">
        <v>8256</v>
      </c>
      <c r="C267" s="55" t="s">
        <v>448</v>
      </c>
      <c r="D267" s="55" t="s">
        <v>437</v>
      </c>
      <c r="E267" s="55" t="s">
        <v>462</v>
      </c>
      <c r="F267" s="55" t="s">
        <v>463</v>
      </c>
      <c r="G267" s="74" t="s">
        <v>440</v>
      </c>
      <c r="H267" s="34" t="s">
        <v>288</v>
      </c>
      <c r="I267" s="55" t="n">
        <v>1</v>
      </c>
      <c r="J267" s="55"/>
      <c r="K267" s="55" t="n">
        <v>80</v>
      </c>
      <c r="L267" s="172" t="n">
        <v>7</v>
      </c>
      <c r="M267" s="36" t="s">
        <v>464</v>
      </c>
      <c r="N267" s="36" t="s">
        <v>52</v>
      </c>
      <c r="O267" s="55"/>
      <c r="P267" s="55"/>
      <c r="Q267" s="55"/>
      <c r="R267" s="36" t="s">
        <v>465</v>
      </c>
      <c r="S267" s="55"/>
      <c r="T267" s="55"/>
      <c r="U267" s="55" t="n">
        <v>440.54</v>
      </c>
      <c r="V267" s="55" t="n">
        <v>362.04</v>
      </c>
      <c r="W267" s="55" t="n">
        <v>73.07</v>
      </c>
      <c r="X267" s="55" t="s">
        <v>319</v>
      </c>
      <c r="Y267" s="55" t="n">
        <v>65.14</v>
      </c>
      <c r="Z267" s="55" t="s">
        <v>319</v>
      </c>
      <c r="AA267" s="55" t="n">
        <v>65.12</v>
      </c>
      <c r="AB267" s="55" t="s">
        <v>319</v>
      </c>
      <c r="AC267" s="55" t="n">
        <v>59.69</v>
      </c>
      <c r="AD267" s="55" t="s">
        <v>319</v>
      </c>
      <c r="AE267" s="55" t="n">
        <v>49.95</v>
      </c>
      <c r="AF267" s="55" t="s">
        <v>319</v>
      </c>
      <c r="AG267" s="55"/>
      <c r="AH267" s="55"/>
      <c r="AI267" s="55"/>
      <c r="AJ267" s="55"/>
      <c r="AK267" s="55"/>
      <c r="AL267" s="55"/>
      <c r="AM267" s="55"/>
      <c r="AN267" s="55"/>
      <c r="AO267" s="55" t="n">
        <v>52.02</v>
      </c>
      <c r="AP267" s="55" t="s">
        <v>319</v>
      </c>
      <c r="AQ267" s="55" t="n">
        <v>56.45</v>
      </c>
      <c r="AR267" s="55" t="s">
        <v>319</v>
      </c>
      <c r="AS267" s="55" t="n">
        <v>63.75</v>
      </c>
      <c r="AT267" s="55" t="s">
        <v>319</v>
      </c>
      <c r="AU267" s="55" t="n">
        <v>485.19</v>
      </c>
      <c r="AV267" s="55" t="n">
        <v>0.248</v>
      </c>
      <c r="AW267" s="55" t="s">
        <v>464</v>
      </c>
      <c r="AX267" s="36" t="s">
        <v>465</v>
      </c>
      <c r="AY267" s="55" t="n">
        <v>1</v>
      </c>
      <c r="AZ267" s="55"/>
    </row>
    <row collapsed="false" customFormat="false" customHeight="false" hidden="false" ht="15.9" outlineLevel="0" r="268">
      <c r="A268" s="36" t="n">
        <v>258</v>
      </c>
      <c r="B268" s="82" t="n">
        <v>8257</v>
      </c>
      <c r="C268" s="55" t="s">
        <v>448</v>
      </c>
      <c r="D268" s="55" t="s">
        <v>437</v>
      </c>
      <c r="E268" s="55" t="s">
        <v>462</v>
      </c>
      <c r="F268" s="55" t="s">
        <v>463</v>
      </c>
      <c r="G268" s="74" t="s">
        <v>440</v>
      </c>
      <c r="H268" s="34" t="s">
        <v>288</v>
      </c>
      <c r="I268" s="55" t="n">
        <v>1</v>
      </c>
      <c r="J268" s="55"/>
      <c r="K268" s="55" t="n">
        <v>80</v>
      </c>
      <c r="L268" s="172" t="n">
        <v>7</v>
      </c>
      <c r="M268" s="36" t="s">
        <v>464</v>
      </c>
      <c r="N268" s="36" t="s">
        <v>52</v>
      </c>
      <c r="O268" s="55"/>
      <c r="P268" s="55"/>
      <c r="Q268" s="55"/>
      <c r="R268" s="36" t="s">
        <v>465</v>
      </c>
      <c r="S268" s="55"/>
      <c r="T268" s="55"/>
      <c r="U268" s="55" t="n">
        <v>338.07</v>
      </c>
      <c r="V268" s="55" t="n">
        <v>344.31</v>
      </c>
      <c r="W268" s="55" t="n">
        <v>66.9</v>
      </c>
      <c r="X268" s="55" t="s">
        <v>319</v>
      </c>
      <c r="Y268" s="55" t="n">
        <v>60.12</v>
      </c>
      <c r="Z268" s="55" t="s">
        <v>319</v>
      </c>
      <c r="AA268" s="55" t="n">
        <v>60.07</v>
      </c>
      <c r="AB268" s="55" t="s">
        <v>319</v>
      </c>
      <c r="AC268" s="55" t="n">
        <v>71.36</v>
      </c>
      <c r="AD268" s="55" t="s">
        <v>319</v>
      </c>
      <c r="AE268" s="55" t="n">
        <v>56.08</v>
      </c>
      <c r="AF268" s="55" t="s">
        <v>319</v>
      </c>
      <c r="AG268" s="55"/>
      <c r="AH268" s="55"/>
      <c r="AI268" s="55"/>
      <c r="AJ268" s="55"/>
      <c r="AK268" s="55"/>
      <c r="AL268" s="55"/>
      <c r="AM268" s="55"/>
      <c r="AN268" s="55"/>
      <c r="AO268" s="55" t="n">
        <v>58.52</v>
      </c>
      <c r="AP268" s="55" t="s">
        <v>319</v>
      </c>
      <c r="AQ268" s="55" t="n">
        <v>71.03</v>
      </c>
      <c r="AR268" s="55" t="s">
        <v>319</v>
      </c>
      <c r="AS268" s="55" t="n">
        <v>79.55</v>
      </c>
      <c r="AT268" s="55" t="s">
        <v>319</v>
      </c>
      <c r="AU268" s="55" t="n">
        <v>523.63</v>
      </c>
      <c r="AV268" s="55" t="n">
        <v>0.211</v>
      </c>
      <c r="AW268" s="55" t="s">
        <v>464</v>
      </c>
      <c r="AX268" s="36" t="s">
        <v>465</v>
      </c>
      <c r="AY268" s="55" t="n">
        <v>1</v>
      </c>
      <c r="AZ268" s="55"/>
    </row>
    <row collapsed="false" customFormat="false" customHeight="false" hidden="false" ht="15.9" outlineLevel="0" r="269">
      <c r="A269" s="36" t="n">
        <v>259</v>
      </c>
      <c r="B269" s="82" t="n">
        <v>8258</v>
      </c>
      <c r="C269" s="55" t="s">
        <v>448</v>
      </c>
      <c r="D269" s="55" t="s">
        <v>437</v>
      </c>
      <c r="E269" s="55" t="s">
        <v>462</v>
      </c>
      <c r="F269" s="55" t="s">
        <v>463</v>
      </c>
      <c r="G269" s="74" t="s">
        <v>440</v>
      </c>
      <c r="H269" s="34" t="s">
        <v>288</v>
      </c>
      <c r="I269" s="55" t="n">
        <v>3</v>
      </c>
      <c r="J269" s="55"/>
      <c r="K269" s="55" t="n">
        <v>80</v>
      </c>
      <c r="L269" s="172" t="n">
        <v>7</v>
      </c>
      <c r="M269" s="36" t="s">
        <v>464</v>
      </c>
      <c r="N269" s="36" t="s">
        <v>52</v>
      </c>
      <c r="O269" s="55"/>
      <c r="P269" s="55"/>
      <c r="Q269" s="55"/>
      <c r="R269" s="36" t="s">
        <v>465</v>
      </c>
      <c r="S269" s="55"/>
      <c r="T269" s="55"/>
      <c r="U269" s="55" t="n">
        <v>2290.9</v>
      </c>
      <c r="V269" s="55" t="n">
        <v>2342.24</v>
      </c>
      <c r="W269" s="55" t="n">
        <v>468.69</v>
      </c>
      <c r="X269" s="55" t="s">
        <v>319</v>
      </c>
      <c r="Y269" s="55" t="n">
        <v>406.82</v>
      </c>
      <c r="Z269" s="55" t="s">
        <v>319</v>
      </c>
      <c r="AA269" s="55" t="n">
        <v>411.52</v>
      </c>
      <c r="AB269" s="55" t="s">
        <v>319</v>
      </c>
      <c r="AC269" s="55" t="n">
        <v>458.04</v>
      </c>
      <c r="AD269" s="55" t="s">
        <v>319</v>
      </c>
      <c r="AE269" s="55" t="n">
        <v>295.22</v>
      </c>
      <c r="AF269" s="55" t="s">
        <v>319</v>
      </c>
      <c r="AG269" s="55"/>
      <c r="AH269" s="55"/>
      <c r="AI269" s="55"/>
      <c r="AJ269" s="55"/>
      <c r="AK269" s="55"/>
      <c r="AL269" s="55"/>
      <c r="AM269" s="55"/>
      <c r="AN269" s="55"/>
      <c r="AO269" s="55" t="n">
        <v>341.71</v>
      </c>
      <c r="AP269" s="55" t="s">
        <v>319</v>
      </c>
      <c r="AQ269" s="55" t="n">
        <v>423.03</v>
      </c>
      <c r="AR269" s="55" t="s">
        <v>319</v>
      </c>
      <c r="AS269" s="55" t="n">
        <v>499.8</v>
      </c>
      <c r="AT269" s="55" t="s">
        <v>319</v>
      </c>
      <c r="AU269" s="55" t="n">
        <v>3304.83</v>
      </c>
      <c r="AV269" s="55" t="n">
        <v>1.374</v>
      </c>
      <c r="AW269" s="55" t="s">
        <v>464</v>
      </c>
      <c r="AX269" s="36" t="s">
        <v>465</v>
      </c>
      <c r="AY269" s="55" t="n">
        <v>3</v>
      </c>
      <c r="AZ269" s="55"/>
    </row>
    <row collapsed="false" customFormat="false" customHeight="false" hidden="false" ht="15.9" outlineLevel="0" r="270">
      <c r="A270" s="36" t="n">
        <v>260</v>
      </c>
      <c r="B270" s="82" t="n">
        <v>8259</v>
      </c>
      <c r="C270" s="55" t="s">
        <v>448</v>
      </c>
      <c r="D270" s="55" t="s">
        <v>437</v>
      </c>
      <c r="E270" s="55" t="s">
        <v>462</v>
      </c>
      <c r="F270" s="55" t="s">
        <v>463</v>
      </c>
      <c r="G270" s="74" t="s">
        <v>440</v>
      </c>
      <c r="H270" s="34" t="s">
        <v>288</v>
      </c>
      <c r="I270" s="55" t="n">
        <v>1</v>
      </c>
      <c r="J270" s="55"/>
      <c r="K270" s="55" t="n">
        <v>80</v>
      </c>
      <c r="L270" s="172" t="n">
        <v>7</v>
      </c>
      <c r="M270" s="36" t="s">
        <v>464</v>
      </c>
      <c r="N270" s="36" t="s">
        <v>53</v>
      </c>
      <c r="O270" s="55"/>
      <c r="P270" s="55"/>
      <c r="Q270" s="55"/>
      <c r="R270" s="36" t="s">
        <v>465</v>
      </c>
      <c r="S270" s="55"/>
      <c r="T270" s="55"/>
      <c r="U270" s="55" t="n">
        <v>298.5</v>
      </c>
      <c r="V270" s="55" t="n">
        <v>367.82</v>
      </c>
      <c r="W270" s="55" t="n">
        <v>54.2</v>
      </c>
      <c r="X270" s="55" t="s">
        <v>466</v>
      </c>
      <c r="Y270" s="55" t="n">
        <v>54.2</v>
      </c>
      <c r="Z270" s="55" t="s">
        <v>466</v>
      </c>
      <c r="AA270" s="55" t="n">
        <v>54.2</v>
      </c>
      <c r="AB270" s="55" t="s">
        <v>466</v>
      </c>
      <c r="AC270" s="55" t="n">
        <v>54.2</v>
      </c>
      <c r="AD270" s="55" t="s">
        <v>466</v>
      </c>
      <c r="AE270" s="55" t="n">
        <v>15.74</v>
      </c>
      <c r="AF270" s="55" t="s">
        <v>466</v>
      </c>
      <c r="AG270" s="55"/>
      <c r="AH270" s="55"/>
      <c r="AI270" s="55"/>
      <c r="AJ270" s="55"/>
      <c r="AK270" s="55"/>
      <c r="AL270" s="55"/>
      <c r="AM270" s="55"/>
      <c r="AN270" s="55"/>
      <c r="AO270" s="55" t="n">
        <v>57.24</v>
      </c>
      <c r="AP270" s="55" t="s">
        <v>466</v>
      </c>
      <c r="AQ270" s="55" t="n">
        <v>57.24</v>
      </c>
      <c r="AR270" s="55" t="s">
        <v>466</v>
      </c>
      <c r="AS270" s="55" t="n">
        <v>57.24</v>
      </c>
      <c r="AT270" s="55" t="s">
        <v>466</v>
      </c>
      <c r="AU270" s="55" t="n">
        <v>404.26</v>
      </c>
      <c r="AV270" s="55" t="n">
        <v>0.158</v>
      </c>
      <c r="AW270" s="55" t="s">
        <v>464</v>
      </c>
      <c r="AX270" s="36" t="s">
        <v>465</v>
      </c>
      <c r="AY270" s="55" t="n">
        <v>1</v>
      </c>
      <c r="AZ270" s="55"/>
    </row>
    <row collapsed="false" customFormat="false" customHeight="false" hidden="false" ht="15.9" outlineLevel="0" r="271">
      <c r="A271" s="36" t="n">
        <v>261</v>
      </c>
      <c r="B271" s="82" t="n">
        <v>8260</v>
      </c>
      <c r="C271" s="55" t="s">
        <v>448</v>
      </c>
      <c r="D271" s="55" t="s">
        <v>437</v>
      </c>
      <c r="E271" s="55" t="s">
        <v>462</v>
      </c>
      <c r="F271" s="55" t="s">
        <v>463</v>
      </c>
      <c r="G271" s="74" t="s">
        <v>440</v>
      </c>
      <c r="H271" s="34" t="s">
        <v>288</v>
      </c>
      <c r="I271" s="55" t="n">
        <v>4</v>
      </c>
      <c r="J271" s="55"/>
      <c r="K271" s="55" t="n">
        <v>80</v>
      </c>
      <c r="L271" s="172" t="n">
        <v>7</v>
      </c>
      <c r="M271" s="36" t="s">
        <v>464</v>
      </c>
      <c r="N271" s="36" t="s">
        <v>52</v>
      </c>
      <c r="O271" s="55"/>
      <c r="P271" s="55"/>
      <c r="Q271" s="55"/>
      <c r="R271" s="36" t="s">
        <v>465</v>
      </c>
      <c r="S271" s="55"/>
      <c r="T271" s="55"/>
      <c r="U271" s="55" t="n">
        <v>2260.76</v>
      </c>
      <c r="V271" s="55" t="n">
        <v>2302.85</v>
      </c>
      <c r="W271" s="55" t="n">
        <v>504.65</v>
      </c>
      <c r="X271" s="55" t="s">
        <v>319</v>
      </c>
      <c r="Y271" s="55" t="n">
        <v>441.52</v>
      </c>
      <c r="Z271" s="55" t="s">
        <v>319</v>
      </c>
      <c r="AA271" s="55" t="n">
        <v>444.57</v>
      </c>
      <c r="AB271" s="55" t="s">
        <v>319</v>
      </c>
      <c r="AC271" s="55" t="n">
        <v>477.01</v>
      </c>
      <c r="AD271" s="55" t="s">
        <v>319</v>
      </c>
      <c r="AE271" s="55" t="n">
        <v>348.03</v>
      </c>
      <c r="AF271" s="55" t="s">
        <v>319</v>
      </c>
      <c r="AG271" s="55"/>
      <c r="AH271" s="55"/>
      <c r="AI271" s="55"/>
      <c r="AJ271" s="55"/>
      <c r="AK271" s="55"/>
      <c r="AL271" s="55"/>
      <c r="AM271" s="55"/>
      <c r="AN271" s="55"/>
      <c r="AO271" s="55" t="n">
        <v>377.39</v>
      </c>
      <c r="AP271" s="55" t="s">
        <v>319</v>
      </c>
      <c r="AQ271" s="55" t="n">
        <v>483.29</v>
      </c>
      <c r="AR271" s="55" t="s">
        <v>319</v>
      </c>
      <c r="AS271" s="55" t="n">
        <v>565.58</v>
      </c>
      <c r="AT271" s="55" t="s">
        <v>319</v>
      </c>
      <c r="AU271" s="55" t="n">
        <v>3642.04</v>
      </c>
      <c r="AV271" s="55" t="n">
        <v>1.553</v>
      </c>
      <c r="AW271" s="55" t="s">
        <v>464</v>
      </c>
      <c r="AX271" s="36" t="s">
        <v>465</v>
      </c>
      <c r="AY271" s="55" t="n">
        <v>4</v>
      </c>
      <c r="AZ271" s="55"/>
    </row>
    <row collapsed="false" customFormat="false" customHeight="false" hidden="false" ht="15.9" outlineLevel="0" r="272">
      <c r="A272" s="36" t="n">
        <v>262</v>
      </c>
      <c r="B272" s="82" t="n">
        <v>8261</v>
      </c>
      <c r="C272" s="55" t="s">
        <v>448</v>
      </c>
      <c r="D272" s="55" t="s">
        <v>437</v>
      </c>
      <c r="E272" s="55" t="s">
        <v>462</v>
      </c>
      <c r="F272" s="55" t="s">
        <v>463</v>
      </c>
      <c r="G272" s="74" t="s">
        <v>440</v>
      </c>
      <c r="H272" s="34" t="s">
        <v>288</v>
      </c>
      <c r="I272" s="55" t="n">
        <v>2</v>
      </c>
      <c r="J272" s="55"/>
      <c r="K272" s="55" t="n">
        <v>80</v>
      </c>
      <c r="L272" s="172" t="n">
        <v>7</v>
      </c>
      <c r="M272" s="36" t="s">
        <v>464</v>
      </c>
      <c r="N272" s="36" t="s">
        <v>52</v>
      </c>
      <c r="O272" s="55"/>
      <c r="P272" s="55"/>
      <c r="Q272" s="55"/>
      <c r="R272" s="36" t="s">
        <v>465</v>
      </c>
      <c r="S272" s="55"/>
      <c r="T272" s="55"/>
      <c r="U272" s="55" t="n">
        <v>1399.48</v>
      </c>
      <c r="V272" s="55" t="n">
        <v>1639.54</v>
      </c>
      <c r="W272" s="55" t="n">
        <v>322.61</v>
      </c>
      <c r="X272" s="55" t="s">
        <v>319</v>
      </c>
      <c r="Y272" s="55" t="n">
        <v>275.97</v>
      </c>
      <c r="Z272" s="55" t="s">
        <v>319</v>
      </c>
      <c r="AA272" s="55" t="n">
        <v>281.17</v>
      </c>
      <c r="AB272" s="55" t="s">
        <v>319</v>
      </c>
      <c r="AC272" s="55" t="n">
        <v>324.77</v>
      </c>
      <c r="AD272" s="55" t="s">
        <v>319</v>
      </c>
      <c r="AE272" s="55" t="n">
        <v>217.67</v>
      </c>
      <c r="AF272" s="55" t="s">
        <v>319</v>
      </c>
      <c r="AG272" s="55"/>
      <c r="AH272" s="55"/>
      <c r="AI272" s="55"/>
      <c r="AJ272" s="55"/>
      <c r="AK272" s="55"/>
      <c r="AL272" s="55"/>
      <c r="AM272" s="55"/>
      <c r="AN272" s="55"/>
      <c r="AO272" s="55" t="n">
        <v>223.59</v>
      </c>
      <c r="AP272" s="55" t="s">
        <v>319</v>
      </c>
      <c r="AQ272" s="55" t="n">
        <v>284.91</v>
      </c>
      <c r="AR272" s="55" t="s">
        <v>319</v>
      </c>
      <c r="AS272" s="55" t="n">
        <v>333.04</v>
      </c>
      <c r="AT272" s="55" t="s">
        <v>319</v>
      </c>
      <c r="AU272" s="55" t="n">
        <v>2263.73</v>
      </c>
      <c r="AV272" s="55" t="n">
        <v>0.922</v>
      </c>
      <c r="AW272" s="55" t="s">
        <v>464</v>
      </c>
      <c r="AX272" s="36" t="s">
        <v>465</v>
      </c>
      <c r="AY272" s="55" t="n">
        <v>2</v>
      </c>
      <c r="AZ272" s="55"/>
    </row>
    <row collapsed="false" customFormat="false" customHeight="false" hidden="false" ht="15.9" outlineLevel="0" r="273">
      <c r="A273" s="36" t="n">
        <v>263</v>
      </c>
      <c r="B273" s="82" t="n">
        <v>8262</v>
      </c>
      <c r="C273" s="55" t="s">
        <v>448</v>
      </c>
      <c r="D273" s="55" t="s">
        <v>467</v>
      </c>
      <c r="E273" s="55"/>
      <c r="F273" s="55" t="s">
        <v>463</v>
      </c>
      <c r="G273" s="74" t="s">
        <v>440</v>
      </c>
      <c r="H273" s="34" t="s">
        <v>288</v>
      </c>
      <c r="I273" s="55" t="n">
        <v>1</v>
      </c>
      <c r="J273" s="55"/>
      <c r="K273" s="55"/>
      <c r="L273" s="172"/>
      <c r="M273" s="36"/>
      <c r="N273" s="36"/>
      <c r="O273" s="55"/>
      <c r="P273" s="55"/>
      <c r="Q273" s="55"/>
      <c r="R273" s="36"/>
      <c r="S273" s="55"/>
      <c r="T273" s="55"/>
      <c r="U273" s="55" t="n">
        <v>0</v>
      </c>
      <c r="V273" s="55" t="n">
        <v>0</v>
      </c>
      <c r="W273" s="55" t="n">
        <v>0</v>
      </c>
      <c r="X273" s="55"/>
      <c r="Y273" s="55" t="n">
        <v>0</v>
      </c>
      <c r="Z273" s="55"/>
      <c r="AA273" s="55" t="n">
        <v>0</v>
      </c>
      <c r="AB273" s="55"/>
      <c r="AC273" s="55" t="n">
        <v>0</v>
      </c>
      <c r="AD273" s="55"/>
      <c r="AE273" s="55" t="n">
        <v>0</v>
      </c>
      <c r="AF273" s="55"/>
      <c r="AG273" s="55"/>
      <c r="AH273" s="55"/>
      <c r="AI273" s="55"/>
      <c r="AJ273" s="55"/>
      <c r="AK273" s="55"/>
      <c r="AL273" s="55"/>
      <c r="AM273" s="55"/>
      <c r="AN273" s="55"/>
      <c r="AO273" s="55" t="n">
        <v>0</v>
      </c>
      <c r="AP273" s="55"/>
      <c r="AQ273" s="55" t="n">
        <v>0</v>
      </c>
      <c r="AR273" s="55"/>
      <c r="AS273" s="55" t="n">
        <v>0</v>
      </c>
      <c r="AT273" s="55"/>
      <c r="AU273" s="55" t="n">
        <v>0</v>
      </c>
      <c r="AV273" s="55"/>
      <c r="AW273" s="55" t="s">
        <v>464</v>
      </c>
      <c r="AX273" s="36" t="s">
        <v>465</v>
      </c>
      <c r="AY273" s="55"/>
      <c r="AZ273" s="55"/>
    </row>
    <row collapsed="false" customFormat="false" customHeight="false" hidden="false" ht="15.9" outlineLevel="0" r="274">
      <c r="A274" s="36" t="n">
        <v>264</v>
      </c>
      <c r="B274" s="82" t="n">
        <v>8263</v>
      </c>
      <c r="C274" s="71" t="s">
        <v>448</v>
      </c>
      <c r="D274" s="71" t="s">
        <v>437</v>
      </c>
      <c r="E274" s="71" t="s">
        <v>462</v>
      </c>
      <c r="F274" s="55" t="s">
        <v>463</v>
      </c>
      <c r="G274" s="74" t="s">
        <v>440</v>
      </c>
      <c r="H274" s="34" t="s">
        <v>288</v>
      </c>
      <c r="I274" s="55" t="n">
        <v>1</v>
      </c>
      <c r="J274" s="55"/>
      <c r="K274" s="55" t="n">
        <v>80</v>
      </c>
      <c r="L274" s="172" t="n">
        <v>7</v>
      </c>
      <c r="M274" s="36" t="s">
        <v>464</v>
      </c>
      <c r="N274" s="36" t="s">
        <v>52</v>
      </c>
      <c r="O274" s="55"/>
      <c r="P274" s="55"/>
      <c r="Q274" s="55"/>
      <c r="R274" s="36" t="s">
        <v>465</v>
      </c>
      <c r="S274" s="55"/>
      <c r="T274" s="55"/>
      <c r="U274" s="55" t="n">
        <v>0</v>
      </c>
      <c r="V274" s="55" t="n">
        <v>115.22</v>
      </c>
      <c r="W274" s="55" t="n">
        <v>64.1</v>
      </c>
      <c r="X274" s="55" t="s">
        <v>319</v>
      </c>
      <c r="Y274" s="55" t="n">
        <v>51.76</v>
      </c>
      <c r="Z274" s="55" t="s">
        <v>319</v>
      </c>
      <c r="AA274" s="55" t="n">
        <v>54.9</v>
      </c>
      <c r="AB274" s="55" t="s">
        <v>319</v>
      </c>
      <c r="AC274" s="55" t="n">
        <v>72.98</v>
      </c>
      <c r="AD274" s="55" t="s">
        <v>319</v>
      </c>
      <c r="AE274" s="55" t="n">
        <v>49.48</v>
      </c>
      <c r="AF274" s="55" t="s">
        <v>319</v>
      </c>
      <c r="AG274" s="55"/>
      <c r="AH274" s="55"/>
      <c r="AI274" s="55"/>
      <c r="AJ274" s="55"/>
      <c r="AK274" s="55"/>
      <c r="AL274" s="55"/>
      <c r="AM274" s="55"/>
      <c r="AN274" s="55"/>
      <c r="AO274" s="55" t="n">
        <v>63.21</v>
      </c>
      <c r="AP274" s="55" t="s">
        <v>319</v>
      </c>
      <c r="AQ274" s="55" t="n">
        <v>71.82</v>
      </c>
      <c r="AR274" s="55" t="s">
        <v>319</v>
      </c>
      <c r="AS274" s="55" t="n">
        <v>86.67</v>
      </c>
      <c r="AT274" s="55" t="s">
        <v>319</v>
      </c>
      <c r="AU274" s="55" t="n">
        <v>514.92</v>
      </c>
      <c r="AV274" s="55" t="n">
        <v>0.252</v>
      </c>
      <c r="AW274" s="55" t="s">
        <v>464</v>
      </c>
      <c r="AX274" s="36" t="s">
        <v>465</v>
      </c>
      <c r="AY274" s="55" t="n">
        <v>1</v>
      </c>
      <c r="AZ274" s="55"/>
    </row>
    <row collapsed="false" customFormat="false" customHeight="false" hidden="false" ht="15.9" outlineLevel="0" r="275">
      <c r="A275" s="36" t="n">
        <v>265</v>
      </c>
      <c r="B275" s="82" t="n">
        <v>8264</v>
      </c>
      <c r="C275" s="71" t="s">
        <v>448</v>
      </c>
      <c r="D275" s="71" t="s">
        <v>437</v>
      </c>
      <c r="E275" s="71" t="s">
        <v>462</v>
      </c>
      <c r="F275" s="55" t="s">
        <v>463</v>
      </c>
      <c r="G275" s="74" t="s">
        <v>440</v>
      </c>
      <c r="H275" s="34" t="s">
        <v>288</v>
      </c>
      <c r="I275" s="55" t="n">
        <v>1</v>
      </c>
      <c r="J275" s="55"/>
      <c r="K275" s="55" t="n">
        <v>80</v>
      </c>
      <c r="L275" s="172" t="n">
        <v>7</v>
      </c>
      <c r="M275" s="36" t="s">
        <v>464</v>
      </c>
      <c r="N275" s="36" t="s">
        <v>52</v>
      </c>
      <c r="O275" s="55"/>
      <c r="P275" s="55"/>
      <c r="Q275" s="55"/>
      <c r="R275" s="36" t="s">
        <v>465</v>
      </c>
      <c r="S275" s="55"/>
      <c r="T275" s="55"/>
      <c r="U275" s="55" t="n">
        <v>0</v>
      </c>
      <c r="V275" s="55" t="n">
        <v>140.67</v>
      </c>
      <c r="W275" s="55" t="n">
        <v>71.48</v>
      </c>
      <c r="X275" s="55" t="s">
        <v>319</v>
      </c>
      <c r="Y275" s="55" t="n">
        <v>56.51</v>
      </c>
      <c r="Z275" s="55" t="s">
        <v>319</v>
      </c>
      <c r="AA275" s="55" t="n">
        <v>57.25</v>
      </c>
      <c r="AB275" s="55" t="s">
        <v>319</v>
      </c>
      <c r="AC275" s="55" t="n">
        <v>142.11</v>
      </c>
      <c r="AD275" s="55" t="s">
        <v>319</v>
      </c>
      <c r="AE275" s="55" t="n">
        <v>95.63</v>
      </c>
      <c r="AF275" s="55" t="s">
        <v>319</v>
      </c>
      <c r="AG275" s="55"/>
      <c r="AH275" s="55"/>
      <c r="AI275" s="55"/>
      <c r="AJ275" s="55"/>
      <c r="AK275" s="55"/>
      <c r="AL275" s="55"/>
      <c r="AM275" s="55"/>
      <c r="AN275" s="55"/>
      <c r="AO275" s="55" t="n">
        <v>116.75</v>
      </c>
      <c r="AP275" s="55" t="s">
        <v>319</v>
      </c>
      <c r="AQ275" s="55" t="n">
        <v>124.42</v>
      </c>
      <c r="AR275" s="55" t="s">
        <v>319</v>
      </c>
      <c r="AS275" s="55" t="n">
        <v>144.08</v>
      </c>
      <c r="AT275" s="55" t="s">
        <v>319</v>
      </c>
      <c r="AU275" s="55" t="n">
        <v>808.23</v>
      </c>
      <c r="AV275" s="55"/>
      <c r="AW275" s="55" t="s">
        <v>464</v>
      </c>
      <c r="AX275" s="36" t="s">
        <v>465</v>
      </c>
      <c r="AY275" s="55" t="n">
        <v>1</v>
      </c>
      <c r="AZ275" s="55"/>
    </row>
    <row collapsed="false" customFormat="false" customHeight="false" hidden="false" ht="15.9" outlineLevel="0" r="276">
      <c r="A276" s="36" t="n">
        <v>266</v>
      </c>
      <c r="B276" s="82" t="n">
        <v>8265</v>
      </c>
      <c r="C276" s="71" t="s">
        <v>448</v>
      </c>
      <c r="D276" s="71" t="s">
        <v>437</v>
      </c>
      <c r="E276" s="71" t="s">
        <v>462</v>
      </c>
      <c r="F276" s="55" t="s">
        <v>463</v>
      </c>
      <c r="G276" s="74" t="s">
        <v>440</v>
      </c>
      <c r="H276" s="34" t="s">
        <v>288</v>
      </c>
      <c r="I276" s="55" t="n">
        <v>1</v>
      </c>
      <c r="J276" s="55"/>
      <c r="K276" s="55" t="n">
        <v>80</v>
      </c>
      <c r="L276" s="172" t="n">
        <v>7</v>
      </c>
      <c r="M276" s="36" t="s">
        <v>464</v>
      </c>
      <c r="N276" s="36"/>
      <c r="O276" s="55"/>
      <c r="P276" s="55"/>
      <c r="Q276" s="55"/>
      <c r="R276" s="36" t="s">
        <v>465</v>
      </c>
      <c r="S276" s="55"/>
      <c r="T276" s="55"/>
      <c r="U276" s="55" t="n">
        <v>0</v>
      </c>
      <c r="V276" s="55" t="n">
        <v>0</v>
      </c>
      <c r="W276" s="55" t="n">
        <v>0</v>
      </c>
      <c r="X276" s="55"/>
      <c r="Y276" s="55" t="n">
        <v>0</v>
      </c>
      <c r="Z276" s="55"/>
      <c r="AA276" s="55" t="n">
        <v>0</v>
      </c>
      <c r="AB276" s="55"/>
      <c r="AC276" s="55" t="n">
        <v>0</v>
      </c>
      <c r="AD276" s="55"/>
      <c r="AE276" s="55" t="n">
        <v>0</v>
      </c>
      <c r="AF276" s="55"/>
      <c r="AG276" s="55"/>
      <c r="AH276" s="55"/>
      <c r="AI276" s="55"/>
      <c r="AJ276" s="55"/>
      <c r="AK276" s="55"/>
      <c r="AL276" s="55"/>
      <c r="AM276" s="55"/>
      <c r="AN276" s="55"/>
      <c r="AO276" s="55" t="n">
        <v>0</v>
      </c>
      <c r="AP276" s="55"/>
      <c r="AQ276" s="55"/>
      <c r="AR276" s="55"/>
      <c r="AS276" s="55"/>
      <c r="AT276" s="55"/>
      <c r="AU276" s="55" t="n">
        <v>0</v>
      </c>
      <c r="AV276" s="55"/>
      <c r="AW276" s="55" t="s">
        <v>464</v>
      </c>
      <c r="AX276" s="36" t="s">
        <v>465</v>
      </c>
      <c r="AY276" s="55" t="n">
        <v>1</v>
      </c>
      <c r="AZ276" s="55"/>
    </row>
    <row collapsed="false" customFormat="false" customHeight="false" hidden="false" ht="30.8" outlineLevel="0" r="277">
      <c r="A277" s="36" t="n">
        <v>267</v>
      </c>
      <c r="B277" s="82" t="n">
        <v>8266</v>
      </c>
      <c r="C277" s="71" t="s">
        <v>448</v>
      </c>
      <c r="D277" s="48" t="s">
        <v>437</v>
      </c>
      <c r="E277" s="48" t="s">
        <v>438</v>
      </c>
      <c r="F277" s="48" t="s">
        <v>468</v>
      </c>
      <c r="G277" s="48" t="s">
        <v>469</v>
      </c>
      <c r="H277" s="48" t="s">
        <v>470</v>
      </c>
      <c r="I277" s="85" t="n">
        <v>2</v>
      </c>
      <c r="J277" s="48" t="s">
        <v>471</v>
      </c>
      <c r="K277" s="48" t="n">
        <v>80</v>
      </c>
      <c r="L277" s="48" t="s">
        <v>472</v>
      </c>
      <c r="M277" s="48" t="s">
        <v>464</v>
      </c>
      <c r="N277" s="86" t="s">
        <v>206</v>
      </c>
      <c r="O277" s="48" t="s">
        <v>473</v>
      </c>
      <c r="P277" s="85" t="s">
        <v>206</v>
      </c>
      <c r="Q277" s="48" t="s">
        <v>474</v>
      </c>
      <c r="R277" s="48" t="s">
        <v>444</v>
      </c>
      <c r="S277" s="48" t="s">
        <v>473</v>
      </c>
      <c r="T277" s="18"/>
      <c r="U277" s="173"/>
      <c r="V277" s="173" t="e">
        <f aca="false"/>
        <v>#N/A</v>
      </c>
      <c r="W277" s="173" t="e">
        <f aca="false"/>
        <v>#N/A</v>
      </c>
      <c r="X277" s="173" t="s">
        <v>466</v>
      </c>
      <c r="Y277" s="173" t="e">
        <f aca="false"/>
        <v>#N/A</v>
      </c>
      <c r="Z277" s="173" t="s">
        <v>466</v>
      </c>
      <c r="AA277" s="173" t="e">
        <f aca="false"/>
        <v>#N/A</v>
      </c>
      <c r="AB277" s="173" t="s">
        <v>466</v>
      </c>
      <c r="AC277" s="173" t="e">
        <f aca="false"/>
        <v>#N/A</v>
      </c>
      <c r="AD277" s="173" t="s">
        <v>466</v>
      </c>
      <c r="AE277" s="173" t="n">
        <v>152.62</v>
      </c>
      <c r="AF277" s="173" t="s">
        <v>319</v>
      </c>
      <c r="AG277" s="173" t="n">
        <v>78.47</v>
      </c>
      <c r="AH277" s="173" t="s">
        <v>319</v>
      </c>
      <c r="AI277" s="173" t="n">
        <v>28.71</v>
      </c>
      <c r="AJ277" s="173" t="s">
        <v>319</v>
      </c>
      <c r="AK277" s="173" t="n">
        <v>51.08</v>
      </c>
      <c r="AL277" s="173" t="s">
        <v>319</v>
      </c>
      <c r="AM277" s="173" t="n">
        <v>66.13</v>
      </c>
      <c r="AN277" s="173" t="s">
        <v>319</v>
      </c>
      <c r="AO277" s="173" t="n">
        <v>244.96</v>
      </c>
      <c r="AP277" s="173" t="s">
        <v>319</v>
      </c>
      <c r="AQ277" s="173" t="n">
        <v>281.14</v>
      </c>
      <c r="AR277" s="173" t="s">
        <v>319</v>
      </c>
      <c r="AS277" s="173" t="n">
        <v>342.14</v>
      </c>
      <c r="AT277" s="173" t="s">
        <v>319</v>
      </c>
      <c r="AU277" s="173" t="e">
        <f aca="false"/>
        <v>#N/A</v>
      </c>
      <c r="AV277" s="48"/>
      <c r="AW277" s="48" t="s">
        <v>475</v>
      </c>
      <c r="AX277" s="48"/>
      <c r="AY277" s="48"/>
      <c r="AZ277" s="48"/>
    </row>
    <row collapsed="false" customFormat="false" customHeight="false" hidden="false" ht="30.8" outlineLevel="0" r="278">
      <c r="A278" s="36" t="n">
        <v>268</v>
      </c>
      <c r="B278" s="82" t="n">
        <v>8267</v>
      </c>
      <c r="C278" s="71" t="s">
        <v>448</v>
      </c>
      <c r="D278" s="48" t="s">
        <v>437</v>
      </c>
      <c r="E278" s="48" t="s">
        <v>438</v>
      </c>
      <c r="F278" s="48" t="s">
        <v>468</v>
      </c>
      <c r="G278" s="48" t="s">
        <v>469</v>
      </c>
      <c r="H278" s="48" t="s">
        <v>470</v>
      </c>
      <c r="I278" s="85" t="n">
        <v>1</v>
      </c>
      <c r="J278" s="48" t="s">
        <v>471</v>
      </c>
      <c r="K278" s="48" t="n">
        <v>80</v>
      </c>
      <c r="L278" s="48" t="s">
        <v>476</v>
      </c>
      <c r="M278" s="48" t="s">
        <v>477</v>
      </c>
      <c r="N278" s="86" t="s">
        <v>53</v>
      </c>
      <c r="O278" s="48" t="s">
        <v>473</v>
      </c>
      <c r="P278" s="85" t="s">
        <v>206</v>
      </c>
      <c r="Q278" s="48" t="s">
        <v>474</v>
      </c>
      <c r="R278" s="48" t="s">
        <v>444</v>
      </c>
      <c r="S278" s="48" t="s">
        <v>473</v>
      </c>
      <c r="T278" s="18"/>
      <c r="U278" s="173"/>
      <c r="V278" s="173" t="e">
        <f aca="false"/>
        <v>#N/A</v>
      </c>
      <c r="W278" s="173" t="e">
        <f aca="false"/>
        <v>#N/A</v>
      </c>
      <c r="X278" s="173" t="s">
        <v>466</v>
      </c>
      <c r="Y278" s="173" t="e">
        <f aca="false"/>
        <v>#N/A</v>
      </c>
      <c r="Z278" s="173" t="s">
        <v>466</v>
      </c>
      <c r="AA278" s="173" t="e">
        <f aca="false"/>
        <v>#N/A</v>
      </c>
      <c r="AB278" s="173" t="s">
        <v>466</v>
      </c>
      <c r="AC278" s="173" t="e">
        <f aca="false"/>
        <v>#N/A</v>
      </c>
      <c r="AD278" s="173" t="s">
        <v>466</v>
      </c>
      <c r="AE278" s="173" t="e">
        <f aca="false"/>
        <v>#N/A</v>
      </c>
      <c r="AF278" s="173" t="s">
        <v>466</v>
      </c>
      <c r="AG278" s="173" t="n">
        <v>13.64</v>
      </c>
      <c r="AH278" s="173" t="s">
        <v>466</v>
      </c>
      <c r="AI278" s="173" t="n">
        <v>14.6</v>
      </c>
      <c r="AJ278" s="173" t="s">
        <v>466</v>
      </c>
      <c r="AK278" s="173" t="n">
        <v>10.6</v>
      </c>
      <c r="AL278" s="173" t="s">
        <v>466</v>
      </c>
      <c r="AM278" s="173" t="n">
        <v>9.96</v>
      </c>
      <c r="AN278" s="173" t="s">
        <v>466</v>
      </c>
      <c r="AO278" s="173" t="e">
        <f aca="false"/>
        <v>#N/A</v>
      </c>
      <c r="AP278" s="173" t="s">
        <v>466</v>
      </c>
      <c r="AQ278" s="173" t="n">
        <v>13.98</v>
      </c>
      <c r="AR278" s="173" t="s">
        <v>466</v>
      </c>
      <c r="AS278" s="173" t="n">
        <v>11.39</v>
      </c>
      <c r="AT278" s="173" t="s">
        <v>466</v>
      </c>
      <c r="AU278" s="173" t="e">
        <f aca="false"/>
        <v>#N/A</v>
      </c>
      <c r="AV278" s="48"/>
      <c r="AW278" s="48" t="s">
        <v>475</v>
      </c>
      <c r="AX278" s="48"/>
      <c r="AY278" s="48"/>
      <c r="AZ278" s="48"/>
    </row>
    <row collapsed="false" customFormat="false" customHeight="false" hidden="false" ht="30.8" outlineLevel="0" r="279">
      <c r="A279" s="36" t="n">
        <v>269</v>
      </c>
      <c r="B279" s="82" t="n">
        <v>8268</v>
      </c>
      <c r="C279" s="71" t="s">
        <v>448</v>
      </c>
      <c r="D279" s="48" t="s">
        <v>437</v>
      </c>
      <c r="E279" s="48" t="s">
        <v>438</v>
      </c>
      <c r="F279" s="48" t="s">
        <v>468</v>
      </c>
      <c r="G279" s="48" t="s">
        <v>469</v>
      </c>
      <c r="H279" s="48" t="s">
        <v>470</v>
      </c>
      <c r="I279" s="85" t="n">
        <v>1</v>
      </c>
      <c r="J279" s="48" t="s">
        <v>471</v>
      </c>
      <c r="K279" s="48" t="n">
        <v>80</v>
      </c>
      <c r="L279" s="48" t="s">
        <v>478</v>
      </c>
      <c r="M279" s="48" t="s">
        <v>479</v>
      </c>
      <c r="N279" s="86" t="s">
        <v>206</v>
      </c>
      <c r="O279" s="48" t="s">
        <v>473</v>
      </c>
      <c r="P279" s="85" t="s">
        <v>206</v>
      </c>
      <c r="Q279" s="48" t="s">
        <v>474</v>
      </c>
      <c r="R279" s="48" t="s">
        <v>444</v>
      </c>
      <c r="S279" s="48" t="s">
        <v>473</v>
      </c>
      <c r="T279" s="18"/>
      <c r="U279" s="173"/>
      <c r="V279" s="173" t="e">
        <f aca="false"/>
        <v>#N/A</v>
      </c>
      <c r="W279" s="173" t="e">
        <f aca="false"/>
        <v>#N/A</v>
      </c>
      <c r="X279" s="173" t="s">
        <v>466</v>
      </c>
      <c r="Y279" s="173" t="e">
        <f aca="false"/>
        <v>#N/A</v>
      </c>
      <c r="Z279" s="173" t="s">
        <v>466</v>
      </c>
      <c r="AA279" s="173" t="e">
        <f aca="false"/>
        <v>#N/A</v>
      </c>
      <c r="AB279" s="173" t="s">
        <v>466</v>
      </c>
      <c r="AC279" s="173" t="e">
        <f aca="false"/>
        <v>#N/A</v>
      </c>
      <c r="AD279" s="173" t="s">
        <v>466</v>
      </c>
      <c r="AE279" s="173" t="e">
        <f aca="false"/>
        <v>#N/A</v>
      </c>
      <c r="AF279" s="173" t="s">
        <v>466</v>
      </c>
      <c r="AG279" s="173" t="e">
        <f aca="false"/>
        <v>#N/A</v>
      </c>
      <c r="AH279" s="173" t="s">
        <v>466</v>
      </c>
      <c r="AI279" s="173" t="e">
        <f aca="false"/>
        <v>#N/A</v>
      </c>
      <c r="AJ279" s="173" t="s">
        <v>466</v>
      </c>
      <c r="AK279" s="173" t="e">
        <f aca="false"/>
        <v>#N/A</v>
      </c>
      <c r="AL279" s="173" t="s">
        <v>466</v>
      </c>
      <c r="AM279" s="173" t="e">
        <f aca="false"/>
        <v>#N/A</v>
      </c>
      <c r="AN279" s="173" t="s">
        <v>466</v>
      </c>
      <c r="AO279" s="173" t="e">
        <f aca="false"/>
        <v>#N/A</v>
      </c>
      <c r="AP279" s="173" t="s">
        <v>466</v>
      </c>
      <c r="AQ279" s="173" t="n">
        <v>5.68</v>
      </c>
      <c r="AR279" s="173" t="s">
        <v>466</v>
      </c>
      <c r="AS279" s="173" t="n">
        <v>6.3</v>
      </c>
      <c r="AT279" s="173" t="s">
        <v>466</v>
      </c>
      <c r="AU279" s="173" t="e">
        <f aca="false"/>
        <v>#N/A</v>
      </c>
      <c r="AV279" s="48"/>
      <c r="AW279" s="48" t="s">
        <v>475</v>
      </c>
      <c r="AX279" s="48"/>
      <c r="AY279" s="48"/>
      <c r="AZ279" s="48"/>
    </row>
    <row collapsed="false" customFormat="false" customHeight="false" hidden="false" ht="30.8" outlineLevel="0" r="280">
      <c r="A280" s="36" t="n">
        <v>270</v>
      </c>
      <c r="B280" s="82" t="n">
        <v>8269</v>
      </c>
      <c r="C280" s="71" t="s">
        <v>448</v>
      </c>
      <c r="D280" s="48" t="s">
        <v>437</v>
      </c>
      <c r="E280" s="48" t="s">
        <v>438</v>
      </c>
      <c r="F280" s="48" t="s">
        <v>468</v>
      </c>
      <c r="G280" s="48" t="s">
        <v>469</v>
      </c>
      <c r="H280" s="48" t="s">
        <v>470</v>
      </c>
      <c r="I280" s="85" t="n">
        <v>1</v>
      </c>
      <c r="J280" s="48" t="s">
        <v>471</v>
      </c>
      <c r="K280" s="48" t="n">
        <v>80</v>
      </c>
      <c r="L280" s="48" t="s">
        <v>480</v>
      </c>
      <c r="M280" s="48" t="s">
        <v>481</v>
      </c>
      <c r="N280" s="86" t="s">
        <v>206</v>
      </c>
      <c r="O280" s="48" t="s">
        <v>473</v>
      </c>
      <c r="P280" s="85" t="s">
        <v>206</v>
      </c>
      <c r="Q280" s="48" t="s">
        <v>474</v>
      </c>
      <c r="R280" s="48" t="s">
        <v>444</v>
      </c>
      <c r="S280" s="48" t="s">
        <v>473</v>
      </c>
      <c r="T280" s="18"/>
      <c r="U280" s="173"/>
      <c r="V280" s="173" t="e">
        <f aca="false"/>
        <v>#N/A</v>
      </c>
      <c r="W280" s="173" t="e">
        <f aca="false"/>
        <v>#N/A</v>
      </c>
      <c r="X280" s="173" t="s">
        <v>466</v>
      </c>
      <c r="Y280" s="173" t="e">
        <f aca="false"/>
        <v>#N/A</v>
      </c>
      <c r="Z280" s="173" t="s">
        <v>466</v>
      </c>
      <c r="AA280" s="173" t="e">
        <f aca="false"/>
        <v>#N/A</v>
      </c>
      <c r="AB280" s="173" t="s">
        <v>466</v>
      </c>
      <c r="AC280" s="173" t="e">
        <f aca="false"/>
        <v>#N/A</v>
      </c>
      <c r="AD280" s="173" t="s">
        <v>466</v>
      </c>
      <c r="AE280" s="173" t="e">
        <f aca="false"/>
        <v>#N/A</v>
      </c>
      <c r="AF280" s="173" t="s">
        <v>466</v>
      </c>
      <c r="AG280" s="173" t="e">
        <f aca="false"/>
        <v>#N/A</v>
      </c>
      <c r="AH280" s="173" t="s">
        <v>466</v>
      </c>
      <c r="AI280" s="173" t="e">
        <f aca="false"/>
        <v>#N/A</v>
      </c>
      <c r="AJ280" s="173" t="s">
        <v>466</v>
      </c>
      <c r="AK280" s="173" t="e">
        <f aca="false"/>
        <v>#N/A</v>
      </c>
      <c r="AL280" s="173" t="s">
        <v>466</v>
      </c>
      <c r="AM280" s="173" t="e">
        <f aca="false"/>
        <v>#N/A</v>
      </c>
      <c r="AN280" s="173" t="s">
        <v>466</v>
      </c>
      <c r="AO280" s="173" t="e">
        <f aca="false"/>
        <v>#N/A</v>
      </c>
      <c r="AP280" s="173" t="s">
        <v>466</v>
      </c>
      <c r="AQ280" s="173" t="n">
        <v>19.98</v>
      </c>
      <c r="AR280" s="173" t="s">
        <v>466</v>
      </c>
      <c r="AS280" s="173" t="n">
        <v>22.1</v>
      </c>
      <c r="AT280" s="173" t="s">
        <v>466</v>
      </c>
      <c r="AU280" s="173" t="e">
        <f aca="false"/>
        <v>#N/A</v>
      </c>
      <c r="AV280" s="48"/>
      <c r="AW280" s="48" t="s">
        <v>475</v>
      </c>
      <c r="AX280" s="48"/>
      <c r="AY280" s="48"/>
      <c r="AZ280" s="48"/>
    </row>
    <row collapsed="false" customFormat="false" customHeight="false" hidden="false" ht="30.8" outlineLevel="0" r="281">
      <c r="A281" s="36" t="n">
        <v>271</v>
      </c>
      <c r="B281" s="82" t="n">
        <v>8270</v>
      </c>
      <c r="C281" s="71" t="s">
        <v>448</v>
      </c>
      <c r="D281" s="48" t="s">
        <v>437</v>
      </c>
      <c r="E281" s="48" t="s">
        <v>438</v>
      </c>
      <c r="F281" s="48" t="s">
        <v>468</v>
      </c>
      <c r="G281" s="48" t="s">
        <v>469</v>
      </c>
      <c r="H281" s="48" t="s">
        <v>470</v>
      </c>
      <c r="I281" s="85" t="n">
        <v>1</v>
      </c>
      <c r="J281" s="48" t="s">
        <v>471</v>
      </c>
      <c r="K281" s="48" t="n">
        <v>80</v>
      </c>
      <c r="L281" s="48" t="s">
        <v>482</v>
      </c>
      <c r="M281" s="48" t="s">
        <v>483</v>
      </c>
      <c r="N281" s="86" t="s">
        <v>206</v>
      </c>
      <c r="O281" s="48" t="s">
        <v>473</v>
      </c>
      <c r="P281" s="85" t="s">
        <v>206</v>
      </c>
      <c r="Q281" s="48" t="s">
        <v>474</v>
      </c>
      <c r="R281" s="48" t="s">
        <v>444</v>
      </c>
      <c r="S281" s="48" t="s">
        <v>473</v>
      </c>
      <c r="T281" s="18"/>
      <c r="U281" s="173"/>
      <c r="V281" s="173" t="e">
        <f aca="false"/>
        <v>#N/A</v>
      </c>
      <c r="W281" s="173" t="e">
        <f aca="false"/>
        <v>#N/A</v>
      </c>
      <c r="X281" s="173" t="s">
        <v>466</v>
      </c>
      <c r="Y281" s="173" t="e">
        <f aca="false"/>
        <v>#N/A</v>
      </c>
      <c r="Z281" s="173" t="s">
        <v>466</v>
      </c>
      <c r="AA281" s="173" t="e">
        <f aca="false"/>
        <v>#N/A</v>
      </c>
      <c r="AB281" s="173" t="s">
        <v>466</v>
      </c>
      <c r="AC281" s="173" t="e">
        <f aca="false"/>
        <v>#N/A</v>
      </c>
      <c r="AD281" s="173" t="s">
        <v>466</v>
      </c>
      <c r="AE281" s="173" t="e">
        <f aca="false"/>
        <v>#N/A</v>
      </c>
      <c r="AF281" s="173" t="s">
        <v>466</v>
      </c>
      <c r="AG281" s="173" t="e">
        <f aca="false"/>
        <v>#N/A</v>
      </c>
      <c r="AH281" s="173" t="s">
        <v>466</v>
      </c>
      <c r="AI281" s="173" t="e">
        <f aca="false"/>
        <v>#N/A</v>
      </c>
      <c r="AJ281" s="173" t="s">
        <v>466</v>
      </c>
      <c r="AK281" s="173" t="e">
        <f aca="false"/>
        <v>#N/A</v>
      </c>
      <c r="AL281" s="173" t="s">
        <v>466</v>
      </c>
      <c r="AM281" s="173" t="e">
        <f aca="false"/>
        <v>#N/A</v>
      </c>
      <c r="AN281" s="173" t="s">
        <v>466</v>
      </c>
      <c r="AO281" s="173" t="e">
        <f aca="false"/>
        <v>#N/A</v>
      </c>
      <c r="AP281" s="173" t="s">
        <v>466</v>
      </c>
      <c r="AQ281" s="173" t="n">
        <v>42.98</v>
      </c>
      <c r="AR281" s="173" t="s">
        <v>466</v>
      </c>
      <c r="AS281" s="173" t="n">
        <v>40.5</v>
      </c>
      <c r="AT281" s="173" t="s">
        <v>466</v>
      </c>
      <c r="AU281" s="173" t="e">
        <f aca="false"/>
        <v>#N/A</v>
      </c>
      <c r="AV281" s="48"/>
      <c r="AW281" s="48" t="s">
        <v>475</v>
      </c>
      <c r="AX281" s="48"/>
      <c r="AY281" s="48"/>
      <c r="AZ281" s="48"/>
    </row>
    <row collapsed="false" customFormat="false" customHeight="false" hidden="false" ht="30.8" outlineLevel="0" r="282">
      <c r="A282" s="36" t="n">
        <v>272</v>
      </c>
      <c r="B282" s="82" t="n">
        <v>8271</v>
      </c>
      <c r="C282" s="71" t="s">
        <v>448</v>
      </c>
      <c r="D282" s="48" t="s">
        <v>454</v>
      </c>
      <c r="E282" s="48" t="s">
        <v>438</v>
      </c>
      <c r="F282" s="48" t="s">
        <v>468</v>
      </c>
      <c r="G282" s="48" t="s">
        <v>469</v>
      </c>
      <c r="H282" s="48" t="s">
        <v>470</v>
      </c>
      <c r="I282" s="85" t="n">
        <v>0</v>
      </c>
      <c r="J282" s="48" t="s">
        <v>471</v>
      </c>
      <c r="K282" s="48" t="n">
        <v>80</v>
      </c>
      <c r="L282" s="48" t="s">
        <v>484</v>
      </c>
      <c r="M282" s="48" t="s">
        <v>485</v>
      </c>
      <c r="N282" s="86" t="s">
        <v>206</v>
      </c>
      <c r="O282" s="48" t="s">
        <v>473</v>
      </c>
      <c r="P282" s="85" t="s">
        <v>486</v>
      </c>
      <c r="Q282" s="48" t="s">
        <v>474</v>
      </c>
      <c r="R282" s="48" t="s">
        <v>444</v>
      </c>
      <c r="S282" s="48" t="s">
        <v>473</v>
      </c>
      <c r="T282" s="18"/>
      <c r="U282" s="173"/>
      <c r="V282" s="173" t="e">
        <f aca="false"/>
        <v>#N/A</v>
      </c>
      <c r="W282" s="173" t="e">
        <f aca="false"/>
        <v>#N/A</v>
      </c>
      <c r="X282" s="173" t="s">
        <v>466</v>
      </c>
      <c r="Y282" s="173" t="e">
        <f aca="false"/>
        <v>#N/A</v>
      </c>
      <c r="Z282" s="173" t="s">
        <v>466</v>
      </c>
      <c r="AA282" s="173" t="e">
        <f aca="false"/>
        <v>#N/A</v>
      </c>
      <c r="AB282" s="173" t="s">
        <v>466</v>
      </c>
      <c r="AC282" s="173" t="e">
        <f aca="false"/>
        <v>#N/A</v>
      </c>
      <c r="AD282" s="173" t="s">
        <v>466</v>
      </c>
      <c r="AE282" s="173" t="e">
        <f aca="false"/>
        <v>#N/A</v>
      </c>
      <c r="AF282" s="173" t="s">
        <v>466</v>
      </c>
      <c r="AG282" s="173" t="e">
        <f aca="false"/>
        <v>#N/A</v>
      </c>
      <c r="AH282" s="173" t="s">
        <v>466</v>
      </c>
      <c r="AI282" s="173" t="e">
        <f aca="false"/>
        <v>#N/A</v>
      </c>
      <c r="AJ282" s="173" t="s">
        <v>466</v>
      </c>
      <c r="AK282" s="173" t="e">
        <f aca="false"/>
        <v>#N/A</v>
      </c>
      <c r="AL282" s="173" t="s">
        <v>466</v>
      </c>
      <c r="AM282" s="173" t="e">
        <f aca="false"/>
        <v>#N/A</v>
      </c>
      <c r="AN282" s="173" t="s">
        <v>466</v>
      </c>
      <c r="AO282" s="173" t="e">
        <f aca="false"/>
        <v>#N/A</v>
      </c>
      <c r="AP282" s="173" t="s">
        <v>466</v>
      </c>
      <c r="AQ282" s="173" t="n">
        <v>25.65</v>
      </c>
      <c r="AR282" s="173" t="s">
        <v>466</v>
      </c>
      <c r="AS282" s="173" t="n">
        <v>20.61</v>
      </c>
      <c r="AT282" s="173" t="s">
        <v>466</v>
      </c>
      <c r="AU282" s="173" t="e">
        <f aca="false"/>
        <v>#N/A</v>
      </c>
      <c r="AV282" s="48"/>
      <c r="AW282" s="48" t="s">
        <v>475</v>
      </c>
      <c r="AX282" s="48"/>
      <c r="AY282" s="48"/>
      <c r="AZ282" s="48"/>
    </row>
    <row collapsed="false" customFormat="false" customHeight="false" hidden="false" ht="30.8" outlineLevel="0" r="283">
      <c r="A283" s="36" t="n">
        <v>273</v>
      </c>
      <c r="B283" s="82" t="n">
        <v>8272</v>
      </c>
      <c r="C283" s="71" t="s">
        <v>448</v>
      </c>
      <c r="D283" s="48" t="s">
        <v>454</v>
      </c>
      <c r="E283" s="48" t="s">
        <v>438</v>
      </c>
      <c r="F283" s="48" t="s">
        <v>468</v>
      </c>
      <c r="G283" s="48" t="s">
        <v>469</v>
      </c>
      <c r="H283" s="48" t="s">
        <v>470</v>
      </c>
      <c r="I283" s="85" t="n">
        <v>0</v>
      </c>
      <c r="J283" s="48" t="s">
        <v>471</v>
      </c>
      <c r="K283" s="48" t="n">
        <v>80</v>
      </c>
      <c r="L283" s="48" t="s">
        <v>487</v>
      </c>
      <c r="M283" s="48" t="s">
        <v>488</v>
      </c>
      <c r="N283" s="86" t="s">
        <v>206</v>
      </c>
      <c r="O283" s="48" t="s">
        <v>473</v>
      </c>
      <c r="P283" s="85" t="s">
        <v>486</v>
      </c>
      <c r="Q283" s="48" t="s">
        <v>474</v>
      </c>
      <c r="R283" s="48" t="s">
        <v>444</v>
      </c>
      <c r="S283" s="48" t="s">
        <v>473</v>
      </c>
      <c r="T283" s="18"/>
      <c r="U283" s="173"/>
      <c r="V283" s="173" t="e">
        <f aca="false"/>
        <v>#N/A</v>
      </c>
      <c r="W283" s="173" t="e">
        <f aca="false"/>
        <v>#N/A</v>
      </c>
      <c r="X283" s="173" t="s">
        <v>466</v>
      </c>
      <c r="Y283" s="173" t="e">
        <f aca="false"/>
        <v>#N/A</v>
      </c>
      <c r="Z283" s="173" t="s">
        <v>466</v>
      </c>
      <c r="AA283" s="173" t="e">
        <f aca="false"/>
        <v>#N/A</v>
      </c>
      <c r="AB283" s="173" t="s">
        <v>466</v>
      </c>
      <c r="AC283" s="173" t="e">
        <f aca="false"/>
        <v>#N/A</v>
      </c>
      <c r="AD283" s="173" t="s">
        <v>466</v>
      </c>
      <c r="AE283" s="173" t="e">
        <f aca="false"/>
        <v>#N/A</v>
      </c>
      <c r="AF283" s="173" t="s">
        <v>466</v>
      </c>
      <c r="AG283" s="173" t="e">
        <f aca="false"/>
        <v>#N/A</v>
      </c>
      <c r="AH283" s="173" t="s">
        <v>466</v>
      </c>
      <c r="AI283" s="173" t="e">
        <f aca="false"/>
        <v>#N/A</v>
      </c>
      <c r="AJ283" s="173" t="s">
        <v>466</v>
      </c>
      <c r="AK283" s="173" t="e">
        <f aca="false"/>
        <v>#N/A</v>
      </c>
      <c r="AL283" s="173" t="s">
        <v>466</v>
      </c>
      <c r="AM283" s="173" t="e">
        <f aca="false"/>
        <v>#N/A</v>
      </c>
      <c r="AN283" s="173" t="s">
        <v>466</v>
      </c>
      <c r="AO283" s="173" t="e">
        <f aca="false"/>
        <v>#N/A</v>
      </c>
      <c r="AP283" s="173" t="s">
        <v>466</v>
      </c>
      <c r="AQ283" s="173" t="n">
        <v>12.69</v>
      </c>
      <c r="AR283" s="173" t="s">
        <v>466</v>
      </c>
      <c r="AS283" s="173" t="n">
        <v>11.5</v>
      </c>
      <c r="AT283" s="173" t="s">
        <v>466</v>
      </c>
      <c r="AU283" s="173" t="e">
        <f aca="false"/>
        <v>#N/A</v>
      </c>
      <c r="AV283" s="48"/>
      <c r="AW283" s="48" t="s">
        <v>475</v>
      </c>
      <c r="AX283" s="48"/>
      <c r="AY283" s="48"/>
      <c r="AZ283" s="48"/>
    </row>
    <row collapsed="false" customFormat="false" customHeight="false" hidden="false" ht="30.8" outlineLevel="0" r="284">
      <c r="A284" s="36" t="n">
        <v>274</v>
      </c>
      <c r="B284" s="82" t="n">
        <v>8273</v>
      </c>
      <c r="C284" s="71" t="s">
        <v>448</v>
      </c>
      <c r="D284" s="48" t="s">
        <v>454</v>
      </c>
      <c r="E284" s="48" t="s">
        <v>438</v>
      </c>
      <c r="F284" s="48" t="s">
        <v>468</v>
      </c>
      <c r="G284" s="48" t="s">
        <v>469</v>
      </c>
      <c r="H284" s="48" t="s">
        <v>470</v>
      </c>
      <c r="I284" s="85" t="n">
        <v>0</v>
      </c>
      <c r="J284" s="48" t="s">
        <v>471</v>
      </c>
      <c r="K284" s="48" t="n">
        <v>80</v>
      </c>
      <c r="L284" s="48" t="s">
        <v>489</v>
      </c>
      <c r="M284" s="48" t="s">
        <v>490</v>
      </c>
      <c r="N284" s="86" t="s">
        <v>206</v>
      </c>
      <c r="O284" s="48" t="s">
        <v>473</v>
      </c>
      <c r="P284" s="85" t="s">
        <v>486</v>
      </c>
      <c r="Q284" s="48" t="s">
        <v>474</v>
      </c>
      <c r="R284" s="48" t="s">
        <v>444</v>
      </c>
      <c r="S284" s="48" t="s">
        <v>473</v>
      </c>
      <c r="T284" s="18"/>
      <c r="U284" s="173"/>
      <c r="V284" s="173" t="e">
        <f aca="false"/>
        <v>#N/A</v>
      </c>
      <c r="W284" s="173" t="e">
        <f aca="false"/>
        <v>#N/A</v>
      </c>
      <c r="X284" s="173" t="s">
        <v>466</v>
      </c>
      <c r="Y284" s="173" t="e">
        <f aca="false"/>
        <v>#N/A</v>
      </c>
      <c r="Z284" s="173" t="s">
        <v>466</v>
      </c>
      <c r="AA284" s="173" t="e">
        <f aca="false"/>
        <v>#N/A</v>
      </c>
      <c r="AB284" s="173" t="s">
        <v>466</v>
      </c>
      <c r="AC284" s="173" t="e">
        <f aca="false"/>
        <v>#N/A</v>
      </c>
      <c r="AD284" s="173" t="s">
        <v>466</v>
      </c>
      <c r="AE284" s="173" t="e">
        <f aca="false"/>
        <v>#N/A</v>
      </c>
      <c r="AF284" s="173" t="s">
        <v>466</v>
      </c>
      <c r="AG284" s="173" t="e">
        <f aca="false"/>
        <v>#N/A</v>
      </c>
      <c r="AH284" s="173" t="s">
        <v>466</v>
      </c>
      <c r="AI284" s="173" t="e">
        <f aca="false"/>
        <v>#N/A</v>
      </c>
      <c r="AJ284" s="173" t="s">
        <v>466</v>
      </c>
      <c r="AK284" s="173" t="e">
        <f aca="false"/>
        <v>#N/A</v>
      </c>
      <c r="AL284" s="173" t="s">
        <v>466</v>
      </c>
      <c r="AM284" s="173" t="e">
        <f aca="false"/>
        <v>#N/A</v>
      </c>
      <c r="AN284" s="173" t="s">
        <v>466</v>
      </c>
      <c r="AO284" s="173" t="e">
        <f aca="false"/>
        <v>#N/A</v>
      </c>
      <c r="AP284" s="173" t="s">
        <v>466</v>
      </c>
      <c r="AQ284" s="173" t="n">
        <v>29.31</v>
      </c>
      <c r="AR284" s="173" t="s">
        <v>466</v>
      </c>
      <c r="AS284" s="173" t="n">
        <v>31.45</v>
      </c>
      <c r="AT284" s="173" t="s">
        <v>466</v>
      </c>
      <c r="AU284" s="173" t="e">
        <f aca="false"/>
        <v>#N/A</v>
      </c>
      <c r="AV284" s="48"/>
      <c r="AW284" s="48" t="s">
        <v>475</v>
      </c>
      <c r="AX284" s="48"/>
      <c r="AY284" s="48"/>
      <c r="AZ284" s="48"/>
    </row>
    <row collapsed="false" customFormat="false" customHeight="false" hidden="false" ht="30.8" outlineLevel="0" r="285">
      <c r="A285" s="36" t="n">
        <v>275</v>
      </c>
      <c r="B285" s="82" t="n">
        <v>8274</v>
      </c>
      <c r="C285" s="71" t="s">
        <v>448</v>
      </c>
      <c r="D285" s="48" t="s">
        <v>437</v>
      </c>
      <c r="E285" s="48" t="s">
        <v>438</v>
      </c>
      <c r="F285" s="48" t="s">
        <v>468</v>
      </c>
      <c r="G285" s="48" t="s">
        <v>469</v>
      </c>
      <c r="H285" s="48" t="s">
        <v>470</v>
      </c>
      <c r="I285" s="85" t="n">
        <v>1</v>
      </c>
      <c r="J285" s="48" t="s">
        <v>471</v>
      </c>
      <c r="K285" s="48" t="n">
        <v>80</v>
      </c>
      <c r="L285" s="48" t="s">
        <v>491</v>
      </c>
      <c r="M285" s="48" t="s">
        <v>492</v>
      </c>
      <c r="N285" s="86" t="s">
        <v>206</v>
      </c>
      <c r="O285" s="48" t="s">
        <v>473</v>
      </c>
      <c r="P285" s="85" t="s">
        <v>206</v>
      </c>
      <c r="Q285" s="48" t="s">
        <v>474</v>
      </c>
      <c r="R285" s="48" t="s">
        <v>444</v>
      </c>
      <c r="S285" s="48" t="s">
        <v>473</v>
      </c>
      <c r="T285" s="18"/>
      <c r="U285" s="173"/>
      <c r="V285" s="173" t="e">
        <f aca="false"/>
        <v>#N/A</v>
      </c>
      <c r="W285" s="173" t="e">
        <f aca="false"/>
        <v>#N/A</v>
      </c>
      <c r="X285" s="173" t="s">
        <v>466</v>
      </c>
      <c r="Y285" s="173" t="e">
        <f aca="false"/>
        <v>#N/A</v>
      </c>
      <c r="Z285" s="173" t="s">
        <v>466</v>
      </c>
      <c r="AA285" s="173" t="e">
        <f aca="false"/>
        <v>#N/A</v>
      </c>
      <c r="AB285" s="173" t="s">
        <v>466</v>
      </c>
      <c r="AC285" s="173" t="e">
        <f aca="false"/>
        <v>#N/A</v>
      </c>
      <c r="AD285" s="173" t="s">
        <v>466</v>
      </c>
      <c r="AE285" s="173" t="e">
        <f aca="false"/>
        <v>#N/A</v>
      </c>
      <c r="AF285" s="173" t="s">
        <v>466</v>
      </c>
      <c r="AG285" s="173" t="e">
        <f aca="false"/>
        <v>#N/A</v>
      </c>
      <c r="AH285" s="173" t="s">
        <v>466</v>
      </c>
      <c r="AI285" s="173" t="e">
        <f aca="false"/>
        <v>#N/A</v>
      </c>
      <c r="AJ285" s="173" t="s">
        <v>466</v>
      </c>
      <c r="AK285" s="173" t="e">
        <f aca="false"/>
        <v>#N/A</v>
      </c>
      <c r="AL285" s="173" t="s">
        <v>466</v>
      </c>
      <c r="AM285" s="173" t="e">
        <f aca="false"/>
        <v>#N/A</v>
      </c>
      <c r="AN285" s="173" t="s">
        <v>466</v>
      </c>
      <c r="AO285" s="173" t="e">
        <f aca="false"/>
        <v>#N/A</v>
      </c>
      <c r="AP285" s="173" t="s">
        <v>466</v>
      </c>
      <c r="AQ285" s="173" t="n">
        <v>26.32</v>
      </c>
      <c r="AR285" s="173" t="s">
        <v>466</v>
      </c>
      <c r="AS285" s="173" t="n">
        <v>33.98</v>
      </c>
      <c r="AT285" s="173" t="s">
        <v>466</v>
      </c>
      <c r="AU285" s="173" t="e">
        <f aca="false"/>
        <v>#N/A</v>
      </c>
      <c r="AV285" s="48"/>
      <c r="AW285" s="48" t="s">
        <v>475</v>
      </c>
      <c r="AX285" s="48"/>
      <c r="AY285" s="48"/>
      <c r="AZ285" s="48"/>
    </row>
    <row collapsed="false" customFormat="false" customHeight="false" hidden="false" ht="30.8" outlineLevel="0" r="286">
      <c r="A286" s="36" t="n">
        <v>276</v>
      </c>
      <c r="B286" s="82" t="n">
        <v>8275</v>
      </c>
      <c r="C286" s="71" t="s">
        <v>448</v>
      </c>
      <c r="D286" s="48" t="s">
        <v>437</v>
      </c>
      <c r="E286" s="48" t="s">
        <v>438</v>
      </c>
      <c r="F286" s="48" t="s">
        <v>468</v>
      </c>
      <c r="G286" s="48" t="s">
        <v>469</v>
      </c>
      <c r="H286" s="48" t="s">
        <v>470</v>
      </c>
      <c r="I286" s="94" t="n">
        <v>0</v>
      </c>
      <c r="J286" s="48" t="s">
        <v>471</v>
      </c>
      <c r="K286" s="48" t="n">
        <v>80</v>
      </c>
      <c r="L286" s="48" t="s">
        <v>493</v>
      </c>
      <c r="M286" s="48" t="s">
        <v>494</v>
      </c>
      <c r="N286" s="86" t="s">
        <v>206</v>
      </c>
      <c r="O286" s="48" t="s">
        <v>473</v>
      </c>
      <c r="P286" s="94" t="s">
        <v>486</v>
      </c>
      <c r="Q286" s="48" t="s">
        <v>474</v>
      </c>
      <c r="R286" s="48" t="s">
        <v>444</v>
      </c>
      <c r="S286" s="48" t="s">
        <v>473</v>
      </c>
      <c r="T286" s="18"/>
      <c r="U286" s="173"/>
      <c r="V286" s="173" t="e">
        <f aca="false"/>
        <v>#N/A</v>
      </c>
      <c r="W286" s="173" t="e">
        <f aca="false"/>
        <v>#N/A</v>
      </c>
      <c r="X286" s="173" t="s">
        <v>466</v>
      </c>
      <c r="Y286" s="173" t="e">
        <f aca="false"/>
        <v>#N/A</v>
      </c>
      <c r="Z286" s="173" t="s">
        <v>466</v>
      </c>
      <c r="AA286" s="173" t="e">
        <f aca="false"/>
        <v>#N/A</v>
      </c>
      <c r="AB286" s="173" t="s">
        <v>466</v>
      </c>
      <c r="AC286" s="173" t="e">
        <f aca="false"/>
        <v>#N/A</v>
      </c>
      <c r="AD286" s="173" t="s">
        <v>466</v>
      </c>
      <c r="AE286" s="173" t="e">
        <f aca="false"/>
        <v>#N/A</v>
      </c>
      <c r="AF286" s="173" t="s">
        <v>466</v>
      </c>
      <c r="AG286" s="173" t="e">
        <f aca="false"/>
        <v>#N/A</v>
      </c>
      <c r="AH286" s="173" t="s">
        <v>466</v>
      </c>
      <c r="AI286" s="173" t="e">
        <f aca="false"/>
        <v>#N/A</v>
      </c>
      <c r="AJ286" s="173" t="s">
        <v>466</v>
      </c>
      <c r="AK286" s="173" t="e">
        <f aca="false"/>
        <v>#N/A</v>
      </c>
      <c r="AL286" s="173" t="s">
        <v>466</v>
      </c>
      <c r="AM286" s="173" t="e">
        <f aca="false"/>
        <v>#N/A</v>
      </c>
      <c r="AN286" s="173" t="s">
        <v>466</v>
      </c>
      <c r="AO286" s="173" t="e">
        <f aca="false"/>
        <v>#N/A</v>
      </c>
      <c r="AP286" s="173" t="s">
        <v>466</v>
      </c>
      <c r="AQ286" s="173" t="n">
        <v>55.94</v>
      </c>
      <c r="AR286" s="173" t="s">
        <v>466</v>
      </c>
      <c r="AS286" s="173" t="n">
        <v>60.1</v>
      </c>
      <c r="AT286" s="173" t="s">
        <v>466</v>
      </c>
      <c r="AU286" s="173" t="e">
        <f aca="false"/>
        <v>#N/A</v>
      </c>
      <c r="AV286" s="48"/>
      <c r="AW286" s="48" t="s">
        <v>475</v>
      </c>
      <c r="AX286" s="48"/>
      <c r="AY286" s="48"/>
      <c r="AZ286" s="48"/>
    </row>
    <row collapsed="false" customFormat="false" customHeight="false" hidden="false" ht="30.8" outlineLevel="0" r="287">
      <c r="A287" s="36" t="n">
        <v>277</v>
      </c>
      <c r="B287" s="82" t="n">
        <v>8276</v>
      </c>
      <c r="C287" s="71" t="s">
        <v>448</v>
      </c>
      <c r="D287" s="48" t="s">
        <v>437</v>
      </c>
      <c r="E287" s="48" t="s">
        <v>438</v>
      </c>
      <c r="F287" s="48" t="s">
        <v>468</v>
      </c>
      <c r="G287" s="48" t="s">
        <v>469</v>
      </c>
      <c r="H287" s="48" t="s">
        <v>470</v>
      </c>
      <c r="I287" s="85" t="n">
        <v>0</v>
      </c>
      <c r="J287" s="48" t="s">
        <v>471</v>
      </c>
      <c r="K287" s="48" t="n">
        <v>80</v>
      </c>
      <c r="L287" s="48" t="s">
        <v>495</v>
      </c>
      <c r="M287" s="48" t="s">
        <v>496</v>
      </c>
      <c r="N287" s="86" t="s">
        <v>206</v>
      </c>
      <c r="O287" s="48" t="s">
        <v>473</v>
      </c>
      <c r="P287" s="85" t="s">
        <v>486</v>
      </c>
      <c r="Q287" s="48" t="s">
        <v>474</v>
      </c>
      <c r="R287" s="48" t="s">
        <v>444</v>
      </c>
      <c r="S287" s="48" t="s">
        <v>473</v>
      </c>
      <c r="T287" s="18"/>
      <c r="U287" s="173"/>
      <c r="V287" s="173" t="e">
        <f aca="false"/>
        <v>#N/A</v>
      </c>
      <c r="W287" s="173" t="e">
        <f aca="false"/>
        <v>#N/A</v>
      </c>
      <c r="X287" s="173" t="s">
        <v>466</v>
      </c>
      <c r="Y287" s="173" t="e">
        <f aca="false"/>
        <v>#N/A</v>
      </c>
      <c r="Z287" s="173" t="s">
        <v>466</v>
      </c>
      <c r="AA287" s="173" t="e">
        <f aca="false"/>
        <v>#N/A</v>
      </c>
      <c r="AB287" s="173" t="s">
        <v>466</v>
      </c>
      <c r="AC287" s="173" t="e">
        <f aca="false"/>
        <v>#N/A</v>
      </c>
      <c r="AD287" s="173" t="s">
        <v>466</v>
      </c>
      <c r="AE287" s="173" t="e">
        <f aca="false"/>
        <v>#N/A</v>
      </c>
      <c r="AF287" s="173" t="s">
        <v>466</v>
      </c>
      <c r="AG287" s="173" t="e">
        <f aca="false"/>
        <v>#N/A</v>
      </c>
      <c r="AH287" s="173" t="s">
        <v>466</v>
      </c>
      <c r="AI287" s="173" t="e">
        <f aca="false"/>
        <v>#N/A</v>
      </c>
      <c r="AJ287" s="173" t="s">
        <v>466</v>
      </c>
      <c r="AK287" s="173" t="e">
        <f aca="false"/>
        <v>#N/A</v>
      </c>
      <c r="AL287" s="173" t="s">
        <v>466</v>
      </c>
      <c r="AM287" s="173" t="e">
        <f aca="false"/>
        <v>#N/A</v>
      </c>
      <c r="AN287" s="173" t="s">
        <v>466</v>
      </c>
      <c r="AO287" s="173" t="e">
        <f aca="false"/>
        <v>#N/A</v>
      </c>
      <c r="AP287" s="173" t="s">
        <v>466</v>
      </c>
      <c r="AQ287" s="173" t="n">
        <v>20.84</v>
      </c>
      <c r="AR287" s="173" t="s">
        <v>466</v>
      </c>
      <c r="AS287" s="173" t="n">
        <v>19.78</v>
      </c>
      <c r="AT287" s="173" t="s">
        <v>466</v>
      </c>
      <c r="AU287" s="173" t="e">
        <f aca="false"/>
        <v>#N/A</v>
      </c>
      <c r="AV287" s="48"/>
      <c r="AW287" s="48" t="s">
        <v>475</v>
      </c>
      <c r="AX287" s="48"/>
      <c r="AY287" s="48"/>
      <c r="AZ287" s="48"/>
    </row>
    <row collapsed="false" customFormat="false" customHeight="false" hidden="false" ht="30.8" outlineLevel="0" r="288">
      <c r="A288" s="36" t="n">
        <v>278</v>
      </c>
      <c r="B288" s="82" t="n">
        <v>8277</v>
      </c>
      <c r="C288" s="71" t="s">
        <v>448</v>
      </c>
      <c r="D288" s="48" t="s">
        <v>437</v>
      </c>
      <c r="E288" s="48" t="s">
        <v>438</v>
      </c>
      <c r="F288" s="48" t="s">
        <v>468</v>
      </c>
      <c r="G288" s="48" t="s">
        <v>469</v>
      </c>
      <c r="H288" s="48" t="s">
        <v>470</v>
      </c>
      <c r="I288" s="85" t="n">
        <v>0</v>
      </c>
      <c r="J288" s="48" t="s">
        <v>471</v>
      </c>
      <c r="K288" s="48" t="n">
        <v>80</v>
      </c>
      <c r="L288" s="48" t="s">
        <v>497</v>
      </c>
      <c r="M288" s="48" t="s">
        <v>498</v>
      </c>
      <c r="N288" s="86" t="s">
        <v>206</v>
      </c>
      <c r="O288" s="48" t="s">
        <v>473</v>
      </c>
      <c r="P288" s="85" t="s">
        <v>486</v>
      </c>
      <c r="Q288" s="48" t="s">
        <v>474</v>
      </c>
      <c r="R288" s="48" t="s">
        <v>444</v>
      </c>
      <c r="S288" s="48" t="s">
        <v>473</v>
      </c>
      <c r="T288" s="18"/>
      <c r="U288" s="173"/>
      <c r="V288" s="173" t="e">
        <f aca="false"/>
        <v>#N/A</v>
      </c>
      <c r="W288" s="173" t="e">
        <f aca="false"/>
        <v>#N/A</v>
      </c>
      <c r="X288" s="173" t="s">
        <v>466</v>
      </c>
      <c r="Y288" s="173" t="e">
        <f aca="false"/>
        <v>#N/A</v>
      </c>
      <c r="Z288" s="173" t="s">
        <v>466</v>
      </c>
      <c r="AA288" s="173" t="e">
        <f aca="false"/>
        <v>#N/A</v>
      </c>
      <c r="AB288" s="173" t="s">
        <v>466</v>
      </c>
      <c r="AC288" s="173" t="e">
        <f aca="false"/>
        <v>#N/A</v>
      </c>
      <c r="AD288" s="173" t="s">
        <v>466</v>
      </c>
      <c r="AE288" s="173" t="e">
        <f aca="false"/>
        <v>#N/A</v>
      </c>
      <c r="AF288" s="173" t="s">
        <v>466</v>
      </c>
      <c r="AG288" s="173" t="e">
        <f aca="false"/>
        <v>#N/A</v>
      </c>
      <c r="AH288" s="173" t="s">
        <v>466</v>
      </c>
      <c r="AI288" s="173" t="e">
        <f aca="false"/>
        <v>#N/A</v>
      </c>
      <c r="AJ288" s="173" t="s">
        <v>466</v>
      </c>
      <c r="AK288" s="173" t="e">
        <f aca="false"/>
        <v>#N/A</v>
      </c>
      <c r="AL288" s="173" t="s">
        <v>466</v>
      </c>
      <c r="AM288" s="173" t="e">
        <f aca="false"/>
        <v>#N/A</v>
      </c>
      <c r="AN288" s="173" t="s">
        <v>466</v>
      </c>
      <c r="AO288" s="173" t="e">
        <f aca="false"/>
        <v>#N/A</v>
      </c>
      <c r="AP288" s="173" t="s">
        <v>466</v>
      </c>
      <c r="AQ288" s="173" t="n">
        <v>39.21</v>
      </c>
      <c r="AR288" s="173" t="s">
        <v>466</v>
      </c>
      <c r="AS288" s="173" t="n">
        <v>33.9</v>
      </c>
      <c r="AT288" s="173" t="s">
        <v>466</v>
      </c>
      <c r="AU288" s="173" t="e">
        <f aca="false"/>
        <v>#N/A</v>
      </c>
      <c r="AV288" s="48"/>
      <c r="AW288" s="48" t="s">
        <v>475</v>
      </c>
      <c r="AX288" s="48"/>
      <c r="AY288" s="48"/>
      <c r="AZ288" s="48"/>
    </row>
    <row collapsed="false" customFormat="false" customHeight="false" hidden="false" ht="30.8" outlineLevel="0" r="289">
      <c r="A289" s="36" t="n">
        <v>279</v>
      </c>
      <c r="B289" s="82" t="n">
        <v>8278</v>
      </c>
      <c r="C289" s="71" t="s">
        <v>448</v>
      </c>
      <c r="D289" s="48" t="s">
        <v>437</v>
      </c>
      <c r="E289" s="48" t="s">
        <v>438</v>
      </c>
      <c r="F289" s="48" t="s">
        <v>468</v>
      </c>
      <c r="G289" s="48" t="s">
        <v>469</v>
      </c>
      <c r="H289" s="48" t="s">
        <v>470</v>
      </c>
      <c r="I289" s="85" t="n">
        <v>1</v>
      </c>
      <c r="J289" s="48" t="s">
        <v>471</v>
      </c>
      <c r="K289" s="48" t="n">
        <v>80</v>
      </c>
      <c r="L289" s="48" t="s">
        <v>499</v>
      </c>
      <c r="M289" s="48" t="s">
        <v>500</v>
      </c>
      <c r="N289" s="86" t="s">
        <v>206</v>
      </c>
      <c r="O289" s="48" t="s">
        <v>473</v>
      </c>
      <c r="P289" s="85" t="s">
        <v>206</v>
      </c>
      <c r="Q289" s="48" t="s">
        <v>474</v>
      </c>
      <c r="R289" s="48" t="s">
        <v>444</v>
      </c>
      <c r="S289" s="48" t="s">
        <v>473</v>
      </c>
      <c r="T289" s="18"/>
      <c r="U289" s="173"/>
      <c r="V289" s="173" t="e">
        <f aca="false"/>
        <v>#N/A</v>
      </c>
      <c r="W289" s="173" t="e">
        <f aca="false"/>
        <v>#N/A</v>
      </c>
      <c r="X289" s="173" t="s">
        <v>466</v>
      </c>
      <c r="Y289" s="173" t="e">
        <f aca="false"/>
        <v>#N/A</v>
      </c>
      <c r="Z289" s="173" t="s">
        <v>466</v>
      </c>
      <c r="AA289" s="173" t="e">
        <f aca="false"/>
        <v>#N/A</v>
      </c>
      <c r="AB289" s="173" t="s">
        <v>466</v>
      </c>
      <c r="AC289" s="173" t="e">
        <f aca="false"/>
        <v>#N/A</v>
      </c>
      <c r="AD289" s="173" t="s">
        <v>466</v>
      </c>
      <c r="AE289" s="173" t="e">
        <f aca="false"/>
        <v>#N/A</v>
      </c>
      <c r="AF289" s="173" t="s">
        <v>466</v>
      </c>
      <c r="AG289" s="173" t="e">
        <f aca="false"/>
        <v>#N/A</v>
      </c>
      <c r="AH289" s="173" t="s">
        <v>466</v>
      </c>
      <c r="AI289" s="173" t="e">
        <f aca="false"/>
        <v>#N/A</v>
      </c>
      <c r="AJ289" s="173" t="s">
        <v>466</v>
      </c>
      <c r="AK289" s="173" t="e">
        <f aca="false"/>
        <v>#N/A</v>
      </c>
      <c r="AL289" s="173" t="s">
        <v>466</v>
      </c>
      <c r="AM289" s="173" t="e">
        <f aca="false"/>
        <v>#N/A</v>
      </c>
      <c r="AN289" s="173" t="s">
        <v>466</v>
      </c>
      <c r="AO289" s="173" t="e">
        <f aca="false"/>
        <v>#N/A</v>
      </c>
      <c r="AP289" s="173" t="s">
        <v>466</v>
      </c>
      <c r="AQ289" s="173" t="n">
        <v>41.52</v>
      </c>
      <c r="AR289" s="173" t="s">
        <v>466</v>
      </c>
      <c r="AS289" s="173" t="n">
        <v>40.64</v>
      </c>
      <c r="AT289" s="173" t="s">
        <v>466</v>
      </c>
      <c r="AU289" s="173" t="e">
        <f aca="false"/>
        <v>#N/A</v>
      </c>
      <c r="AV289" s="48"/>
      <c r="AW289" s="48" t="s">
        <v>475</v>
      </c>
      <c r="AX289" s="48"/>
      <c r="AY289" s="48"/>
      <c r="AZ289" s="48"/>
    </row>
    <row collapsed="false" customFormat="false" customHeight="false" hidden="false" ht="30.8" outlineLevel="0" r="290">
      <c r="A290" s="36" t="n">
        <v>280</v>
      </c>
      <c r="B290" s="82" t="n">
        <v>8279</v>
      </c>
      <c r="C290" s="71" t="s">
        <v>448</v>
      </c>
      <c r="D290" s="48" t="s">
        <v>437</v>
      </c>
      <c r="E290" s="48" t="s">
        <v>438</v>
      </c>
      <c r="F290" s="48" t="s">
        <v>468</v>
      </c>
      <c r="G290" s="48" t="s">
        <v>469</v>
      </c>
      <c r="H290" s="48" t="s">
        <v>470</v>
      </c>
      <c r="I290" s="85" t="n">
        <v>0</v>
      </c>
      <c r="J290" s="48" t="s">
        <v>471</v>
      </c>
      <c r="K290" s="48" t="n">
        <v>50</v>
      </c>
      <c r="L290" s="48" t="s">
        <v>501</v>
      </c>
      <c r="M290" s="48" t="s">
        <v>502</v>
      </c>
      <c r="N290" s="86" t="s">
        <v>206</v>
      </c>
      <c r="O290" s="48" t="s">
        <v>473</v>
      </c>
      <c r="P290" s="85" t="s">
        <v>486</v>
      </c>
      <c r="Q290" s="48" t="s">
        <v>474</v>
      </c>
      <c r="R290" s="48" t="s">
        <v>444</v>
      </c>
      <c r="S290" s="48" t="s">
        <v>473</v>
      </c>
      <c r="T290" s="18"/>
      <c r="U290" s="173"/>
      <c r="V290" s="173" t="e">
        <f aca="false"/>
        <v>#N/A</v>
      </c>
      <c r="W290" s="173" t="e">
        <f aca="false"/>
        <v>#N/A</v>
      </c>
      <c r="X290" s="173" t="s">
        <v>466</v>
      </c>
      <c r="Y290" s="173" t="e">
        <f aca="false"/>
        <v>#N/A</v>
      </c>
      <c r="Z290" s="173" t="s">
        <v>466</v>
      </c>
      <c r="AA290" s="173" t="e">
        <f aca="false"/>
        <v>#N/A</v>
      </c>
      <c r="AB290" s="173" t="s">
        <v>466</v>
      </c>
      <c r="AC290" s="173" t="e">
        <f aca="false"/>
        <v>#N/A</v>
      </c>
      <c r="AD290" s="173" t="s">
        <v>466</v>
      </c>
      <c r="AE290" s="173" t="e">
        <f aca="false"/>
        <v>#N/A</v>
      </c>
      <c r="AF290" s="173" t="s">
        <v>466</v>
      </c>
      <c r="AG290" s="173" t="e">
        <f aca="false"/>
        <v>#N/A</v>
      </c>
      <c r="AH290" s="173" t="s">
        <v>466</v>
      </c>
      <c r="AI290" s="173" t="e">
        <f aca="false"/>
        <v>#N/A</v>
      </c>
      <c r="AJ290" s="173" t="s">
        <v>466</v>
      </c>
      <c r="AK290" s="173" t="e">
        <f aca="false"/>
        <v>#N/A</v>
      </c>
      <c r="AL290" s="173" t="s">
        <v>466</v>
      </c>
      <c r="AM290" s="173" t="e">
        <f aca="false"/>
        <v>#N/A</v>
      </c>
      <c r="AN290" s="173" t="s">
        <v>466</v>
      </c>
      <c r="AO290" s="173" t="e">
        <f aca="false"/>
        <v>#N/A</v>
      </c>
      <c r="AP290" s="173" t="s">
        <v>466</v>
      </c>
      <c r="AQ290" s="173" t="n">
        <v>43.9</v>
      </c>
      <c r="AR290" s="173" t="s">
        <v>466</v>
      </c>
      <c r="AS290" s="173" t="n">
        <v>44.98</v>
      </c>
      <c r="AT290" s="173" t="s">
        <v>466</v>
      </c>
      <c r="AU290" s="173" t="e">
        <f aca="false"/>
        <v>#N/A</v>
      </c>
      <c r="AV290" s="48"/>
      <c r="AW290" s="48" t="s">
        <v>475</v>
      </c>
      <c r="AX290" s="48"/>
      <c r="AY290" s="48"/>
      <c r="AZ290" s="48"/>
    </row>
    <row collapsed="false" customFormat="false" customHeight="false" hidden="false" ht="30.8" outlineLevel="0" r="291">
      <c r="A291" s="36" t="n">
        <v>281</v>
      </c>
      <c r="B291" s="82" t="n">
        <v>8280</v>
      </c>
      <c r="C291" s="71" t="s">
        <v>448</v>
      </c>
      <c r="D291" s="48" t="s">
        <v>454</v>
      </c>
      <c r="E291" s="48" t="s">
        <v>438</v>
      </c>
      <c r="F291" s="48" t="s">
        <v>468</v>
      </c>
      <c r="G291" s="48" t="s">
        <v>469</v>
      </c>
      <c r="H291" s="48" t="s">
        <v>470</v>
      </c>
      <c r="I291" s="85" t="n">
        <v>2</v>
      </c>
      <c r="J291" s="48" t="s">
        <v>471</v>
      </c>
      <c r="K291" s="48" t="n">
        <v>80</v>
      </c>
      <c r="L291" s="48" t="s">
        <v>503</v>
      </c>
      <c r="M291" s="48" t="s">
        <v>504</v>
      </c>
      <c r="N291" s="86" t="s">
        <v>206</v>
      </c>
      <c r="O291" s="48" t="s">
        <v>473</v>
      </c>
      <c r="P291" s="85" t="s">
        <v>206</v>
      </c>
      <c r="Q291" s="48" t="s">
        <v>474</v>
      </c>
      <c r="R291" s="48" t="s">
        <v>444</v>
      </c>
      <c r="S291" s="48" t="s">
        <v>473</v>
      </c>
      <c r="T291" s="18"/>
      <c r="U291" s="173"/>
      <c r="V291" s="173" t="e">
        <f aca="false"/>
        <v>#N/A</v>
      </c>
      <c r="W291" s="173" t="e">
        <f aca="false"/>
        <v>#N/A</v>
      </c>
      <c r="X291" s="173" t="s">
        <v>466</v>
      </c>
      <c r="Y291" s="173" t="e">
        <f aca="false"/>
        <v>#N/A</v>
      </c>
      <c r="Z291" s="173" t="s">
        <v>466</v>
      </c>
      <c r="AA291" s="173" t="e">
        <f aca="false"/>
        <v>#N/A</v>
      </c>
      <c r="AB291" s="173" t="s">
        <v>466</v>
      </c>
      <c r="AC291" s="173" t="e">
        <f aca="false"/>
        <v>#N/A</v>
      </c>
      <c r="AD291" s="173" t="s">
        <v>466</v>
      </c>
      <c r="AE291" s="173" t="e">
        <f aca="false"/>
        <v>#N/A</v>
      </c>
      <c r="AF291" s="173" t="s">
        <v>466</v>
      </c>
      <c r="AG291" s="173" t="e">
        <f aca="false"/>
        <v>#N/A</v>
      </c>
      <c r="AH291" s="173" t="s">
        <v>466</v>
      </c>
      <c r="AI291" s="173" t="e">
        <f aca="false"/>
        <v>#N/A</v>
      </c>
      <c r="AJ291" s="173" t="s">
        <v>466</v>
      </c>
      <c r="AK291" s="173" t="e">
        <f aca="false"/>
        <v>#N/A</v>
      </c>
      <c r="AL291" s="173" t="s">
        <v>466</v>
      </c>
      <c r="AM291" s="173" t="e">
        <f aca="false"/>
        <v>#N/A</v>
      </c>
      <c r="AN291" s="173" t="s">
        <v>466</v>
      </c>
      <c r="AO291" s="173" t="e">
        <f aca="false"/>
        <v>#N/A</v>
      </c>
      <c r="AP291" s="173" t="s">
        <v>466</v>
      </c>
      <c r="AQ291" s="173" t="n">
        <v>38.93</v>
      </c>
      <c r="AR291" s="173" t="s">
        <v>466</v>
      </c>
      <c r="AS291" s="173" t="n">
        <v>35.9</v>
      </c>
      <c r="AT291" s="173" t="s">
        <v>466</v>
      </c>
      <c r="AU291" s="173" t="e">
        <f aca="false"/>
        <v>#N/A</v>
      </c>
      <c r="AV291" s="48"/>
      <c r="AW291" s="48" t="s">
        <v>475</v>
      </c>
      <c r="AX291" s="48"/>
      <c r="AY291" s="48"/>
      <c r="AZ291" s="48"/>
    </row>
    <row collapsed="false" customFormat="false" customHeight="false" hidden="false" ht="30.8" outlineLevel="0" r="292">
      <c r="A292" s="36" t="n">
        <v>282</v>
      </c>
      <c r="B292" s="82" t="n">
        <v>8281</v>
      </c>
      <c r="C292" s="71" t="s">
        <v>448</v>
      </c>
      <c r="D292" s="48" t="s">
        <v>437</v>
      </c>
      <c r="E292" s="48" t="s">
        <v>438</v>
      </c>
      <c r="F292" s="48" t="s">
        <v>468</v>
      </c>
      <c r="G292" s="48" t="s">
        <v>469</v>
      </c>
      <c r="H292" s="48" t="s">
        <v>470</v>
      </c>
      <c r="I292" s="85" t="n">
        <v>0</v>
      </c>
      <c r="J292" s="48" t="s">
        <v>471</v>
      </c>
      <c r="K292" s="48" t="n">
        <v>80</v>
      </c>
      <c r="L292" s="48" t="s">
        <v>505</v>
      </c>
      <c r="M292" s="48" t="s">
        <v>506</v>
      </c>
      <c r="N292" s="86" t="s">
        <v>206</v>
      </c>
      <c r="O292" s="48" t="s">
        <v>473</v>
      </c>
      <c r="P292" s="85" t="s">
        <v>486</v>
      </c>
      <c r="Q292" s="48" t="s">
        <v>474</v>
      </c>
      <c r="R292" s="48" t="s">
        <v>444</v>
      </c>
      <c r="S292" s="48" t="s">
        <v>473</v>
      </c>
      <c r="T292" s="18"/>
      <c r="U292" s="173"/>
      <c r="V292" s="173" t="e">
        <f aca="false"/>
        <v>#N/A</v>
      </c>
      <c r="W292" s="173" t="e">
        <f aca="false"/>
        <v>#N/A</v>
      </c>
      <c r="X292" s="173" t="s">
        <v>466</v>
      </c>
      <c r="Y292" s="173" t="e">
        <f aca="false"/>
        <v>#N/A</v>
      </c>
      <c r="Z292" s="173" t="s">
        <v>466</v>
      </c>
      <c r="AA292" s="173" t="e">
        <f aca="false"/>
        <v>#N/A</v>
      </c>
      <c r="AB292" s="173" t="s">
        <v>466</v>
      </c>
      <c r="AC292" s="173" t="e">
        <f aca="false"/>
        <v>#N/A</v>
      </c>
      <c r="AD292" s="173" t="s">
        <v>466</v>
      </c>
      <c r="AE292" s="173" t="e">
        <f aca="false"/>
        <v>#N/A</v>
      </c>
      <c r="AF292" s="173" t="s">
        <v>466</v>
      </c>
      <c r="AG292" s="173" t="e">
        <f aca="false"/>
        <v>#N/A</v>
      </c>
      <c r="AH292" s="173" t="s">
        <v>466</v>
      </c>
      <c r="AI292" s="173" t="e">
        <f aca="false"/>
        <v>#N/A</v>
      </c>
      <c r="AJ292" s="173" t="s">
        <v>466</v>
      </c>
      <c r="AK292" s="173" t="e">
        <f aca="false"/>
        <v>#N/A</v>
      </c>
      <c r="AL292" s="173" t="s">
        <v>466</v>
      </c>
      <c r="AM292" s="173" t="e">
        <f aca="false"/>
        <v>#N/A</v>
      </c>
      <c r="AN292" s="173" t="s">
        <v>466</v>
      </c>
      <c r="AO292" s="173" t="e">
        <f aca="false"/>
        <v>#N/A</v>
      </c>
      <c r="AP292" s="173" t="s">
        <v>466</v>
      </c>
      <c r="AQ292" s="173" t="n">
        <v>11.36</v>
      </c>
      <c r="AR292" s="173" t="s">
        <v>466</v>
      </c>
      <c r="AS292" s="173" t="n">
        <v>10.2</v>
      </c>
      <c r="AT292" s="173" t="s">
        <v>466</v>
      </c>
      <c r="AU292" s="173" t="e">
        <f aca="false"/>
        <v>#N/A</v>
      </c>
      <c r="AV292" s="48"/>
      <c r="AW292" s="48" t="s">
        <v>475</v>
      </c>
      <c r="AX292" s="48"/>
      <c r="AY292" s="48"/>
      <c r="AZ292" s="48"/>
    </row>
    <row collapsed="false" customFormat="false" customHeight="false" hidden="false" ht="30.8" outlineLevel="0" r="293">
      <c r="A293" s="36" t="n">
        <v>283</v>
      </c>
      <c r="B293" s="82" t="n">
        <v>8282</v>
      </c>
      <c r="C293" s="71" t="s">
        <v>448</v>
      </c>
      <c r="D293" s="48" t="s">
        <v>437</v>
      </c>
      <c r="E293" s="48" t="s">
        <v>438</v>
      </c>
      <c r="F293" s="48" t="s">
        <v>468</v>
      </c>
      <c r="G293" s="48" t="s">
        <v>469</v>
      </c>
      <c r="H293" s="48" t="s">
        <v>470</v>
      </c>
      <c r="I293" s="85" t="n">
        <v>1</v>
      </c>
      <c r="J293" s="48" t="s">
        <v>471</v>
      </c>
      <c r="K293" s="48" t="n">
        <v>80</v>
      </c>
      <c r="L293" s="48" t="s">
        <v>507</v>
      </c>
      <c r="M293" s="48" t="s">
        <v>508</v>
      </c>
      <c r="N293" s="86" t="s">
        <v>206</v>
      </c>
      <c r="O293" s="48" t="s">
        <v>473</v>
      </c>
      <c r="P293" s="85" t="s">
        <v>206</v>
      </c>
      <c r="Q293" s="48" t="s">
        <v>474</v>
      </c>
      <c r="R293" s="48" t="s">
        <v>444</v>
      </c>
      <c r="S293" s="48" t="s">
        <v>473</v>
      </c>
      <c r="T293" s="18"/>
      <c r="U293" s="173"/>
      <c r="V293" s="173" t="e">
        <f aca="false"/>
        <v>#N/A</v>
      </c>
      <c r="W293" s="173" t="e">
        <f aca="false"/>
        <v>#N/A</v>
      </c>
      <c r="X293" s="173" t="s">
        <v>466</v>
      </c>
      <c r="Y293" s="173" t="e">
        <f aca="false"/>
        <v>#N/A</v>
      </c>
      <c r="Z293" s="173" t="s">
        <v>466</v>
      </c>
      <c r="AA293" s="173" t="e">
        <f aca="false"/>
        <v>#N/A</v>
      </c>
      <c r="AB293" s="173" t="s">
        <v>466</v>
      </c>
      <c r="AC293" s="173" t="e">
        <f aca="false"/>
        <v>#N/A</v>
      </c>
      <c r="AD293" s="173" t="s">
        <v>466</v>
      </c>
      <c r="AE293" s="173" t="e">
        <f aca="false"/>
        <v>#N/A</v>
      </c>
      <c r="AF293" s="173" t="s">
        <v>466</v>
      </c>
      <c r="AG293" s="173" t="n">
        <v>18.9</v>
      </c>
      <c r="AH293" s="173" t="s">
        <v>466</v>
      </c>
      <c r="AI293" s="173" t="n">
        <v>19.2</v>
      </c>
      <c r="AJ293" s="173" t="s">
        <v>466</v>
      </c>
      <c r="AK293" s="173" t="n">
        <v>26</v>
      </c>
      <c r="AL293" s="173" t="s">
        <v>466</v>
      </c>
      <c r="AM293" s="173" t="n">
        <v>23.69</v>
      </c>
      <c r="AN293" s="173" t="s">
        <v>466</v>
      </c>
      <c r="AO293" s="173" t="e">
        <f aca="false"/>
        <v>#N/A</v>
      </c>
      <c r="AP293" s="173" t="s">
        <v>466</v>
      </c>
      <c r="AQ293" s="173" t="n">
        <v>20.32</v>
      </c>
      <c r="AR293" s="173" t="s">
        <v>466</v>
      </c>
      <c r="AS293" s="173" t="n">
        <v>19.36</v>
      </c>
      <c r="AT293" s="173" t="s">
        <v>466</v>
      </c>
      <c r="AU293" s="173" t="e">
        <f aca="false"/>
        <v>#N/A</v>
      </c>
      <c r="AV293" s="48"/>
      <c r="AW293" s="48" t="s">
        <v>475</v>
      </c>
      <c r="AX293" s="48"/>
      <c r="AY293" s="48"/>
      <c r="AZ293" s="48"/>
    </row>
    <row collapsed="false" customFormat="false" customHeight="false" hidden="false" ht="30.8" outlineLevel="0" r="294">
      <c r="A294" s="36" t="n">
        <v>284</v>
      </c>
      <c r="B294" s="82" t="n">
        <v>8283</v>
      </c>
      <c r="C294" s="71" t="s">
        <v>448</v>
      </c>
      <c r="D294" s="48" t="s">
        <v>437</v>
      </c>
      <c r="E294" s="48" t="s">
        <v>438</v>
      </c>
      <c r="F294" s="48" t="s">
        <v>468</v>
      </c>
      <c r="G294" s="48" t="s">
        <v>469</v>
      </c>
      <c r="H294" s="48" t="s">
        <v>470</v>
      </c>
      <c r="I294" s="85" t="n">
        <v>1</v>
      </c>
      <c r="J294" s="48" t="s">
        <v>471</v>
      </c>
      <c r="K294" s="48" t="n">
        <v>80</v>
      </c>
      <c r="L294" s="48" t="s">
        <v>509</v>
      </c>
      <c r="M294" s="48" t="s">
        <v>510</v>
      </c>
      <c r="N294" s="86" t="s">
        <v>53</v>
      </c>
      <c r="O294" s="48" t="s">
        <v>473</v>
      </c>
      <c r="P294" s="85" t="s">
        <v>206</v>
      </c>
      <c r="Q294" s="48" t="s">
        <v>474</v>
      </c>
      <c r="R294" s="48" t="s">
        <v>444</v>
      </c>
      <c r="S294" s="48" t="s">
        <v>473</v>
      </c>
      <c r="T294" s="18"/>
      <c r="U294" s="173"/>
      <c r="V294" s="173" t="e">
        <f aca="false"/>
        <v>#N/A</v>
      </c>
      <c r="W294" s="173" t="e">
        <f aca="false"/>
        <v>#N/A</v>
      </c>
      <c r="X294" s="173" t="s">
        <v>466</v>
      </c>
      <c r="Y294" s="173" t="e">
        <f aca="false"/>
        <v>#N/A</v>
      </c>
      <c r="Z294" s="173" t="s">
        <v>466</v>
      </c>
      <c r="AA294" s="173" t="e">
        <f aca="false"/>
        <v>#N/A</v>
      </c>
      <c r="AB294" s="173" t="s">
        <v>466</v>
      </c>
      <c r="AC294" s="173" t="e">
        <f aca="false"/>
        <v>#N/A</v>
      </c>
      <c r="AD294" s="173" t="s">
        <v>466</v>
      </c>
      <c r="AE294" s="173" t="e">
        <f aca="false"/>
        <v>#N/A</v>
      </c>
      <c r="AF294" s="173" t="s">
        <v>466</v>
      </c>
      <c r="AG294" s="173" t="n">
        <v>31.2</v>
      </c>
      <c r="AH294" s="173" t="s">
        <v>466</v>
      </c>
      <c r="AI294" s="173" t="n">
        <v>33.5</v>
      </c>
      <c r="AJ294" s="173" t="s">
        <v>466</v>
      </c>
      <c r="AK294" s="173" t="n">
        <v>35.98</v>
      </c>
      <c r="AL294" s="173" t="s">
        <v>466</v>
      </c>
      <c r="AM294" s="173" t="n">
        <v>36.93</v>
      </c>
      <c r="AN294" s="173" t="s">
        <v>466</v>
      </c>
      <c r="AO294" s="173" t="e">
        <f aca="false"/>
        <v>#N/A</v>
      </c>
      <c r="AP294" s="173" t="s">
        <v>466</v>
      </c>
      <c r="AQ294" s="173" t="n">
        <v>38.94</v>
      </c>
      <c r="AR294" s="173" t="s">
        <v>466</v>
      </c>
      <c r="AS294" s="173" t="n">
        <v>33.6</v>
      </c>
      <c r="AT294" s="173" t="s">
        <v>466</v>
      </c>
      <c r="AU294" s="173" t="e">
        <f aca="false"/>
        <v>#N/A</v>
      </c>
      <c r="AV294" s="48"/>
      <c r="AW294" s="48" t="s">
        <v>475</v>
      </c>
      <c r="AX294" s="48"/>
      <c r="AY294" s="48"/>
      <c r="AZ294" s="48"/>
    </row>
    <row collapsed="false" customFormat="false" customHeight="false" hidden="false" ht="30.8" outlineLevel="0" r="295">
      <c r="A295" s="36" t="n">
        <v>285</v>
      </c>
      <c r="B295" s="82" t="n">
        <v>8284</v>
      </c>
      <c r="C295" s="71" t="s">
        <v>448</v>
      </c>
      <c r="D295" s="48" t="s">
        <v>437</v>
      </c>
      <c r="E295" s="48" t="s">
        <v>438</v>
      </c>
      <c r="F295" s="48" t="s">
        <v>468</v>
      </c>
      <c r="G295" s="48" t="s">
        <v>469</v>
      </c>
      <c r="H295" s="48" t="s">
        <v>470</v>
      </c>
      <c r="I295" s="85" t="n">
        <v>1</v>
      </c>
      <c r="J295" s="48" t="s">
        <v>471</v>
      </c>
      <c r="K295" s="48" t="n">
        <v>80</v>
      </c>
      <c r="L295" s="48" t="s">
        <v>511</v>
      </c>
      <c r="M295" s="48" t="s">
        <v>512</v>
      </c>
      <c r="N295" s="86" t="s">
        <v>53</v>
      </c>
      <c r="O295" s="48" t="s">
        <v>473</v>
      </c>
      <c r="P295" s="85" t="s">
        <v>206</v>
      </c>
      <c r="Q295" s="48" t="s">
        <v>474</v>
      </c>
      <c r="R295" s="48" t="s">
        <v>444</v>
      </c>
      <c r="S295" s="48" t="s">
        <v>473</v>
      </c>
      <c r="T295" s="18"/>
      <c r="U295" s="173"/>
      <c r="V295" s="173" t="e">
        <f aca="false"/>
        <v>#N/A</v>
      </c>
      <c r="W295" s="173" t="e">
        <f aca="false"/>
        <v>#N/A</v>
      </c>
      <c r="X295" s="173" t="s">
        <v>466</v>
      </c>
      <c r="Y295" s="173" t="e">
        <f aca="false"/>
        <v>#N/A</v>
      </c>
      <c r="Z295" s="173" t="s">
        <v>466</v>
      </c>
      <c r="AA295" s="173" t="e">
        <f aca="false"/>
        <v>#N/A</v>
      </c>
      <c r="AB295" s="173" t="s">
        <v>466</v>
      </c>
      <c r="AC295" s="173" t="e">
        <f aca="false"/>
        <v>#N/A</v>
      </c>
      <c r="AD295" s="173" t="s">
        <v>466</v>
      </c>
      <c r="AE295" s="173" t="e">
        <f aca="false"/>
        <v>#N/A</v>
      </c>
      <c r="AF295" s="173" t="s">
        <v>466</v>
      </c>
      <c r="AG295" s="173" t="n">
        <v>51.2</v>
      </c>
      <c r="AH295" s="173" t="s">
        <v>466</v>
      </c>
      <c r="AI295" s="173" t="n">
        <v>55.34</v>
      </c>
      <c r="AJ295" s="173" t="s">
        <v>466</v>
      </c>
      <c r="AK295" s="173" t="n">
        <v>59.65</v>
      </c>
      <c r="AL295" s="173" t="s">
        <v>466</v>
      </c>
      <c r="AM295" s="173" t="e">
        <f aca="false"/>
        <v>#N/A</v>
      </c>
      <c r="AN295" s="173" t="s">
        <v>466</v>
      </c>
      <c r="AO295" s="173" t="e">
        <f aca="false"/>
        <v>#N/A</v>
      </c>
      <c r="AP295" s="173" t="s">
        <v>466</v>
      </c>
      <c r="AQ295" s="173" t="n">
        <v>55.62</v>
      </c>
      <c r="AR295" s="173" t="s">
        <v>466</v>
      </c>
      <c r="AS295" s="173" t="n">
        <v>51.6</v>
      </c>
      <c r="AT295" s="173" t="s">
        <v>466</v>
      </c>
      <c r="AU295" s="173" t="e">
        <f aca="false"/>
        <v>#N/A</v>
      </c>
      <c r="AV295" s="48"/>
      <c r="AW295" s="48" t="s">
        <v>475</v>
      </c>
      <c r="AX295" s="48"/>
      <c r="AY295" s="48"/>
      <c r="AZ295" s="48"/>
    </row>
    <row collapsed="false" customFormat="false" customHeight="false" hidden="false" ht="30.8" outlineLevel="0" r="296">
      <c r="A296" s="36" t="n">
        <v>286</v>
      </c>
      <c r="B296" s="82" t="n">
        <v>8285</v>
      </c>
      <c r="C296" s="71" t="s">
        <v>448</v>
      </c>
      <c r="D296" s="48" t="s">
        <v>454</v>
      </c>
      <c r="E296" s="48" t="s">
        <v>438</v>
      </c>
      <c r="F296" s="48" t="s">
        <v>468</v>
      </c>
      <c r="G296" s="48" t="s">
        <v>469</v>
      </c>
      <c r="H296" s="48" t="s">
        <v>470</v>
      </c>
      <c r="I296" s="85" t="n">
        <v>1</v>
      </c>
      <c r="J296" s="48" t="s">
        <v>471</v>
      </c>
      <c r="K296" s="48" t="n">
        <v>80</v>
      </c>
      <c r="L296" s="48" t="s">
        <v>513</v>
      </c>
      <c r="M296" s="48" t="s">
        <v>514</v>
      </c>
      <c r="N296" s="86" t="s">
        <v>206</v>
      </c>
      <c r="O296" s="48" t="s">
        <v>473</v>
      </c>
      <c r="P296" s="85" t="s">
        <v>206</v>
      </c>
      <c r="Q296" s="48" t="s">
        <v>474</v>
      </c>
      <c r="R296" s="48" t="s">
        <v>444</v>
      </c>
      <c r="S296" s="48" t="s">
        <v>473</v>
      </c>
      <c r="T296" s="18"/>
      <c r="U296" s="173"/>
      <c r="V296" s="173" t="e">
        <f aca="false"/>
        <v>#N/A</v>
      </c>
      <c r="W296" s="173" t="e">
        <f aca="false"/>
        <v>#N/A</v>
      </c>
      <c r="X296" s="173" t="s">
        <v>466</v>
      </c>
      <c r="Y296" s="173" t="e">
        <f aca="false"/>
        <v>#N/A</v>
      </c>
      <c r="Z296" s="173" t="s">
        <v>466</v>
      </c>
      <c r="AA296" s="173" t="e">
        <f aca="false"/>
        <v>#N/A</v>
      </c>
      <c r="AB296" s="173" t="s">
        <v>466</v>
      </c>
      <c r="AC296" s="173" t="e">
        <f aca="false"/>
        <v>#N/A</v>
      </c>
      <c r="AD296" s="173" t="s">
        <v>466</v>
      </c>
      <c r="AE296" s="173" t="e">
        <f aca="false"/>
        <v>#N/A</v>
      </c>
      <c r="AF296" s="173" t="s">
        <v>466</v>
      </c>
      <c r="AG296" s="173" t="e">
        <f aca="false"/>
        <v>#N/A</v>
      </c>
      <c r="AH296" s="173" t="s">
        <v>466</v>
      </c>
      <c r="AI296" s="173" t="e">
        <f aca="false"/>
        <v>#N/A</v>
      </c>
      <c r="AJ296" s="173" t="s">
        <v>466</v>
      </c>
      <c r="AK296" s="173" t="e">
        <f aca="false"/>
        <v>#N/A</v>
      </c>
      <c r="AL296" s="173" t="s">
        <v>466</v>
      </c>
      <c r="AM296" s="173" t="e">
        <f aca="false"/>
        <v>#N/A</v>
      </c>
      <c r="AN296" s="173" t="s">
        <v>466</v>
      </c>
      <c r="AO296" s="173" t="e">
        <f aca="false"/>
        <v>#N/A</v>
      </c>
      <c r="AP296" s="173" t="s">
        <v>466</v>
      </c>
      <c r="AQ296" s="173" t="n">
        <v>51.36</v>
      </c>
      <c r="AR296" s="173" t="s">
        <v>466</v>
      </c>
      <c r="AS296" s="173" t="n">
        <v>49.6</v>
      </c>
      <c r="AT296" s="173" t="s">
        <v>466</v>
      </c>
      <c r="AU296" s="173" t="e">
        <f aca="false"/>
        <v>#N/A</v>
      </c>
      <c r="AV296" s="48"/>
      <c r="AW296" s="48" t="s">
        <v>475</v>
      </c>
      <c r="AX296" s="48"/>
      <c r="AY296" s="48"/>
      <c r="AZ296" s="48"/>
    </row>
    <row collapsed="false" customFormat="false" customHeight="false" hidden="false" ht="30.8" outlineLevel="0" r="297">
      <c r="A297" s="36" t="n">
        <v>287</v>
      </c>
      <c r="B297" s="82" t="n">
        <v>8286</v>
      </c>
      <c r="C297" s="71" t="s">
        <v>448</v>
      </c>
      <c r="D297" s="48" t="s">
        <v>437</v>
      </c>
      <c r="E297" s="48" t="s">
        <v>438</v>
      </c>
      <c r="F297" s="48" t="s">
        <v>468</v>
      </c>
      <c r="G297" s="48" t="s">
        <v>469</v>
      </c>
      <c r="H297" s="48" t="s">
        <v>470</v>
      </c>
      <c r="I297" s="85" t="n">
        <v>2</v>
      </c>
      <c r="J297" s="48" t="s">
        <v>471</v>
      </c>
      <c r="K297" s="48" t="n">
        <v>100</v>
      </c>
      <c r="L297" s="48" t="s">
        <v>515</v>
      </c>
      <c r="M297" s="48" t="s">
        <v>516</v>
      </c>
      <c r="N297" s="86" t="s">
        <v>53</v>
      </c>
      <c r="O297" s="48" t="s">
        <v>473</v>
      </c>
      <c r="P297" s="85" t="s">
        <v>206</v>
      </c>
      <c r="Q297" s="48" t="s">
        <v>474</v>
      </c>
      <c r="R297" s="48" t="s">
        <v>444</v>
      </c>
      <c r="S297" s="48" t="s">
        <v>473</v>
      </c>
      <c r="T297" s="18"/>
      <c r="U297" s="173"/>
      <c r="V297" s="173" t="e">
        <f aca="false"/>
        <v>#N/A</v>
      </c>
      <c r="W297" s="173" t="e">
        <f aca="false"/>
        <v>#N/A</v>
      </c>
      <c r="X297" s="173" t="s">
        <v>466</v>
      </c>
      <c r="Y297" s="173" t="e">
        <f aca="false"/>
        <v>#N/A</v>
      </c>
      <c r="Z297" s="173" t="s">
        <v>466</v>
      </c>
      <c r="AA297" s="173" t="e">
        <f aca="false"/>
        <v>#N/A</v>
      </c>
      <c r="AB297" s="173" t="s">
        <v>466</v>
      </c>
      <c r="AC297" s="173" t="e">
        <f aca="false"/>
        <v>#N/A</v>
      </c>
      <c r="AD297" s="173" t="s">
        <v>466</v>
      </c>
      <c r="AE297" s="173" t="e">
        <f aca="false"/>
        <v>#N/A</v>
      </c>
      <c r="AF297" s="173" t="s">
        <v>466</v>
      </c>
      <c r="AG297" s="173" t="n">
        <v>89.3</v>
      </c>
      <c r="AH297" s="173" t="s">
        <v>466</v>
      </c>
      <c r="AI297" s="173" t="n">
        <v>98</v>
      </c>
      <c r="AJ297" s="173" t="s">
        <v>466</v>
      </c>
      <c r="AK297" s="173" t="n">
        <v>77</v>
      </c>
      <c r="AL297" s="173" t="s">
        <v>466</v>
      </c>
      <c r="AM297" s="173" t="e">
        <f aca="false"/>
        <v>#N/A</v>
      </c>
      <c r="AN297" s="173" t="s">
        <v>466</v>
      </c>
      <c r="AO297" s="173" t="e">
        <f aca="false"/>
        <v>#N/A</v>
      </c>
      <c r="AP297" s="173" t="s">
        <v>466</v>
      </c>
      <c r="AQ297" s="173" t="n">
        <v>110.67</v>
      </c>
      <c r="AR297" s="173" t="s">
        <v>466</v>
      </c>
      <c r="AS297" s="173" t="n">
        <v>109.6</v>
      </c>
      <c r="AT297" s="173" t="s">
        <v>319</v>
      </c>
      <c r="AU297" s="173" t="e">
        <f aca="false"/>
        <v>#N/A</v>
      </c>
      <c r="AV297" s="48"/>
      <c r="AW297" s="48" t="s">
        <v>475</v>
      </c>
      <c r="AX297" s="48"/>
      <c r="AY297" s="48"/>
      <c r="AZ297" s="48"/>
    </row>
    <row collapsed="false" customFormat="false" customHeight="false" hidden="false" ht="30.8" outlineLevel="0" r="298">
      <c r="A298" s="36" t="n">
        <v>288</v>
      </c>
      <c r="B298" s="82" t="n">
        <v>8287</v>
      </c>
      <c r="C298" s="71" t="s">
        <v>448</v>
      </c>
      <c r="D298" s="48" t="s">
        <v>437</v>
      </c>
      <c r="E298" s="48" t="s">
        <v>438</v>
      </c>
      <c r="F298" s="48" t="s">
        <v>468</v>
      </c>
      <c r="G298" s="48" t="s">
        <v>469</v>
      </c>
      <c r="H298" s="48" t="s">
        <v>470</v>
      </c>
      <c r="I298" s="85" t="n">
        <v>2</v>
      </c>
      <c r="J298" s="48" t="s">
        <v>471</v>
      </c>
      <c r="K298" s="48" t="n">
        <v>80</v>
      </c>
      <c r="L298" s="48" t="s">
        <v>517</v>
      </c>
      <c r="M298" s="48" t="s">
        <v>518</v>
      </c>
      <c r="N298" s="86" t="s">
        <v>206</v>
      </c>
      <c r="O298" s="48" t="s">
        <v>473</v>
      </c>
      <c r="P298" s="85" t="s">
        <v>206</v>
      </c>
      <c r="Q298" s="48" t="s">
        <v>474</v>
      </c>
      <c r="R298" s="48" t="s">
        <v>444</v>
      </c>
      <c r="S298" s="48" t="s">
        <v>473</v>
      </c>
      <c r="T298" s="18"/>
      <c r="U298" s="173"/>
      <c r="V298" s="173" t="e">
        <f aca="false"/>
        <v>#N/A</v>
      </c>
      <c r="W298" s="173" t="e">
        <f aca="false"/>
        <v>#N/A</v>
      </c>
      <c r="X298" s="173" t="s">
        <v>466</v>
      </c>
      <c r="Y298" s="173" t="e">
        <f aca="false"/>
        <v>#N/A</v>
      </c>
      <c r="Z298" s="173" t="s">
        <v>466</v>
      </c>
      <c r="AA298" s="173" t="e">
        <f aca="false"/>
        <v>#N/A</v>
      </c>
      <c r="AB298" s="173" t="s">
        <v>466</v>
      </c>
      <c r="AC298" s="173" t="e">
        <f aca="false"/>
        <v>#N/A</v>
      </c>
      <c r="AD298" s="173" t="s">
        <v>466</v>
      </c>
      <c r="AE298" s="173" t="e">
        <f aca="false"/>
        <v>#N/A</v>
      </c>
      <c r="AF298" s="173" t="s">
        <v>466</v>
      </c>
      <c r="AG298" s="173" t="e">
        <f aca="false"/>
        <v>#N/A</v>
      </c>
      <c r="AH298" s="173" t="s">
        <v>319</v>
      </c>
      <c r="AI298" s="173" t="n">
        <v>56.98</v>
      </c>
      <c r="AJ298" s="173" t="s">
        <v>319</v>
      </c>
      <c r="AK298" s="173" t="n">
        <v>52</v>
      </c>
      <c r="AL298" s="173" t="s">
        <v>319</v>
      </c>
      <c r="AM298" s="173" t="n">
        <v>56.39</v>
      </c>
      <c r="AN298" s="173" t="s">
        <v>319</v>
      </c>
      <c r="AO298" s="173" t="n">
        <v>51.32</v>
      </c>
      <c r="AP298" s="173" t="s">
        <v>319</v>
      </c>
      <c r="AQ298" s="173" t="n">
        <v>61.36</v>
      </c>
      <c r="AR298" s="173" t="s">
        <v>319</v>
      </c>
      <c r="AS298" s="173" t="n">
        <v>55.6</v>
      </c>
      <c r="AT298" s="173" t="s">
        <v>319</v>
      </c>
      <c r="AU298" s="173" t="e">
        <f aca="false"/>
        <v>#N/A</v>
      </c>
      <c r="AV298" s="173"/>
      <c r="AW298" s="173" t="s">
        <v>475</v>
      </c>
      <c r="AX298" s="173"/>
      <c r="AY298" s="173"/>
      <c r="AZ298" s="173"/>
    </row>
    <row collapsed="false" customFormat="false" customHeight="false" hidden="false" ht="30.8" outlineLevel="0" r="299">
      <c r="A299" s="36" t="n">
        <v>289</v>
      </c>
      <c r="B299" s="82" t="n">
        <v>8288</v>
      </c>
      <c r="C299" s="71" t="s">
        <v>448</v>
      </c>
      <c r="D299" s="48" t="s">
        <v>437</v>
      </c>
      <c r="E299" s="48" t="s">
        <v>438</v>
      </c>
      <c r="F299" s="48" t="s">
        <v>468</v>
      </c>
      <c r="G299" s="48" t="s">
        <v>469</v>
      </c>
      <c r="H299" s="48" t="s">
        <v>470</v>
      </c>
      <c r="I299" s="85" t="n">
        <v>2</v>
      </c>
      <c r="J299" s="48" t="s">
        <v>471</v>
      </c>
      <c r="K299" s="48" t="n">
        <v>80</v>
      </c>
      <c r="L299" s="48" t="s">
        <v>519</v>
      </c>
      <c r="M299" s="48" t="s">
        <v>520</v>
      </c>
      <c r="N299" s="86" t="s">
        <v>206</v>
      </c>
      <c r="O299" s="48" t="s">
        <v>473</v>
      </c>
      <c r="P299" s="85" t="s">
        <v>206</v>
      </c>
      <c r="Q299" s="48" t="s">
        <v>474</v>
      </c>
      <c r="R299" s="48" t="s">
        <v>444</v>
      </c>
      <c r="S299" s="48" t="s">
        <v>473</v>
      </c>
      <c r="T299" s="18"/>
      <c r="U299" s="173"/>
      <c r="V299" s="173" t="e">
        <f aca="false"/>
        <v>#N/A</v>
      </c>
      <c r="W299" s="173" t="e">
        <f aca="false"/>
        <v>#N/A</v>
      </c>
      <c r="X299" s="173" t="s">
        <v>466</v>
      </c>
      <c r="Y299" s="173" t="e">
        <f aca="false"/>
        <v>#N/A</v>
      </c>
      <c r="Z299" s="173" t="s">
        <v>466</v>
      </c>
      <c r="AA299" s="173" t="e">
        <f aca="false"/>
        <v>#N/A</v>
      </c>
      <c r="AB299" s="173" t="s">
        <v>466</v>
      </c>
      <c r="AC299" s="173" t="e">
        <f aca="false"/>
        <v>#N/A</v>
      </c>
      <c r="AD299" s="173" t="s">
        <v>466</v>
      </c>
      <c r="AE299" s="173" t="n">
        <v>166.37</v>
      </c>
      <c r="AF299" s="173" t="s">
        <v>319</v>
      </c>
      <c r="AG299" s="173" t="n">
        <v>103.61</v>
      </c>
      <c r="AH299" s="173" t="s">
        <v>319</v>
      </c>
      <c r="AI299" s="173" t="n">
        <v>30.5</v>
      </c>
      <c r="AJ299" s="173" t="s">
        <v>319</v>
      </c>
      <c r="AK299" s="173" t="n">
        <v>65.06</v>
      </c>
      <c r="AL299" s="173" t="s">
        <v>319</v>
      </c>
      <c r="AM299" s="173" t="n">
        <v>79.59</v>
      </c>
      <c r="AN299" s="173" t="s">
        <v>319</v>
      </c>
      <c r="AO299" s="173" t="n">
        <v>277.76</v>
      </c>
      <c r="AP299" s="173" t="s">
        <v>319</v>
      </c>
      <c r="AQ299" s="173" t="n">
        <v>298.35</v>
      </c>
      <c r="AR299" s="173" t="s">
        <v>319</v>
      </c>
      <c r="AS299" s="173" t="n">
        <v>411.36</v>
      </c>
      <c r="AT299" s="173" t="s">
        <v>319</v>
      </c>
      <c r="AU299" s="173" t="e">
        <f aca="false"/>
        <v>#N/A</v>
      </c>
      <c r="AV299" s="173"/>
      <c r="AW299" s="173" t="s">
        <v>475</v>
      </c>
      <c r="AX299" s="173"/>
      <c r="AY299" s="173"/>
      <c r="AZ299" s="173"/>
    </row>
    <row collapsed="false" customFormat="false" customHeight="false" hidden="false" ht="30.8" outlineLevel="0" r="300">
      <c r="A300" s="36" t="n">
        <v>290</v>
      </c>
      <c r="B300" s="82" t="n">
        <v>8289</v>
      </c>
      <c r="C300" s="71" t="s">
        <v>448</v>
      </c>
      <c r="D300" s="71" t="s">
        <v>437</v>
      </c>
      <c r="E300" s="48" t="s">
        <v>438</v>
      </c>
      <c r="F300" s="48" t="s">
        <v>468</v>
      </c>
      <c r="G300" s="48" t="s">
        <v>469</v>
      </c>
      <c r="H300" s="48" t="s">
        <v>470</v>
      </c>
      <c r="I300" s="85" t="n">
        <v>2</v>
      </c>
      <c r="J300" s="48" t="s">
        <v>471</v>
      </c>
      <c r="K300" s="48" t="n">
        <v>80</v>
      </c>
      <c r="L300" s="48" t="s">
        <v>521</v>
      </c>
      <c r="M300" s="48" t="s">
        <v>522</v>
      </c>
      <c r="N300" s="86" t="s">
        <v>206</v>
      </c>
      <c r="O300" s="48" t="s">
        <v>473</v>
      </c>
      <c r="P300" s="85" t="s">
        <v>206</v>
      </c>
      <c r="Q300" s="48" t="s">
        <v>474</v>
      </c>
      <c r="R300" s="48" t="s">
        <v>444</v>
      </c>
      <c r="S300" s="48" t="s">
        <v>473</v>
      </c>
      <c r="T300" s="34"/>
      <c r="U300" s="174"/>
      <c r="V300" s="174" t="e">
        <f aca="false"/>
        <v>#N/A</v>
      </c>
      <c r="W300" s="175" t="e">
        <f aca="false"/>
        <v>#N/A</v>
      </c>
      <c r="X300" s="175" t="s">
        <v>466</v>
      </c>
      <c r="Y300" s="175" t="e">
        <f aca="false"/>
        <v>#N/A</v>
      </c>
      <c r="Z300" s="175" t="s">
        <v>466</v>
      </c>
      <c r="AA300" s="175" t="e">
        <f aca="false"/>
        <v>#N/A</v>
      </c>
      <c r="AB300" s="175" t="s">
        <v>466</v>
      </c>
      <c r="AC300" s="175" t="e">
        <f aca="false"/>
        <v>#N/A</v>
      </c>
      <c r="AD300" s="175" t="s">
        <v>466</v>
      </c>
      <c r="AE300" s="175" t="e">
        <f aca="false"/>
        <v>#N/A</v>
      </c>
      <c r="AF300" s="175" t="s">
        <v>319</v>
      </c>
      <c r="AG300" s="175" t="e">
        <f aca="false"/>
        <v>#N/A</v>
      </c>
      <c r="AH300" s="175" t="s">
        <v>466</v>
      </c>
      <c r="AI300" s="175" t="e">
        <f aca="false"/>
        <v>#N/A</v>
      </c>
      <c r="AJ300" s="175" t="s">
        <v>319</v>
      </c>
      <c r="AK300" s="175" t="n">
        <v>116.87</v>
      </c>
      <c r="AL300" s="175" t="s">
        <v>319</v>
      </c>
      <c r="AM300" s="175" t="n">
        <v>112.36</v>
      </c>
      <c r="AN300" s="175" t="s">
        <v>319</v>
      </c>
      <c r="AO300" s="175" t="n">
        <v>119.36</v>
      </c>
      <c r="AP300" s="175" t="s">
        <v>319</v>
      </c>
      <c r="AQ300" s="175" t="n">
        <v>120.36</v>
      </c>
      <c r="AR300" s="175" t="s">
        <v>319</v>
      </c>
      <c r="AS300" s="175" t="n">
        <v>119.36</v>
      </c>
      <c r="AT300" s="175" t="s">
        <v>319</v>
      </c>
      <c r="AU300" s="173" t="e">
        <f aca="false"/>
        <v>#N/A</v>
      </c>
      <c r="AV300" s="175"/>
      <c r="AW300" s="173" t="s">
        <v>475</v>
      </c>
      <c r="AX300" s="175"/>
      <c r="AY300" s="175"/>
      <c r="AZ300" s="175"/>
    </row>
    <row collapsed="false" customFormat="false" customHeight="false" hidden="false" ht="30.8" outlineLevel="0" r="301">
      <c r="A301" s="36" t="n">
        <v>291</v>
      </c>
      <c r="B301" s="82" t="n">
        <v>8290</v>
      </c>
      <c r="C301" s="71" t="s">
        <v>448</v>
      </c>
      <c r="D301" s="71" t="s">
        <v>437</v>
      </c>
      <c r="E301" s="48" t="s">
        <v>438</v>
      </c>
      <c r="F301" s="48" t="s">
        <v>468</v>
      </c>
      <c r="G301" s="48" t="s">
        <v>469</v>
      </c>
      <c r="H301" s="48" t="s">
        <v>470</v>
      </c>
      <c r="I301" s="85" t="n">
        <v>2</v>
      </c>
      <c r="J301" s="48" t="s">
        <v>471</v>
      </c>
      <c r="K301" s="48" t="n">
        <v>80</v>
      </c>
      <c r="L301" s="48" t="s">
        <v>523</v>
      </c>
      <c r="M301" s="48" t="s">
        <v>524</v>
      </c>
      <c r="N301" s="86" t="s">
        <v>206</v>
      </c>
      <c r="O301" s="48" t="s">
        <v>473</v>
      </c>
      <c r="P301" s="85" t="s">
        <v>206</v>
      </c>
      <c r="Q301" s="48" t="s">
        <v>474</v>
      </c>
      <c r="R301" s="48" t="s">
        <v>444</v>
      </c>
      <c r="S301" s="48" t="s">
        <v>473</v>
      </c>
      <c r="T301" s="34"/>
      <c r="U301" s="174"/>
      <c r="V301" s="174" t="e">
        <f aca="false"/>
        <v>#N/A</v>
      </c>
      <c r="W301" s="175" t="e">
        <f aca="false"/>
        <v>#N/A</v>
      </c>
      <c r="X301" s="175" t="s">
        <v>466</v>
      </c>
      <c r="Y301" s="175" t="e">
        <f aca="false"/>
        <v>#N/A</v>
      </c>
      <c r="Z301" s="175" t="s">
        <v>466</v>
      </c>
      <c r="AA301" s="175" t="e">
        <f aca="false"/>
        <v>#N/A</v>
      </c>
      <c r="AB301" s="175" t="s">
        <v>466</v>
      </c>
      <c r="AC301" s="175" t="e">
        <f aca="false"/>
        <v>#N/A</v>
      </c>
      <c r="AD301" s="175" t="s">
        <v>466</v>
      </c>
      <c r="AE301" s="175" t="n">
        <v>210.79</v>
      </c>
      <c r="AF301" s="175" t="s">
        <v>319</v>
      </c>
      <c r="AG301" s="175" t="n">
        <v>127.29</v>
      </c>
      <c r="AH301" s="175" t="s">
        <v>319</v>
      </c>
      <c r="AI301" s="175" t="n">
        <v>45.23</v>
      </c>
      <c r="AJ301" s="175" t="s">
        <v>319</v>
      </c>
      <c r="AK301" s="175" t="n">
        <v>78.28</v>
      </c>
      <c r="AL301" s="175" t="s">
        <v>319</v>
      </c>
      <c r="AM301" s="175" t="n">
        <v>98.71</v>
      </c>
      <c r="AN301" s="175" t="s">
        <v>319</v>
      </c>
      <c r="AO301" s="175" t="n">
        <v>335.29</v>
      </c>
      <c r="AP301" s="175" t="s">
        <v>319</v>
      </c>
      <c r="AQ301" s="175" t="n">
        <v>365.5</v>
      </c>
      <c r="AR301" s="175" t="s">
        <v>319</v>
      </c>
      <c r="AS301" s="175" t="n">
        <v>495.66</v>
      </c>
      <c r="AT301" s="175" t="s">
        <v>319</v>
      </c>
      <c r="AU301" s="173" t="e">
        <f aca="false"/>
        <v>#N/A</v>
      </c>
      <c r="AV301" s="175"/>
      <c r="AW301" s="173" t="s">
        <v>475</v>
      </c>
      <c r="AX301" s="175"/>
      <c r="AY301" s="175"/>
      <c r="AZ301" s="175"/>
    </row>
    <row collapsed="false" customFormat="false" customHeight="false" hidden="false" ht="30.8" outlineLevel="0" r="302">
      <c r="A302" s="36" t="n">
        <v>292</v>
      </c>
      <c r="B302" s="82" t="n">
        <v>8291</v>
      </c>
      <c r="C302" s="71" t="s">
        <v>448</v>
      </c>
      <c r="D302" s="71" t="s">
        <v>437</v>
      </c>
      <c r="E302" s="48" t="s">
        <v>438</v>
      </c>
      <c r="F302" s="48" t="s">
        <v>468</v>
      </c>
      <c r="G302" s="48" t="s">
        <v>469</v>
      </c>
      <c r="H302" s="48" t="s">
        <v>470</v>
      </c>
      <c r="I302" s="85" t="n">
        <v>2</v>
      </c>
      <c r="J302" s="48" t="s">
        <v>471</v>
      </c>
      <c r="K302" s="48" t="n">
        <v>80</v>
      </c>
      <c r="L302" s="48" t="s">
        <v>525</v>
      </c>
      <c r="M302" s="48" t="s">
        <v>526</v>
      </c>
      <c r="N302" s="86" t="s">
        <v>206</v>
      </c>
      <c r="O302" s="48" t="s">
        <v>473</v>
      </c>
      <c r="P302" s="85" t="s">
        <v>206</v>
      </c>
      <c r="Q302" s="48" t="s">
        <v>474</v>
      </c>
      <c r="R302" s="48" t="s">
        <v>444</v>
      </c>
      <c r="S302" s="48" t="s">
        <v>473</v>
      </c>
      <c r="T302" s="34"/>
      <c r="U302" s="174"/>
      <c r="V302" s="174" t="e">
        <f aca="false"/>
        <v>#N/A</v>
      </c>
      <c r="W302" s="175" t="e">
        <f aca="false"/>
        <v>#N/A</v>
      </c>
      <c r="X302" s="175" t="s">
        <v>466</v>
      </c>
      <c r="Y302" s="175" t="e">
        <f aca="false"/>
        <v>#N/A</v>
      </c>
      <c r="Z302" s="175" t="s">
        <v>466</v>
      </c>
      <c r="AA302" s="175" t="e">
        <f aca="false"/>
        <v>#N/A</v>
      </c>
      <c r="AB302" s="175" t="s">
        <v>466</v>
      </c>
      <c r="AC302" s="175" t="e">
        <f aca="false"/>
        <v>#N/A</v>
      </c>
      <c r="AD302" s="175" t="s">
        <v>466</v>
      </c>
      <c r="AE302" s="175" t="e">
        <f aca="false"/>
        <v>#N/A</v>
      </c>
      <c r="AF302" s="175" t="s">
        <v>466</v>
      </c>
      <c r="AG302" s="175" t="e">
        <f aca="false"/>
        <v>#N/A</v>
      </c>
      <c r="AH302" s="175" t="s">
        <v>466</v>
      </c>
      <c r="AI302" s="175" t="e">
        <f aca="false"/>
        <v>#N/A</v>
      </c>
      <c r="AJ302" s="175" t="s">
        <v>319</v>
      </c>
      <c r="AK302" s="175" t="n">
        <v>48.32</v>
      </c>
      <c r="AL302" s="175" t="s">
        <v>319</v>
      </c>
      <c r="AM302" s="175" t="n">
        <v>44.69</v>
      </c>
      <c r="AN302" s="175" t="s">
        <v>319</v>
      </c>
      <c r="AO302" s="175" t="n">
        <v>45.36</v>
      </c>
      <c r="AP302" s="175" t="s">
        <v>319</v>
      </c>
      <c r="AQ302" s="175" t="n">
        <v>44.36</v>
      </c>
      <c r="AR302" s="175" t="s">
        <v>319</v>
      </c>
      <c r="AS302" s="175" t="n">
        <v>43.6</v>
      </c>
      <c r="AT302" s="175" t="s">
        <v>319</v>
      </c>
      <c r="AU302" s="173" t="e">
        <f aca="false"/>
        <v>#N/A</v>
      </c>
      <c r="AV302" s="175"/>
      <c r="AW302" s="173" t="s">
        <v>475</v>
      </c>
      <c r="AX302" s="175"/>
      <c r="AY302" s="175"/>
      <c r="AZ302" s="175"/>
    </row>
    <row collapsed="false" customFormat="false" customHeight="false" hidden="false" ht="30.8" outlineLevel="0" r="303">
      <c r="A303" s="36" t="n">
        <v>293</v>
      </c>
      <c r="B303" s="82" t="n">
        <v>8292</v>
      </c>
      <c r="C303" s="71" t="s">
        <v>448</v>
      </c>
      <c r="D303" s="71" t="s">
        <v>437</v>
      </c>
      <c r="E303" s="48" t="s">
        <v>438</v>
      </c>
      <c r="F303" s="48" t="s">
        <v>468</v>
      </c>
      <c r="G303" s="48" t="s">
        <v>469</v>
      </c>
      <c r="H303" s="48" t="s">
        <v>470</v>
      </c>
      <c r="I303" s="85" t="n">
        <v>2</v>
      </c>
      <c r="J303" s="48" t="s">
        <v>471</v>
      </c>
      <c r="K303" s="48" t="n">
        <v>80</v>
      </c>
      <c r="L303" s="48" t="s">
        <v>527</v>
      </c>
      <c r="M303" s="48" t="s">
        <v>528</v>
      </c>
      <c r="N303" s="86" t="s">
        <v>206</v>
      </c>
      <c r="O303" s="48" t="s">
        <v>473</v>
      </c>
      <c r="P303" s="85" t="s">
        <v>206</v>
      </c>
      <c r="Q303" s="48" t="s">
        <v>474</v>
      </c>
      <c r="R303" s="48" t="s">
        <v>444</v>
      </c>
      <c r="S303" s="48" t="s">
        <v>473</v>
      </c>
      <c r="T303" s="34"/>
      <c r="U303" s="174"/>
      <c r="V303" s="174" t="e">
        <f aca="false"/>
        <v>#N/A</v>
      </c>
      <c r="W303" s="175" t="e">
        <f aca="false"/>
        <v>#N/A</v>
      </c>
      <c r="X303" s="175" t="s">
        <v>466</v>
      </c>
      <c r="Y303" s="175" t="e">
        <f aca="false"/>
        <v>#N/A</v>
      </c>
      <c r="Z303" s="175" t="s">
        <v>466</v>
      </c>
      <c r="AA303" s="175" t="e">
        <f aca="false"/>
        <v>#N/A</v>
      </c>
      <c r="AB303" s="175" t="s">
        <v>466</v>
      </c>
      <c r="AC303" s="175" t="e">
        <f aca="false"/>
        <v>#N/A</v>
      </c>
      <c r="AD303" s="175" t="s">
        <v>466</v>
      </c>
      <c r="AE303" s="175" t="e">
        <f aca="false"/>
        <v>#N/A</v>
      </c>
      <c r="AF303" s="175" t="s">
        <v>466</v>
      </c>
      <c r="AG303" s="175" t="e">
        <f aca="false"/>
        <v>#N/A</v>
      </c>
      <c r="AH303" s="175" t="s">
        <v>466</v>
      </c>
      <c r="AI303" s="175" t="e">
        <f aca="false"/>
        <v>#N/A</v>
      </c>
      <c r="AJ303" s="175" t="s">
        <v>466</v>
      </c>
      <c r="AK303" s="175" t="e">
        <f aca="false"/>
        <v>#N/A</v>
      </c>
      <c r="AL303" s="175" t="s">
        <v>466</v>
      </c>
      <c r="AM303" s="175" t="e">
        <f aca="false"/>
        <v>#N/A</v>
      </c>
      <c r="AN303" s="175" t="s">
        <v>319</v>
      </c>
      <c r="AO303" s="175" t="n">
        <v>48.96</v>
      </c>
      <c r="AP303" s="175" t="s">
        <v>319</v>
      </c>
      <c r="AQ303" s="175" t="n">
        <v>47.65</v>
      </c>
      <c r="AR303" s="175" t="s">
        <v>319</v>
      </c>
      <c r="AS303" s="175" t="n">
        <v>44.69</v>
      </c>
      <c r="AT303" s="175" t="s">
        <v>319</v>
      </c>
      <c r="AU303" s="173" t="e">
        <f aca="false"/>
        <v>#N/A</v>
      </c>
      <c r="AV303" s="175"/>
      <c r="AW303" s="173" t="s">
        <v>475</v>
      </c>
      <c r="AX303" s="175"/>
      <c r="AY303" s="175"/>
      <c r="AZ303" s="175"/>
    </row>
    <row collapsed="false" customFormat="false" customHeight="false" hidden="false" ht="30.8" outlineLevel="0" r="304">
      <c r="A304" s="36" t="n">
        <v>294</v>
      </c>
      <c r="B304" s="82" t="n">
        <v>8293</v>
      </c>
      <c r="C304" s="71" t="s">
        <v>448</v>
      </c>
      <c r="D304" s="71" t="s">
        <v>437</v>
      </c>
      <c r="E304" s="48" t="s">
        <v>438</v>
      </c>
      <c r="F304" s="48" t="s">
        <v>468</v>
      </c>
      <c r="G304" s="48" t="s">
        <v>469</v>
      </c>
      <c r="H304" s="48" t="s">
        <v>470</v>
      </c>
      <c r="I304" s="85" t="n">
        <v>2</v>
      </c>
      <c r="J304" s="48" t="s">
        <v>471</v>
      </c>
      <c r="K304" s="34" t="n">
        <v>50</v>
      </c>
      <c r="L304" s="48" t="s">
        <v>529</v>
      </c>
      <c r="M304" s="48" t="s">
        <v>530</v>
      </c>
      <c r="N304" s="86" t="s">
        <v>206</v>
      </c>
      <c r="O304" s="48" t="s">
        <v>473</v>
      </c>
      <c r="P304" s="85" t="s">
        <v>206</v>
      </c>
      <c r="Q304" s="48" t="s">
        <v>474</v>
      </c>
      <c r="R304" s="48" t="s">
        <v>444</v>
      </c>
      <c r="S304" s="48" t="s">
        <v>473</v>
      </c>
      <c r="T304" s="34"/>
      <c r="U304" s="175"/>
      <c r="V304" s="175" t="e">
        <f aca="false"/>
        <v>#N/A</v>
      </c>
      <c r="W304" s="175" t="e">
        <f aca="false"/>
        <v>#N/A</v>
      </c>
      <c r="X304" s="175" t="s">
        <v>466</v>
      </c>
      <c r="Y304" s="175" t="e">
        <f aca="false"/>
        <v>#N/A</v>
      </c>
      <c r="Z304" s="175" t="s">
        <v>466</v>
      </c>
      <c r="AA304" s="175" t="e">
        <f aca="false"/>
        <v>#N/A</v>
      </c>
      <c r="AB304" s="175" t="s">
        <v>466</v>
      </c>
      <c r="AC304" s="175" t="e">
        <f aca="false"/>
        <v>#N/A</v>
      </c>
      <c r="AD304" s="175" t="s">
        <v>466</v>
      </c>
      <c r="AE304" s="175" t="e">
        <f aca="false"/>
        <v>#N/A</v>
      </c>
      <c r="AF304" s="175" t="s">
        <v>466</v>
      </c>
      <c r="AG304" s="175" t="e">
        <f aca="false"/>
        <v>#N/A</v>
      </c>
      <c r="AH304" s="175" t="s">
        <v>466</v>
      </c>
      <c r="AI304" s="175" t="e">
        <f aca="false"/>
        <v>#N/A</v>
      </c>
      <c r="AJ304" s="175" t="s">
        <v>319</v>
      </c>
      <c r="AK304" s="175" t="n">
        <v>0</v>
      </c>
      <c r="AL304" s="175" t="s">
        <v>319</v>
      </c>
      <c r="AM304" s="175" t="n">
        <v>28.63</v>
      </c>
      <c r="AN304" s="175" t="s">
        <v>319</v>
      </c>
      <c r="AO304" s="175" t="n">
        <v>29.63</v>
      </c>
      <c r="AP304" s="175" t="s">
        <v>319</v>
      </c>
      <c r="AQ304" s="175" t="n">
        <v>28.63</v>
      </c>
      <c r="AR304" s="175" t="s">
        <v>319</v>
      </c>
      <c r="AS304" s="175" t="n">
        <v>26.43</v>
      </c>
      <c r="AT304" s="175" t="s">
        <v>319</v>
      </c>
      <c r="AU304" s="173" t="e">
        <f aca="false"/>
        <v>#N/A</v>
      </c>
      <c r="AV304" s="175"/>
      <c r="AW304" s="173" t="s">
        <v>475</v>
      </c>
      <c r="AX304" s="175"/>
      <c r="AY304" s="175"/>
      <c r="AZ304" s="175"/>
    </row>
    <row collapsed="false" customFormat="false" customHeight="false" hidden="false" ht="30.8" outlineLevel="0" r="305">
      <c r="A305" s="36" t="n">
        <v>295</v>
      </c>
      <c r="B305" s="82" t="n">
        <v>8294</v>
      </c>
      <c r="C305" s="71" t="s">
        <v>448</v>
      </c>
      <c r="D305" s="71" t="s">
        <v>437</v>
      </c>
      <c r="E305" s="48" t="s">
        <v>438</v>
      </c>
      <c r="F305" s="48" t="s">
        <v>468</v>
      </c>
      <c r="G305" s="48" t="s">
        <v>469</v>
      </c>
      <c r="H305" s="48" t="s">
        <v>470</v>
      </c>
      <c r="I305" s="85" t="n">
        <v>2</v>
      </c>
      <c r="J305" s="48" t="s">
        <v>471</v>
      </c>
      <c r="K305" s="34" t="n">
        <v>880</v>
      </c>
      <c r="L305" s="48" t="s">
        <v>531</v>
      </c>
      <c r="M305" s="48" t="s">
        <v>532</v>
      </c>
      <c r="N305" s="86" t="s">
        <v>206</v>
      </c>
      <c r="O305" s="48" t="s">
        <v>473</v>
      </c>
      <c r="P305" s="85" t="s">
        <v>206</v>
      </c>
      <c r="Q305" s="48" t="s">
        <v>474</v>
      </c>
      <c r="R305" s="48" t="s">
        <v>444</v>
      </c>
      <c r="S305" s="48" t="s">
        <v>473</v>
      </c>
      <c r="T305" s="34"/>
      <c r="U305" s="175"/>
      <c r="V305" s="175" t="e">
        <f aca="false"/>
        <v>#N/A</v>
      </c>
      <c r="W305" s="175" t="e">
        <f aca="false"/>
        <v>#N/A</v>
      </c>
      <c r="X305" s="175" t="s">
        <v>466</v>
      </c>
      <c r="Y305" s="175" t="e">
        <f aca="false"/>
        <v>#N/A</v>
      </c>
      <c r="Z305" s="175" t="s">
        <v>466</v>
      </c>
      <c r="AA305" s="175" t="e">
        <f aca="false"/>
        <v>#N/A</v>
      </c>
      <c r="AB305" s="175" t="s">
        <v>466</v>
      </c>
      <c r="AC305" s="175" t="e">
        <f aca="false"/>
        <v>#N/A</v>
      </c>
      <c r="AD305" s="175" t="s">
        <v>466</v>
      </c>
      <c r="AE305" s="175" t="e">
        <f aca="false"/>
        <v>#N/A</v>
      </c>
      <c r="AF305" s="175" t="s">
        <v>466</v>
      </c>
      <c r="AG305" s="175" t="e">
        <f aca="false"/>
        <v>#N/A</v>
      </c>
      <c r="AH305" s="175" t="s">
        <v>466</v>
      </c>
      <c r="AI305" s="175" t="e">
        <f aca="false"/>
        <v>#N/A</v>
      </c>
      <c r="AJ305" s="175" t="s">
        <v>466</v>
      </c>
      <c r="AK305" s="175" t="e">
        <f aca="false"/>
        <v>#N/A</v>
      </c>
      <c r="AL305" s="175" t="s">
        <v>466</v>
      </c>
      <c r="AM305" s="175" t="e">
        <f aca="false"/>
        <v>#N/A</v>
      </c>
      <c r="AN305" s="175" t="s">
        <v>466</v>
      </c>
      <c r="AO305" s="175" t="n">
        <v>107.49</v>
      </c>
      <c r="AP305" s="175" t="s">
        <v>319</v>
      </c>
      <c r="AQ305" s="175" t="n">
        <v>147.77</v>
      </c>
      <c r="AR305" s="175" t="s">
        <v>319</v>
      </c>
      <c r="AS305" s="175" t="n">
        <v>184.67</v>
      </c>
      <c r="AT305" s="175" t="s">
        <v>319</v>
      </c>
      <c r="AU305" s="173" t="e">
        <f aca="false"/>
        <v>#N/A</v>
      </c>
      <c r="AV305" s="175"/>
      <c r="AW305" s="173" t="s">
        <v>475</v>
      </c>
      <c r="AX305" s="175"/>
      <c r="AY305" s="175"/>
      <c r="AZ305" s="175"/>
    </row>
    <row collapsed="false" customFormat="false" customHeight="false" hidden="false" ht="30.8" outlineLevel="0" r="306">
      <c r="A306" s="36" t="n">
        <v>296</v>
      </c>
      <c r="B306" s="82" t="n">
        <v>8295</v>
      </c>
      <c r="C306" s="71" t="s">
        <v>448</v>
      </c>
      <c r="D306" s="71" t="s">
        <v>437</v>
      </c>
      <c r="E306" s="48" t="s">
        <v>438</v>
      </c>
      <c r="F306" s="48" t="s">
        <v>468</v>
      </c>
      <c r="G306" s="48" t="s">
        <v>469</v>
      </c>
      <c r="H306" s="48" t="s">
        <v>470</v>
      </c>
      <c r="I306" s="85" t="n">
        <v>4</v>
      </c>
      <c r="J306" s="48" t="s">
        <v>471</v>
      </c>
      <c r="K306" s="34" t="n">
        <v>70</v>
      </c>
      <c r="L306" s="48" t="s">
        <v>533</v>
      </c>
      <c r="M306" s="48" t="s">
        <v>534</v>
      </c>
      <c r="N306" s="86" t="s">
        <v>206</v>
      </c>
      <c r="O306" s="48" t="s">
        <v>473</v>
      </c>
      <c r="P306" s="85" t="s">
        <v>206</v>
      </c>
      <c r="Q306" s="48" t="s">
        <v>474</v>
      </c>
      <c r="R306" s="48" t="s">
        <v>444</v>
      </c>
      <c r="S306" s="48" t="s">
        <v>473</v>
      </c>
      <c r="T306" s="34"/>
      <c r="U306" s="175"/>
      <c r="V306" s="175" t="e">
        <f aca="false"/>
        <v>#N/A</v>
      </c>
      <c r="W306" s="175" t="e">
        <f aca="false"/>
        <v>#N/A</v>
      </c>
      <c r="X306" s="175" t="s">
        <v>466</v>
      </c>
      <c r="Y306" s="175" t="e">
        <f aca="false"/>
        <v>#N/A</v>
      </c>
      <c r="Z306" s="175" t="s">
        <v>466</v>
      </c>
      <c r="AA306" s="175" t="e">
        <f aca="false"/>
        <v>#N/A</v>
      </c>
      <c r="AB306" s="175" t="s">
        <v>466</v>
      </c>
      <c r="AC306" s="175" t="e">
        <f aca="false"/>
        <v>#N/A</v>
      </c>
      <c r="AD306" s="175" t="s">
        <v>466</v>
      </c>
      <c r="AE306" s="175" t="e">
        <f aca="false"/>
        <v>#N/A</v>
      </c>
      <c r="AF306" s="175" t="s">
        <v>466</v>
      </c>
      <c r="AG306" s="175" t="e">
        <f aca="false"/>
        <v>#N/A</v>
      </c>
      <c r="AH306" s="175" t="s">
        <v>466</v>
      </c>
      <c r="AI306" s="175" t="e">
        <f aca="false"/>
        <v>#N/A</v>
      </c>
      <c r="AJ306" s="175" t="s">
        <v>466</v>
      </c>
      <c r="AK306" s="176" t="e">
        <f aca="false"/>
        <v>#N/A</v>
      </c>
      <c r="AL306" s="175" t="s">
        <v>466</v>
      </c>
      <c r="AM306" s="175" t="e">
        <f aca="false"/>
        <v>#N/A</v>
      </c>
      <c r="AN306" s="175" t="s">
        <v>466</v>
      </c>
      <c r="AO306" s="175" t="e">
        <f aca="false"/>
        <v>#N/A</v>
      </c>
      <c r="AP306" s="175" t="s">
        <v>466</v>
      </c>
      <c r="AQ306" s="175" t="n">
        <v>352.1</v>
      </c>
      <c r="AR306" s="175" t="s">
        <v>466</v>
      </c>
      <c r="AS306" s="175" t="n">
        <v>335.6</v>
      </c>
      <c r="AT306" s="175" t="s">
        <v>466</v>
      </c>
      <c r="AU306" s="173" t="e">
        <f aca="false"/>
        <v>#N/A</v>
      </c>
      <c r="AV306" s="175"/>
      <c r="AW306" s="173" t="s">
        <v>475</v>
      </c>
      <c r="AX306" s="175"/>
      <c r="AY306" s="175"/>
      <c r="AZ306" s="175"/>
    </row>
    <row collapsed="false" customFormat="false" customHeight="false" hidden="false" ht="30.8" outlineLevel="0" r="307">
      <c r="A307" s="36" t="n">
        <v>297</v>
      </c>
      <c r="B307" s="82" t="n">
        <v>8296</v>
      </c>
      <c r="C307" s="71" t="s">
        <v>448</v>
      </c>
      <c r="D307" s="71" t="s">
        <v>437</v>
      </c>
      <c r="E307" s="48" t="s">
        <v>438</v>
      </c>
      <c r="F307" s="48" t="s">
        <v>468</v>
      </c>
      <c r="G307" s="48" t="s">
        <v>469</v>
      </c>
      <c r="H307" s="48" t="s">
        <v>470</v>
      </c>
      <c r="I307" s="85" t="n">
        <v>1</v>
      </c>
      <c r="J307" s="48" t="s">
        <v>471</v>
      </c>
      <c r="K307" s="34" t="n">
        <v>80</v>
      </c>
      <c r="L307" s="48" t="s">
        <v>535</v>
      </c>
      <c r="M307" s="48" t="s">
        <v>536</v>
      </c>
      <c r="N307" s="86" t="s">
        <v>206</v>
      </c>
      <c r="O307" s="48" t="s">
        <v>473</v>
      </c>
      <c r="P307" s="85" t="s">
        <v>206</v>
      </c>
      <c r="Q307" s="48" t="s">
        <v>474</v>
      </c>
      <c r="R307" s="48" t="s">
        <v>444</v>
      </c>
      <c r="S307" s="48" t="s">
        <v>473</v>
      </c>
      <c r="T307" s="34"/>
      <c r="U307" s="175"/>
      <c r="V307" s="175" t="e">
        <f aca="false"/>
        <v>#N/A</v>
      </c>
      <c r="W307" s="175" t="e">
        <f aca="false"/>
        <v>#N/A</v>
      </c>
      <c r="X307" s="175" t="s">
        <v>466</v>
      </c>
      <c r="Y307" s="175" t="e">
        <f aca="false"/>
        <v>#N/A</v>
      </c>
      <c r="Z307" s="175" t="s">
        <v>466</v>
      </c>
      <c r="AA307" s="175" t="e">
        <f aca="false"/>
        <v>#N/A</v>
      </c>
      <c r="AB307" s="175" t="s">
        <v>466</v>
      </c>
      <c r="AC307" s="175" t="e">
        <f aca="false"/>
        <v>#N/A</v>
      </c>
      <c r="AD307" s="175" t="s">
        <v>466</v>
      </c>
      <c r="AE307" s="175" t="n">
        <v>46.63</v>
      </c>
      <c r="AF307" s="175" t="s">
        <v>319</v>
      </c>
      <c r="AG307" s="175" t="n">
        <v>40.74</v>
      </c>
      <c r="AH307" s="175" t="s">
        <v>319</v>
      </c>
      <c r="AI307" s="175" t="n">
        <v>40.62</v>
      </c>
      <c r="AJ307" s="175" t="s">
        <v>319</v>
      </c>
      <c r="AK307" s="175" t="n">
        <v>20.03</v>
      </c>
      <c r="AL307" s="175" t="s">
        <v>319</v>
      </c>
      <c r="AM307" s="175" t="n">
        <v>19.1</v>
      </c>
      <c r="AN307" s="175" t="s">
        <v>319</v>
      </c>
      <c r="AO307" s="175" t="n">
        <v>84.14</v>
      </c>
      <c r="AP307" s="175" t="s">
        <v>319</v>
      </c>
      <c r="AQ307" s="175" t="n">
        <v>97.64</v>
      </c>
      <c r="AR307" s="175" t="s">
        <v>319</v>
      </c>
      <c r="AS307" s="175" t="n">
        <v>95.6</v>
      </c>
      <c r="AT307" s="175" t="s">
        <v>319</v>
      </c>
      <c r="AU307" s="173" t="e">
        <f aca="false"/>
        <v>#N/A</v>
      </c>
      <c r="AV307" s="175"/>
      <c r="AW307" s="173" t="s">
        <v>475</v>
      </c>
      <c r="AX307" s="175"/>
      <c r="AY307" s="175"/>
      <c r="AZ307" s="175"/>
    </row>
    <row collapsed="false" customFormat="false" customHeight="false" hidden="false" ht="30.8" outlineLevel="0" r="308">
      <c r="A308" s="36" t="n">
        <v>298</v>
      </c>
      <c r="B308" s="82" t="n">
        <v>8297</v>
      </c>
      <c r="C308" s="71" t="s">
        <v>448</v>
      </c>
      <c r="D308" s="71" t="s">
        <v>437</v>
      </c>
      <c r="E308" s="48" t="s">
        <v>438</v>
      </c>
      <c r="F308" s="48" t="s">
        <v>468</v>
      </c>
      <c r="G308" s="48" t="s">
        <v>469</v>
      </c>
      <c r="H308" s="48" t="s">
        <v>470</v>
      </c>
      <c r="I308" s="85" t="n">
        <v>1</v>
      </c>
      <c r="J308" s="48" t="s">
        <v>471</v>
      </c>
      <c r="K308" s="34" t="n">
        <v>80</v>
      </c>
      <c r="L308" s="48" t="s">
        <v>537</v>
      </c>
      <c r="M308" s="48" t="s">
        <v>538</v>
      </c>
      <c r="N308" s="86" t="s">
        <v>206</v>
      </c>
      <c r="O308" s="48" t="s">
        <v>473</v>
      </c>
      <c r="P308" s="85" t="s">
        <v>206</v>
      </c>
      <c r="Q308" s="48" t="s">
        <v>474</v>
      </c>
      <c r="R308" s="48" t="s">
        <v>444</v>
      </c>
      <c r="S308" s="48" t="s">
        <v>473</v>
      </c>
      <c r="T308" s="34"/>
      <c r="U308" s="175"/>
      <c r="V308" s="175" t="e">
        <f aca="false"/>
        <v>#N/A</v>
      </c>
      <c r="W308" s="175" t="e">
        <f aca="false"/>
        <v>#N/A</v>
      </c>
      <c r="X308" s="175" t="s">
        <v>466</v>
      </c>
      <c r="Y308" s="175" t="e">
        <f aca="false"/>
        <v>#N/A</v>
      </c>
      <c r="Z308" s="175" t="s">
        <v>466</v>
      </c>
      <c r="AA308" s="175" t="e">
        <f aca="false"/>
        <v>#N/A</v>
      </c>
      <c r="AB308" s="175" t="s">
        <v>466</v>
      </c>
      <c r="AC308" s="175" t="e">
        <f aca="false"/>
        <v>#N/A</v>
      </c>
      <c r="AD308" s="175" t="s">
        <v>466</v>
      </c>
      <c r="AE308" s="175" t="e">
        <f aca="false"/>
        <v>#N/A</v>
      </c>
      <c r="AF308" s="175" t="s">
        <v>466</v>
      </c>
      <c r="AG308" s="175" t="e">
        <f aca="false"/>
        <v>#N/A</v>
      </c>
      <c r="AH308" s="175" t="s">
        <v>466</v>
      </c>
      <c r="AI308" s="175" t="e">
        <f aca="false"/>
        <v>#N/A</v>
      </c>
      <c r="AJ308" s="175" t="s">
        <v>466</v>
      </c>
      <c r="AK308" s="175" t="e">
        <f aca="false"/>
        <v>#N/A</v>
      </c>
      <c r="AL308" s="175" t="s">
        <v>466</v>
      </c>
      <c r="AM308" s="175" t="e">
        <f aca="false"/>
        <v>#N/A</v>
      </c>
      <c r="AN308" s="175" t="s">
        <v>466</v>
      </c>
      <c r="AO308" s="175" t="e">
        <f aca="false"/>
        <v>#N/A</v>
      </c>
      <c r="AP308" s="175" t="s">
        <v>466</v>
      </c>
      <c r="AQ308" s="175" t="n">
        <v>153.3</v>
      </c>
      <c r="AR308" s="175" t="s">
        <v>466</v>
      </c>
      <c r="AS308" s="175" t="n">
        <v>149.8</v>
      </c>
      <c r="AT308" s="175" t="s">
        <v>319</v>
      </c>
      <c r="AU308" s="173" t="e">
        <f aca="false"/>
        <v>#N/A</v>
      </c>
      <c r="AV308" s="175"/>
      <c r="AW308" s="173" t="s">
        <v>475</v>
      </c>
      <c r="AX308" s="175"/>
      <c r="AY308" s="175"/>
      <c r="AZ308" s="175"/>
    </row>
    <row collapsed="false" customFormat="false" customHeight="false" hidden="false" ht="30.8" outlineLevel="0" r="309">
      <c r="A309" s="36" t="n">
        <v>299</v>
      </c>
      <c r="B309" s="82" t="n">
        <v>8298</v>
      </c>
      <c r="C309" s="71" t="s">
        <v>448</v>
      </c>
      <c r="D309" s="71" t="s">
        <v>454</v>
      </c>
      <c r="E309" s="48" t="s">
        <v>438</v>
      </c>
      <c r="F309" s="48" t="s">
        <v>468</v>
      </c>
      <c r="G309" s="48" t="s">
        <v>469</v>
      </c>
      <c r="H309" s="48" t="s">
        <v>470</v>
      </c>
      <c r="I309" s="85" t="n">
        <v>0</v>
      </c>
      <c r="J309" s="48" t="s">
        <v>471</v>
      </c>
      <c r="K309" s="34" t="n">
        <v>70</v>
      </c>
      <c r="L309" s="48" t="s">
        <v>539</v>
      </c>
      <c r="M309" s="48" t="s">
        <v>540</v>
      </c>
      <c r="N309" s="86" t="s">
        <v>53</v>
      </c>
      <c r="O309" s="48" t="s">
        <v>473</v>
      </c>
      <c r="P309" s="85" t="s">
        <v>486</v>
      </c>
      <c r="Q309" s="48" t="s">
        <v>474</v>
      </c>
      <c r="R309" s="48" t="s">
        <v>444</v>
      </c>
      <c r="S309" s="48" t="s">
        <v>473</v>
      </c>
      <c r="T309" s="34"/>
      <c r="U309" s="175"/>
      <c r="V309" s="175" t="e">
        <f aca="false"/>
        <v>#N/A</v>
      </c>
      <c r="W309" s="175" t="e">
        <f aca="false"/>
        <v>#N/A</v>
      </c>
      <c r="X309" s="175" t="s">
        <v>466</v>
      </c>
      <c r="Y309" s="175" t="e">
        <f aca="false"/>
        <v>#N/A</v>
      </c>
      <c r="Z309" s="175" t="s">
        <v>466</v>
      </c>
      <c r="AA309" s="175" t="e">
        <f aca="false"/>
        <v>#N/A</v>
      </c>
      <c r="AB309" s="175" t="s">
        <v>466</v>
      </c>
      <c r="AC309" s="175" t="e">
        <f aca="false"/>
        <v>#N/A</v>
      </c>
      <c r="AD309" s="175" t="s">
        <v>466</v>
      </c>
      <c r="AE309" s="175" t="e">
        <f aca="false"/>
        <v>#N/A</v>
      </c>
      <c r="AF309" s="175" t="s">
        <v>466</v>
      </c>
      <c r="AG309" s="175" t="n">
        <v>35</v>
      </c>
      <c r="AH309" s="175" t="s">
        <v>466</v>
      </c>
      <c r="AI309" s="175" t="n">
        <v>33.98</v>
      </c>
      <c r="AJ309" s="175" t="s">
        <v>466</v>
      </c>
      <c r="AK309" s="175" t="e">
        <f aca="false"/>
        <v>#N/A</v>
      </c>
      <c r="AL309" s="175" t="s">
        <v>466</v>
      </c>
      <c r="AM309" s="175" t="e">
        <f aca="false"/>
        <v>#N/A</v>
      </c>
      <c r="AN309" s="175" t="s">
        <v>466</v>
      </c>
      <c r="AO309" s="175" t="e">
        <f aca="false"/>
        <v>#N/A</v>
      </c>
      <c r="AP309" s="175" t="s">
        <v>466</v>
      </c>
      <c r="AQ309" s="175" t="n">
        <v>35.98</v>
      </c>
      <c r="AR309" s="175" t="s">
        <v>466</v>
      </c>
      <c r="AS309" s="175" t="n">
        <v>33.69</v>
      </c>
      <c r="AT309" s="175" t="s">
        <v>466</v>
      </c>
      <c r="AU309" s="173" t="e">
        <f aca="false"/>
        <v>#N/A</v>
      </c>
      <c r="AV309" s="175"/>
      <c r="AW309" s="173" t="s">
        <v>475</v>
      </c>
      <c r="AX309" s="175"/>
      <c r="AY309" s="175"/>
      <c r="AZ309" s="175"/>
    </row>
    <row collapsed="false" customFormat="false" customHeight="false" hidden="false" ht="30.8" outlineLevel="0" r="310">
      <c r="A310" s="36" t="n">
        <v>300</v>
      </c>
      <c r="B310" s="82" t="n">
        <v>8299</v>
      </c>
      <c r="C310" s="71" t="s">
        <v>448</v>
      </c>
      <c r="D310" s="71" t="s">
        <v>437</v>
      </c>
      <c r="E310" s="48" t="s">
        <v>438</v>
      </c>
      <c r="F310" s="48" t="s">
        <v>468</v>
      </c>
      <c r="G310" s="48" t="s">
        <v>469</v>
      </c>
      <c r="H310" s="48" t="s">
        <v>470</v>
      </c>
      <c r="I310" s="85" t="n">
        <v>1</v>
      </c>
      <c r="J310" s="48" t="s">
        <v>471</v>
      </c>
      <c r="K310" s="34" t="n">
        <v>70</v>
      </c>
      <c r="L310" s="48" t="s">
        <v>541</v>
      </c>
      <c r="M310" s="48" t="s">
        <v>542</v>
      </c>
      <c r="N310" s="86" t="s">
        <v>206</v>
      </c>
      <c r="O310" s="48" t="s">
        <v>473</v>
      </c>
      <c r="P310" s="85" t="s">
        <v>206</v>
      </c>
      <c r="Q310" s="48" t="s">
        <v>474</v>
      </c>
      <c r="R310" s="48" t="s">
        <v>444</v>
      </c>
      <c r="S310" s="48" t="s">
        <v>473</v>
      </c>
      <c r="T310" s="34"/>
      <c r="U310" s="175"/>
      <c r="V310" s="175" t="e">
        <f aca="false"/>
        <v>#N/A</v>
      </c>
      <c r="W310" s="175" t="e">
        <f aca="false"/>
        <v>#N/A</v>
      </c>
      <c r="X310" s="175" t="s">
        <v>466</v>
      </c>
      <c r="Y310" s="175" t="e">
        <f aca="false"/>
        <v>#N/A</v>
      </c>
      <c r="Z310" s="175" t="s">
        <v>466</v>
      </c>
      <c r="AA310" s="175" t="e">
        <f aca="false"/>
        <v>#N/A</v>
      </c>
      <c r="AB310" s="175" t="s">
        <v>466</v>
      </c>
      <c r="AC310" s="175" t="e">
        <f aca="false"/>
        <v>#N/A</v>
      </c>
      <c r="AD310" s="175" t="s">
        <v>466</v>
      </c>
      <c r="AE310" s="175" t="e">
        <f aca="false"/>
        <v>#N/A</v>
      </c>
      <c r="AF310" s="175" t="s">
        <v>466</v>
      </c>
      <c r="AG310" s="175" t="e">
        <f aca="false"/>
        <v>#N/A</v>
      </c>
      <c r="AH310" s="175" t="s">
        <v>466</v>
      </c>
      <c r="AI310" s="175" t="e">
        <f aca="false"/>
        <v>#N/A</v>
      </c>
      <c r="AJ310" s="175" t="s">
        <v>466</v>
      </c>
      <c r="AK310" s="175" t="e">
        <f aca="false"/>
        <v>#N/A</v>
      </c>
      <c r="AL310" s="175" t="s">
        <v>466</v>
      </c>
      <c r="AM310" s="175" t="n">
        <v>19.35</v>
      </c>
      <c r="AN310" s="175" t="s">
        <v>319</v>
      </c>
      <c r="AO310" s="175" t="n">
        <v>47.23</v>
      </c>
      <c r="AP310" s="175" t="s">
        <v>319</v>
      </c>
      <c r="AQ310" s="175" t="n">
        <v>56.99</v>
      </c>
      <c r="AR310" s="175" t="s">
        <v>319</v>
      </c>
      <c r="AS310" s="175" t="n">
        <v>70.48</v>
      </c>
      <c r="AT310" s="175" t="s">
        <v>319</v>
      </c>
      <c r="AU310" s="173" t="e">
        <f aca="false"/>
        <v>#N/A</v>
      </c>
      <c r="AV310" s="175"/>
      <c r="AW310" s="173" t="s">
        <v>475</v>
      </c>
      <c r="AX310" s="175"/>
      <c r="AY310" s="175"/>
      <c r="AZ310" s="175"/>
    </row>
    <row collapsed="false" customFormat="false" customHeight="false" hidden="false" ht="30.8" outlineLevel="0" r="311">
      <c r="A311" s="36" t="n">
        <v>301</v>
      </c>
      <c r="B311" s="82" t="n">
        <v>8300</v>
      </c>
      <c r="C311" s="71" t="s">
        <v>448</v>
      </c>
      <c r="D311" s="71" t="s">
        <v>437</v>
      </c>
      <c r="E311" s="48" t="s">
        <v>438</v>
      </c>
      <c r="F311" s="48" t="s">
        <v>468</v>
      </c>
      <c r="G311" s="48" t="s">
        <v>469</v>
      </c>
      <c r="H311" s="48" t="s">
        <v>470</v>
      </c>
      <c r="I311" s="85" t="n">
        <v>1</v>
      </c>
      <c r="J311" s="48" t="s">
        <v>471</v>
      </c>
      <c r="K311" s="34" t="n">
        <v>80</v>
      </c>
      <c r="L311" s="48" t="s">
        <v>543</v>
      </c>
      <c r="M311" s="48" t="s">
        <v>544</v>
      </c>
      <c r="N311" s="86" t="s">
        <v>206</v>
      </c>
      <c r="O311" s="48" t="s">
        <v>473</v>
      </c>
      <c r="P311" s="85" t="s">
        <v>206</v>
      </c>
      <c r="Q311" s="48" t="s">
        <v>474</v>
      </c>
      <c r="R311" s="48" t="s">
        <v>444</v>
      </c>
      <c r="S311" s="48" t="s">
        <v>473</v>
      </c>
      <c r="T311" s="34"/>
      <c r="U311" s="175"/>
      <c r="V311" s="175" t="e">
        <f aca="false"/>
        <v>#N/A</v>
      </c>
      <c r="W311" s="175" t="e">
        <f aca="false"/>
        <v>#N/A</v>
      </c>
      <c r="X311" s="175" t="s">
        <v>466</v>
      </c>
      <c r="Y311" s="175" t="e">
        <f aca="false"/>
        <v>#N/A</v>
      </c>
      <c r="Z311" s="175" t="s">
        <v>466</v>
      </c>
      <c r="AA311" s="175" t="e">
        <f aca="false"/>
        <v>#N/A</v>
      </c>
      <c r="AB311" s="175" t="s">
        <v>466</v>
      </c>
      <c r="AC311" s="175" t="e">
        <f aca="false"/>
        <v>#N/A</v>
      </c>
      <c r="AD311" s="175" t="s">
        <v>466</v>
      </c>
      <c r="AE311" s="175" t="e">
        <f aca="false"/>
        <v>#N/A</v>
      </c>
      <c r="AF311" s="175" t="s">
        <v>466</v>
      </c>
      <c r="AG311" s="175" t="e">
        <f aca="false"/>
        <v>#N/A</v>
      </c>
      <c r="AH311" s="175" t="s">
        <v>466</v>
      </c>
      <c r="AI311" s="175" t="n">
        <v>8.69</v>
      </c>
      <c r="AJ311" s="175" t="s">
        <v>466</v>
      </c>
      <c r="AK311" s="175" t="e">
        <f aca="false"/>
        <v>#N/A</v>
      </c>
      <c r="AL311" s="175" t="s">
        <v>466</v>
      </c>
      <c r="AM311" s="175" t="e">
        <f aca="false"/>
        <v>#N/A</v>
      </c>
      <c r="AN311" s="175" t="s">
        <v>466</v>
      </c>
      <c r="AO311" s="175" t="e">
        <f aca="false"/>
        <v>#N/A</v>
      </c>
      <c r="AP311" s="175" t="s">
        <v>466</v>
      </c>
      <c r="AQ311" s="175" t="n">
        <v>39.87</v>
      </c>
      <c r="AR311" s="175" t="s">
        <v>466</v>
      </c>
      <c r="AS311" s="175" t="n">
        <v>43.3</v>
      </c>
      <c r="AT311" s="175" t="s">
        <v>466</v>
      </c>
      <c r="AU311" s="173" t="e">
        <f aca="false"/>
        <v>#N/A</v>
      </c>
      <c r="AV311" s="175"/>
      <c r="AW311" s="173" t="s">
        <v>475</v>
      </c>
      <c r="AX311" s="175"/>
      <c r="AY311" s="175"/>
      <c r="AZ311" s="175"/>
    </row>
    <row collapsed="false" customFormat="false" customHeight="false" hidden="false" ht="30.8" outlineLevel="0" r="312">
      <c r="A312" s="36" t="n">
        <v>302</v>
      </c>
      <c r="B312" s="82" t="n">
        <v>8301</v>
      </c>
      <c r="C312" s="71" t="s">
        <v>448</v>
      </c>
      <c r="D312" s="71" t="s">
        <v>437</v>
      </c>
      <c r="E312" s="48" t="s">
        <v>438</v>
      </c>
      <c r="F312" s="48" t="s">
        <v>468</v>
      </c>
      <c r="G312" s="48" t="s">
        <v>469</v>
      </c>
      <c r="H312" s="48" t="s">
        <v>470</v>
      </c>
      <c r="I312" s="85" t="n">
        <v>1</v>
      </c>
      <c r="J312" s="48" t="s">
        <v>471</v>
      </c>
      <c r="K312" s="34" t="n">
        <v>80</v>
      </c>
      <c r="L312" s="48" t="s">
        <v>545</v>
      </c>
      <c r="M312" s="48" t="s">
        <v>546</v>
      </c>
      <c r="N312" s="86" t="s">
        <v>206</v>
      </c>
      <c r="O312" s="48" t="s">
        <v>473</v>
      </c>
      <c r="P312" s="85" t="s">
        <v>206</v>
      </c>
      <c r="Q312" s="48" t="s">
        <v>474</v>
      </c>
      <c r="R312" s="48" t="s">
        <v>444</v>
      </c>
      <c r="S312" s="48" t="s">
        <v>473</v>
      </c>
      <c r="T312" s="34"/>
      <c r="U312" s="175"/>
      <c r="V312" s="175" t="e">
        <f aca="false"/>
        <v>#N/A</v>
      </c>
      <c r="W312" s="175" t="e">
        <f aca="false"/>
        <v>#N/A</v>
      </c>
      <c r="X312" s="175" t="s">
        <v>466</v>
      </c>
      <c r="Y312" s="175" t="e">
        <f aca="false"/>
        <v>#N/A</v>
      </c>
      <c r="Z312" s="175" t="s">
        <v>466</v>
      </c>
      <c r="AA312" s="175" t="e">
        <f aca="false"/>
        <v>#N/A</v>
      </c>
      <c r="AB312" s="175" t="s">
        <v>466</v>
      </c>
      <c r="AC312" s="175" t="e">
        <f aca="false"/>
        <v>#N/A</v>
      </c>
      <c r="AD312" s="175" t="s">
        <v>466</v>
      </c>
      <c r="AE312" s="175" t="e">
        <f aca="false"/>
        <v>#N/A</v>
      </c>
      <c r="AF312" s="175" t="s">
        <v>466</v>
      </c>
      <c r="AG312" s="175" t="e">
        <f aca="false"/>
        <v>#N/A</v>
      </c>
      <c r="AH312" s="175" t="s">
        <v>466</v>
      </c>
      <c r="AI312" s="175" t="e">
        <f aca="false"/>
        <v>#N/A</v>
      </c>
      <c r="AJ312" s="175" t="s">
        <v>466</v>
      </c>
      <c r="AK312" s="175" t="e">
        <f aca="false"/>
        <v>#N/A</v>
      </c>
      <c r="AL312" s="175" t="s">
        <v>466</v>
      </c>
      <c r="AM312" s="175" t="e">
        <f aca="false"/>
        <v>#N/A</v>
      </c>
      <c r="AN312" s="175" t="s">
        <v>466</v>
      </c>
      <c r="AO312" s="175" t="e">
        <f aca="false"/>
        <v>#N/A</v>
      </c>
      <c r="AP312" s="175" t="s">
        <v>466</v>
      </c>
      <c r="AQ312" s="175" t="n">
        <v>185.94</v>
      </c>
      <c r="AR312" s="175" t="s">
        <v>466</v>
      </c>
      <c r="AS312" s="175" t="n">
        <v>176.56</v>
      </c>
      <c r="AT312" s="175" t="s">
        <v>466</v>
      </c>
      <c r="AU312" s="173" t="e">
        <f aca="false"/>
        <v>#N/A</v>
      </c>
      <c r="AV312" s="175"/>
      <c r="AW312" s="173" t="s">
        <v>475</v>
      </c>
      <c r="AX312" s="175"/>
      <c r="AY312" s="175"/>
      <c r="AZ312" s="175"/>
    </row>
    <row collapsed="false" customFormat="false" customHeight="false" hidden="false" ht="30.8" outlineLevel="0" r="313">
      <c r="A313" s="36" t="n">
        <v>303</v>
      </c>
      <c r="B313" s="82" t="n">
        <v>8302</v>
      </c>
      <c r="C313" s="71" t="s">
        <v>448</v>
      </c>
      <c r="D313" s="71" t="s">
        <v>437</v>
      </c>
      <c r="E313" s="48" t="s">
        <v>438</v>
      </c>
      <c r="F313" s="48" t="s">
        <v>468</v>
      </c>
      <c r="G313" s="48" t="s">
        <v>469</v>
      </c>
      <c r="H313" s="48" t="s">
        <v>470</v>
      </c>
      <c r="I313" s="85" t="n">
        <v>1</v>
      </c>
      <c r="J313" s="48" t="s">
        <v>471</v>
      </c>
      <c r="K313" s="34" t="n">
        <v>80</v>
      </c>
      <c r="L313" s="48" t="s">
        <v>547</v>
      </c>
      <c r="M313" s="48" t="s">
        <v>548</v>
      </c>
      <c r="N313" s="86" t="s">
        <v>206</v>
      </c>
      <c r="O313" s="48" t="s">
        <v>473</v>
      </c>
      <c r="P313" s="85" t="s">
        <v>206</v>
      </c>
      <c r="Q313" s="48" t="s">
        <v>474</v>
      </c>
      <c r="R313" s="48" t="s">
        <v>444</v>
      </c>
      <c r="S313" s="48" t="s">
        <v>473</v>
      </c>
      <c r="T313" s="34"/>
      <c r="U313" s="175"/>
      <c r="V313" s="175" t="e">
        <f aca="false"/>
        <v>#N/A</v>
      </c>
      <c r="W313" s="175" t="e">
        <f aca="false"/>
        <v>#N/A</v>
      </c>
      <c r="X313" s="175" t="s">
        <v>466</v>
      </c>
      <c r="Y313" s="175" t="e">
        <f aca="false"/>
        <v>#N/A</v>
      </c>
      <c r="Z313" s="175" t="s">
        <v>466</v>
      </c>
      <c r="AA313" s="175" t="e">
        <f aca="false"/>
        <v>#N/A</v>
      </c>
      <c r="AB313" s="175" t="s">
        <v>466</v>
      </c>
      <c r="AC313" s="175" t="e">
        <f aca="false"/>
        <v>#N/A</v>
      </c>
      <c r="AD313" s="175" t="s">
        <v>466</v>
      </c>
      <c r="AE313" s="175" t="e">
        <f aca="false"/>
        <v>#N/A</v>
      </c>
      <c r="AF313" s="175" t="s">
        <v>466</v>
      </c>
      <c r="AG313" s="175" t="e">
        <f aca="false"/>
        <v>#N/A</v>
      </c>
      <c r="AH313" s="175" t="s">
        <v>466</v>
      </c>
      <c r="AI313" s="175" t="e">
        <f aca="false"/>
        <v>#N/A</v>
      </c>
      <c r="AJ313" s="175" t="s">
        <v>466</v>
      </c>
      <c r="AK313" s="175" t="e">
        <f aca="false"/>
        <v>#N/A</v>
      </c>
      <c r="AL313" s="175" t="s">
        <v>466</v>
      </c>
      <c r="AM313" s="175" t="e">
        <f aca="false"/>
        <v>#N/A</v>
      </c>
      <c r="AN313" s="175" t="s">
        <v>466</v>
      </c>
      <c r="AO313" s="175" t="e">
        <f aca="false"/>
        <v>#N/A</v>
      </c>
      <c r="AP313" s="175" t="s">
        <v>466</v>
      </c>
      <c r="AQ313" s="175" t="n">
        <v>179.63</v>
      </c>
      <c r="AR313" s="175" t="s">
        <v>466</v>
      </c>
      <c r="AS313" s="175" t="n">
        <v>184</v>
      </c>
      <c r="AT313" s="175" t="s">
        <v>466</v>
      </c>
      <c r="AU313" s="173" t="e">
        <f aca="false"/>
        <v>#N/A</v>
      </c>
      <c r="AV313" s="175"/>
      <c r="AW313" s="173" t="s">
        <v>475</v>
      </c>
      <c r="AX313" s="175"/>
      <c r="AY313" s="175"/>
      <c r="AZ313" s="175"/>
    </row>
    <row collapsed="false" customFormat="false" customHeight="false" hidden="false" ht="30.8" outlineLevel="0" r="314">
      <c r="A314" s="36" t="n">
        <v>304</v>
      </c>
      <c r="B314" s="82" t="n">
        <v>8303</v>
      </c>
      <c r="C314" s="71" t="s">
        <v>448</v>
      </c>
      <c r="D314" s="71" t="s">
        <v>437</v>
      </c>
      <c r="E314" s="48" t="s">
        <v>438</v>
      </c>
      <c r="F314" s="48" t="s">
        <v>468</v>
      </c>
      <c r="G314" s="48" t="s">
        <v>469</v>
      </c>
      <c r="H314" s="48" t="s">
        <v>470</v>
      </c>
      <c r="I314" s="85" t="n">
        <v>1</v>
      </c>
      <c r="J314" s="48" t="s">
        <v>471</v>
      </c>
      <c r="K314" s="34" t="n">
        <v>80</v>
      </c>
      <c r="L314" s="48" t="s">
        <v>549</v>
      </c>
      <c r="M314" s="48" t="s">
        <v>550</v>
      </c>
      <c r="N314" s="86" t="s">
        <v>206</v>
      </c>
      <c r="O314" s="48" t="s">
        <v>473</v>
      </c>
      <c r="P314" s="85" t="s">
        <v>206</v>
      </c>
      <c r="Q314" s="48" t="s">
        <v>474</v>
      </c>
      <c r="R314" s="48" t="s">
        <v>444</v>
      </c>
      <c r="S314" s="48" t="s">
        <v>473</v>
      </c>
      <c r="T314" s="34"/>
      <c r="U314" s="175"/>
      <c r="V314" s="175" t="e">
        <f aca="false"/>
        <v>#N/A</v>
      </c>
      <c r="W314" s="175" t="e">
        <f aca="false"/>
        <v>#N/A</v>
      </c>
      <c r="X314" s="175" t="s">
        <v>466</v>
      </c>
      <c r="Y314" s="175" t="e">
        <f aca="false"/>
        <v>#N/A</v>
      </c>
      <c r="Z314" s="175" t="s">
        <v>466</v>
      </c>
      <c r="AA314" s="175" t="e">
        <f aca="false"/>
        <v>#N/A</v>
      </c>
      <c r="AB314" s="175" t="s">
        <v>466</v>
      </c>
      <c r="AC314" s="175" t="e">
        <f aca="false"/>
        <v>#N/A</v>
      </c>
      <c r="AD314" s="175" t="s">
        <v>466</v>
      </c>
      <c r="AE314" s="175" t="e">
        <f aca="false"/>
        <v>#N/A</v>
      </c>
      <c r="AF314" s="175" t="s">
        <v>319</v>
      </c>
      <c r="AG314" s="175" t="n">
        <v>168</v>
      </c>
      <c r="AH314" s="175" t="s">
        <v>319</v>
      </c>
      <c r="AI314" s="175" t="n">
        <v>163</v>
      </c>
      <c r="AJ314" s="175" t="s">
        <v>319</v>
      </c>
      <c r="AK314" s="175" t="n">
        <v>158.96</v>
      </c>
      <c r="AL314" s="175" t="s">
        <v>319</v>
      </c>
      <c r="AM314" s="175" t="n">
        <v>161.3</v>
      </c>
      <c r="AN314" s="175" t="s">
        <v>319</v>
      </c>
      <c r="AO314" s="175" t="n">
        <v>149.65</v>
      </c>
      <c r="AP314" s="175" t="s">
        <v>319</v>
      </c>
      <c r="AQ314" s="175" t="n">
        <v>159.97</v>
      </c>
      <c r="AR314" s="175" t="s">
        <v>319</v>
      </c>
      <c r="AS314" s="175" t="n">
        <v>158.98</v>
      </c>
      <c r="AT314" s="175" t="s">
        <v>319</v>
      </c>
      <c r="AU314" s="173" t="e">
        <f aca="false"/>
        <v>#N/A</v>
      </c>
      <c r="AV314" s="175"/>
      <c r="AW314" s="173" t="s">
        <v>475</v>
      </c>
      <c r="AX314" s="175"/>
      <c r="AY314" s="175"/>
      <c r="AZ314" s="175"/>
    </row>
    <row collapsed="false" customFormat="false" customHeight="false" hidden="false" ht="30.8" outlineLevel="0" r="315">
      <c r="A315" s="36" t="n">
        <v>305</v>
      </c>
      <c r="B315" s="82" t="n">
        <v>8304</v>
      </c>
      <c r="C315" s="71" t="s">
        <v>448</v>
      </c>
      <c r="D315" s="71" t="s">
        <v>437</v>
      </c>
      <c r="E315" s="48" t="s">
        <v>438</v>
      </c>
      <c r="F315" s="48" t="s">
        <v>468</v>
      </c>
      <c r="G315" s="48" t="s">
        <v>469</v>
      </c>
      <c r="H315" s="48" t="s">
        <v>470</v>
      </c>
      <c r="I315" s="85" t="n">
        <v>1</v>
      </c>
      <c r="J315" s="48" t="s">
        <v>471</v>
      </c>
      <c r="K315" s="34" t="n">
        <v>50</v>
      </c>
      <c r="L315" s="48" t="s">
        <v>551</v>
      </c>
      <c r="M315" s="48" t="s">
        <v>552</v>
      </c>
      <c r="N315" s="86" t="s">
        <v>206</v>
      </c>
      <c r="O315" s="48" t="s">
        <v>473</v>
      </c>
      <c r="P315" s="85" t="s">
        <v>206</v>
      </c>
      <c r="Q315" s="48" t="s">
        <v>474</v>
      </c>
      <c r="R315" s="48" t="s">
        <v>444</v>
      </c>
      <c r="S315" s="48" t="s">
        <v>473</v>
      </c>
      <c r="T315" s="34"/>
      <c r="U315" s="175"/>
      <c r="V315" s="175" t="e">
        <f aca="false"/>
        <v>#N/A</v>
      </c>
      <c r="W315" s="175" t="e">
        <f aca="false"/>
        <v>#N/A</v>
      </c>
      <c r="X315" s="175" t="s">
        <v>466</v>
      </c>
      <c r="Y315" s="175" t="e">
        <f aca="false"/>
        <v>#N/A</v>
      </c>
      <c r="Z315" s="175" t="s">
        <v>466</v>
      </c>
      <c r="AA315" s="175" t="e">
        <f aca="false"/>
        <v>#N/A</v>
      </c>
      <c r="AB315" s="175" t="s">
        <v>466</v>
      </c>
      <c r="AC315" s="175" t="e">
        <f aca="false"/>
        <v>#N/A</v>
      </c>
      <c r="AD315" s="175" t="s">
        <v>466</v>
      </c>
      <c r="AE315" s="175" t="e">
        <f aca="false"/>
        <v>#N/A</v>
      </c>
      <c r="AF315" s="175" t="s">
        <v>466</v>
      </c>
      <c r="AG315" s="175" t="e">
        <f aca="false"/>
        <v>#N/A</v>
      </c>
      <c r="AH315" s="175" t="s">
        <v>466</v>
      </c>
      <c r="AI315" s="175" t="e">
        <f aca="false"/>
        <v>#N/A</v>
      </c>
      <c r="AJ315" s="175" t="s">
        <v>466</v>
      </c>
      <c r="AK315" s="175" t="n">
        <v>28.65</v>
      </c>
      <c r="AL315" s="175" t="s">
        <v>466</v>
      </c>
      <c r="AM315" s="175" t="e">
        <f aca="false"/>
        <v>#N/A</v>
      </c>
      <c r="AN315" s="175" t="s">
        <v>466</v>
      </c>
      <c r="AO315" s="175" t="e">
        <f aca="false"/>
        <v>#N/A</v>
      </c>
      <c r="AP315" s="175" t="s">
        <v>466</v>
      </c>
      <c r="AQ315" s="175" t="n">
        <v>117</v>
      </c>
      <c r="AR315" s="175" t="s">
        <v>466</v>
      </c>
      <c r="AS315" s="175" t="n">
        <v>112.78</v>
      </c>
      <c r="AT315" s="175" t="s">
        <v>319</v>
      </c>
      <c r="AU315" s="173" t="e">
        <f aca="false"/>
        <v>#N/A</v>
      </c>
      <c r="AV315" s="175"/>
      <c r="AW315" s="173" t="s">
        <v>475</v>
      </c>
      <c r="AX315" s="175"/>
      <c r="AY315" s="175"/>
      <c r="AZ315" s="175"/>
    </row>
    <row collapsed="false" customFormat="false" customHeight="false" hidden="false" ht="30.8" outlineLevel="0" r="316">
      <c r="A316" s="36" t="n">
        <v>306</v>
      </c>
      <c r="B316" s="82" t="n">
        <v>8305</v>
      </c>
      <c r="C316" s="71" t="s">
        <v>448</v>
      </c>
      <c r="D316" s="71" t="s">
        <v>437</v>
      </c>
      <c r="E316" s="48" t="s">
        <v>438</v>
      </c>
      <c r="F316" s="48" t="s">
        <v>468</v>
      </c>
      <c r="G316" s="48" t="s">
        <v>469</v>
      </c>
      <c r="H316" s="48" t="s">
        <v>470</v>
      </c>
      <c r="I316" s="85" t="n">
        <v>1</v>
      </c>
      <c r="J316" s="48" t="s">
        <v>471</v>
      </c>
      <c r="K316" s="34" t="n">
        <v>70</v>
      </c>
      <c r="L316" s="48" t="s">
        <v>553</v>
      </c>
      <c r="M316" s="48" t="s">
        <v>554</v>
      </c>
      <c r="N316" s="86" t="s">
        <v>206</v>
      </c>
      <c r="O316" s="48" t="s">
        <v>473</v>
      </c>
      <c r="P316" s="85" t="s">
        <v>206</v>
      </c>
      <c r="Q316" s="48" t="s">
        <v>474</v>
      </c>
      <c r="R316" s="48" t="s">
        <v>444</v>
      </c>
      <c r="S316" s="48" t="s">
        <v>473</v>
      </c>
      <c r="T316" s="34"/>
      <c r="U316" s="175"/>
      <c r="V316" s="175" t="e">
        <f aca="false"/>
        <v>#N/A</v>
      </c>
      <c r="W316" s="175" t="e">
        <f aca="false"/>
        <v>#N/A</v>
      </c>
      <c r="X316" s="175" t="s">
        <v>466</v>
      </c>
      <c r="Y316" s="175" t="e">
        <f aca="false"/>
        <v>#N/A</v>
      </c>
      <c r="Z316" s="175" t="s">
        <v>466</v>
      </c>
      <c r="AA316" s="175" t="e">
        <f aca="false"/>
        <v>#N/A</v>
      </c>
      <c r="AB316" s="175" t="s">
        <v>466</v>
      </c>
      <c r="AC316" s="175" t="e">
        <f aca="false"/>
        <v>#N/A</v>
      </c>
      <c r="AD316" s="175" t="s">
        <v>466</v>
      </c>
      <c r="AE316" s="175" t="e">
        <f aca="false"/>
        <v>#N/A</v>
      </c>
      <c r="AF316" s="175" t="s">
        <v>466</v>
      </c>
      <c r="AG316" s="175" t="e">
        <f aca="false"/>
        <v>#N/A</v>
      </c>
      <c r="AH316" s="175" t="s">
        <v>466</v>
      </c>
      <c r="AI316" s="175" t="e">
        <f aca="false"/>
        <v>#N/A</v>
      </c>
      <c r="AJ316" s="175" t="s">
        <v>466</v>
      </c>
      <c r="AK316" s="175" t="e">
        <f aca="false"/>
        <v>#N/A</v>
      </c>
      <c r="AL316" s="175" t="s">
        <v>466</v>
      </c>
      <c r="AM316" s="175" t="e">
        <f aca="false"/>
        <v>#N/A</v>
      </c>
      <c r="AN316" s="175" t="s">
        <v>466</v>
      </c>
      <c r="AO316" s="175" t="e">
        <f aca="false"/>
        <v>#N/A</v>
      </c>
      <c r="AP316" s="175" t="s">
        <v>466</v>
      </c>
      <c r="AQ316" s="175" t="n">
        <v>119.63</v>
      </c>
      <c r="AR316" s="175" t="s">
        <v>466</v>
      </c>
      <c r="AS316" s="175" t="n">
        <v>113.36</v>
      </c>
      <c r="AT316" s="175" t="s">
        <v>466</v>
      </c>
      <c r="AU316" s="173" t="e">
        <f aca="false"/>
        <v>#N/A</v>
      </c>
      <c r="AV316" s="175"/>
      <c r="AW316" s="173" t="s">
        <v>475</v>
      </c>
      <c r="AX316" s="175"/>
      <c r="AY316" s="175"/>
      <c r="AZ316" s="175"/>
    </row>
    <row collapsed="false" customFormat="false" customHeight="false" hidden="false" ht="30.8" outlineLevel="0" r="317">
      <c r="A317" s="36" t="n">
        <v>307</v>
      </c>
      <c r="B317" s="82" t="n">
        <v>8306</v>
      </c>
      <c r="C317" s="71" t="s">
        <v>448</v>
      </c>
      <c r="D317" s="71" t="s">
        <v>437</v>
      </c>
      <c r="E317" s="48" t="s">
        <v>438</v>
      </c>
      <c r="F317" s="48" t="s">
        <v>468</v>
      </c>
      <c r="G317" s="48" t="s">
        <v>469</v>
      </c>
      <c r="H317" s="48" t="s">
        <v>470</v>
      </c>
      <c r="I317" s="85" t="n">
        <v>1</v>
      </c>
      <c r="J317" s="48" t="s">
        <v>471</v>
      </c>
      <c r="K317" s="34" t="n">
        <v>80</v>
      </c>
      <c r="L317" s="48" t="s">
        <v>555</v>
      </c>
      <c r="M317" s="48" t="s">
        <v>556</v>
      </c>
      <c r="N317" s="86" t="s">
        <v>206</v>
      </c>
      <c r="O317" s="48" t="s">
        <v>473</v>
      </c>
      <c r="P317" s="85" t="s">
        <v>206</v>
      </c>
      <c r="Q317" s="48" t="s">
        <v>474</v>
      </c>
      <c r="R317" s="48" t="s">
        <v>444</v>
      </c>
      <c r="S317" s="48" t="s">
        <v>473</v>
      </c>
      <c r="T317" s="34"/>
      <c r="U317" s="175"/>
      <c r="V317" s="175" t="e">
        <f aca="false"/>
        <v>#N/A</v>
      </c>
      <c r="W317" s="175" t="e">
        <f aca="false"/>
        <v>#N/A</v>
      </c>
      <c r="X317" s="175" t="s">
        <v>466</v>
      </c>
      <c r="Y317" s="175" t="e">
        <f aca="false"/>
        <v>#N/A</v>
      </c>
      <c r="Z317" s="175" t="s">
        <v>466</v>
      </c>
      <c r="AA317" s="175" t="e">
        <f aca="false"/>
        <v>#N/A</v>
      </c>
      <c r="AB317" s="175" t="s">
        <v>466</v>
      </c>
      <c r="AC317" s="175" t="e">
        <f aca="false"/>
        <v>#N/A</v>
      </c>
      <c r="AD317" s="175" t="s">
        <v>466</v>
      </c>
      <c r="AE317" s="175" t="e">
        <f aca="false"/>
        <v>#N/A</v>
      </c>
      <c r="AF317" s="175" t="s">
        <v>466</v>
      </c>
      <c r="AG317" s="175" t="e">
        <f aca="false"/>
        <v>#N/A</v>
      </c>
      <c r="AH317" s="175" t="s">
        <v>466</v>
      </c>
      <c r="AI317" s="175" t="e">
        <f aca="false"/>
        <v>#N/A</v>
      </c>
      <c r="AJ317" s="175" t="s">
        <v>466</v>
      </c>
      <c r="AK317" s="175" t="e">
        <f aca="false"/>
        <v>#N/A</v>
      </c>
      <c r="AL317" s="175" t="s">
        <v>466</v>
      </c>
      <c r="AM317" s="175" t="e">
        <f aca="false"/>
        <v>#N/A</v>
      </c>
      <c r="AN317" s="175" t="s">
        <v>466</v>
      </c>
      <c r="AO317" s="175" t="e">
        <f aca="false"/>
        <v>#N/A</v>
      </c>
      <c r="AP317" s="175" t="s">
        <v>466</v>
      </c>
      <c r="AQ317" s="175" t="n">
        <v>89.63</v>
      </c>
      <c r="AR317" s="175" t="s">
        <v>466</v>
      </c>
      <c r="AS317" s="175" t="n">
        <v>87.2</v>
      </c>
      <c r="AT317" s="175" t="s">
        <v>466</v>
      </c>
      <c r="AU317" s="173" t="e">
        <f aca="false"/>
        <v>#N/A</v>
      </c>
      <c r="AV317" s="175"/>
      <c r="AW317" s="173" t="s">
        <v>475</v>
      </c>
      <c r="AX317" s="175"/>
      <c r="AY317" s="175"/>
      <c r="AZ317" s="175"/>
    </row>
    <row collapsed="false" customFormat="false" customHeight="false" hidden="false" ht="30.8" outlineLevel="0" r="318">
      <c r="A318" s="36" t="n">
        <v>308</v>
      </c>
      <c r="B318" s="82" t="n">
        <v>8307</v>
      </c>
      <c r="C318" s="71" t="s">
        <v>448</v>
      </c>
      <c r="D318" s="71" t="s">
        <v>437</v>
      </c>
      <c r="E318" s="48" t="s">
        <v>438</v>
      </c>
      <c r="F318" s="48" t="s">
        <v>468</v>
      </c>
      <c r="G318" s="48" t="s">
        <v>469</v>
      </c>
      <c r="H318" s="48" t="s">
        <v>470</v>
      </c>
      <c r="I318" s="85" t="n">
        <v>1</v>
      </c>
      <c r="J318" s="48" t="s">
        <v>471</v>
      </c>
      <c r="K318" s="34" t="n">
        <v>90</v>
      </c>
      <c r="L318" s="48" t="s">
        <v>557</v>
      </c>
      <c r="M318" s="48" t="s">
        <v>558</v>
      </c>
      <c r="N318" s="86" t="s">
        <v>206</v>
      </c>
      <c r="O318" s="48" t="s">
        <v>473</v>
      </c>
      <c r="P318" s="85" t="s">
        <v>206</v>
      </c>
      <c r="Q318" s="48" t="s">
        <v>474</v>
      </c>
      <c r="R318" s="48" t="s">
        <v>444</v>
      </c>
      <c r="S318" s="48" t="s">
        <v>473</v>
      </c>
      <c r="T318" s="34"/>
      <c r="U318" s="175"/>
      <c r="V318" s="175" t="e">
        <f aca="false"/>
        <v>#N/A</v>
      </c>
      <c r="W318" s="175" t="e">
        <f aca="false"/>
        <v>#N/A</v>
      </c>
      <c r="X318" s="175" t="s">
        <v>466</v>
      </c>
      <c r="Y318" s="175" t="e">
        <f aca="false"/>
        <v>#N/A</v>
      </c>
      <c r="Z318" s="175" t="s">
        <v>466</v>
      </c>
      <c r="AA318" s="175" t="e">
        <f aca="false"/>
        <v>#N/A</v>
      </c>
      <c r="AB318" s="175" t="s">
        <v>466</v>
      </c>
      <c r="AC318" s="175" t="e">
        <f aca="false"/>
        <v>#N/A</v>
      </c>
      <c r="AD318" s="175" t="s">
        <v>466</v>
      </c>
      <c r="AE318" s="175" t="e">
        <f aca="false"/>
        <v>#N/A</v>
      </c>
      <c r="AF318" s="175" t="s">
        <v>466</v>
      </c>
      <c r="AG318" s="175" t="e">
        <f aca="false"/>
        <v>#N/A</v>
      </c>
      <c r="AH318" s="175" t="s">
        <v>466</v>
      </c>
      <c r="AI318" s="175" t="e">
        <f aca="false"/>
        <v>#N/A</v>
      </c>
      <c r="AJ318" s="175" t="s">
        <v>466</v>
      </c>
      <c r="AK318" s="175" t="e">
        <f aca="false"/>
        <v>#N/A</v>
      </c>
      <c r="AL318" s="175" t="s">
        <v>466</v>
      </c>
      <c r="AM318" s="175" t="e">
        <f aca="false"/>
        <v>#N/A</v>
      </c>
      <c r="AN318" s="175" t="s">
        <v>466</v>
      </c>
      <c r="AO318" s="175" t="e">
        <f aca="false"/>
        <v>#N/A</v>
      </c>
      <c r="AP318" s="175" t="s">
        <v>466</v>
      </c>
      <c r="AQ318" s="175" t="n">
        <v>129</v>
      </c>
      <c r="AR318" s="175" t="s">
        <v>319</v>
      </c>
      <c r="AS318" s="175" t="n">
        <v>113.58</v>
      </c>
      <c r="AT318" s="175" t="s">
        <v>319</v>
      </c>
      <c r="AU318" s="173" t="e">
        <f aca="false"/>
        <v>#N/A</v>
      </c>
      <c r="AV318" s="175"/>
      <c r="AW318" s="173" t="s">
        <v>475</v>
      </c>
      <c r="AX318" s="175"/>
      <c r="AY318" s="175"/>
      <c r="AZ318" s="175"/>
    </row>
    <row collapsed="false" customFormat="false" customHeight="false" hidden="false" ht="30.8" outlineLevel="0" r="319">
      <c r="A319" s="36" t="n">
        <v>309</v>
      </c>
      <c r="B319" s="82" t="n">
        <v>8308</v>
      </c>
      <c r="C319" s="71" t="s">
        <v>448</v>
      </c>
      <c r="D319" s="71" t="s">
        <v>437</v>
      </c>
      <c r="E319" s="48" t="s">
        <v>438</v>
      </c>
      <c r="F319" s="48" t="s">
        <v>468</v>
      </c>
      <c r="G319" s="48" t="s">
        <v>469</v>
      </c>
      <c r="H319" s="48" t="s">
        <v>470</v>
      </c>
      <c r="I319" s="85" t="n">
        <v>0</v>
      </c>
      <c r="J319" s="48" t="s">
        <v>471</v>
      </c>
      <c r="K319" s="34" t="n">
        <v>80</v>
      </c>
      <c r="L319" s="48" t="s">
        <v>559</v>
      </c>
      <c r="M319" s="48" t="s">
        <v>560</v>
      </c>
      <c r="N319" s="86" t="s">
        <v>206</v>
      </c>
      <c r="O319" s="48" t="s">
        <v>473</v>
      </c>
      <c r="P319" s="85" t="s">
        <v>486</v>
      </c>
      <c r="Q319" s="48" t="s">
        <v>474</v>
      </c>
      <c r="R319" s="48" t="s">
        <v>444</v>
      </c>
      <c r="S319" s="48" t="s">
        <v>473</v>
      </c>
      <c r="T319" s="34"/>
      <c r="U319" s="175"/>
      <c r="V319" s="175" t="e">
        <f aca="false"/>
        <v>#N/A</v>
      </c>
      <c r="W319" s="175" t="e">
        <f aca="false"/>
        <v>#N/A</v>
      </c>
      <c r="X319" s="175" t="s">
        <v>466</v>
      </c>
      <c r="Y319" s="175" t="e">
        <f aca="false"/>
        <v>#N/A</v>
      </c>
      <c r="Z319" s="175" t="s">
        <v>466</v>
      </c>
      <c r="AA319" s="175" t="e">
        <f aca="false"/>
        <v>#N/A</v>
      </c>
      <c r="AB319" s="175" t="s">
        <v>466</v>
      </c>
      <c r="AC319" s="175" t="e">
        <f aca="false"/>
        <v>#N/A</v>
      </c>
      <c r="AD319" s="175" t="s">
        <v>466</v>
      </c>
      <c r="AE319" s="175" t="e">
        <f aca="false"/>
        <v>#N/A</v>
      </c>
      <c r="AF319" s="175" t="s">
        <v>466</v>
      </c>
      <c r="AG319" s="175" t="e">
        <f aca="false"/>
        <v>#N/A</v>
      </c>
      <c r="AH319" s="175" t="s">
        <v>466</v>
      </c>
      <c r="AI319" s="175" t="e">
        <f aca="false"/>
        <v>#N/A</v>
      </c>
      <c r="AJ319" s="175" t="s">
        <v>466</v>
      </c>
      <c r="AK319" s="175" t="e">
        <f aca="false"/>
        <v>#N/A</v>
      </c>
      <c r="AL319" s="175" t="s">
        <v>466</v>
      </c>
      <c r="AM319" s="175" t="e">
        <f aca="false"/>
        <v>#N/A</v>
      </c>
      <c r="AN319" s="175" t="s">
        <v>466</v>
      </c>
      <c r="AO319" s="175" t="e">
        <f aca="false"/>
        <v>#N/A</v>
      </c>
      <c r="AP319" s="175" t="s">
        <v>466</v>
      </c>
      <c r="AQ319" s="175" t="n">
        <v>100.69</v>
      </c>
      <c r="AR319" s="175" t="s">
        <v>466</v>
      </c>
      <c r="AS319" s="175" t="n">
        <v>98.9</v>
      </c>
      <c r="AT319" s="175" t="s">
        <v>319</v>
      </c>
      <c r="AU319" s="173" t="e">
        <f aca="false"/>
        <v>#N/A</v>
      </c>
      <c r="AV319" s="175"/>
      <c r="AW319" s="173" t="s">
        <v>475</v>
      </c>
      <c r="AX319" s="175"/>
      <c r="AY319" s="175"/>
      <c r="AZ319" s="175"/>
    </row>
    <row collapsed="false" customFormat="false" customHeight="false" hidden="false" ht="30.8" outlineLevel="0" r="320">
      <c r="A320" s="36" t="n">
        <v>310</v>
      </c>
      <c r="B320" s="82" t="n">
        <v>8309</v>
      </c>
      <c r="C320" s="71" t="s">
        <v>448</v>
      </c>
      <c r="D320" s="71" t="s">
        <v>437</v>
      </c>
      <c r="E320" s="48" t="s">
        <v>438</v>
      </c>
      <c r="F320" s="48" t="s">
        <v>468</v>
      </c>
      <c r="G320" s="48" t="s">
        <v>469</v>
      </c>
      <c r="H320" s="48" t="s">
        <v>470</v>
      </c>
      <c r="I320" s="85" t="n">
        <v>0</v>
      </c>
      <c r="J320" s="48" t="s">
        <v>471</v>
      </c>
      <c r="K320" s="34" t="n">
        <v>80</v>
      </c>
      <c r="L320" s="48" t="s">
        <v>561</v>
      </c>
      <c r="M320" s="48" t="s">
        <v>562</v>
      </c>
      <c r="N320" s="86" t="s">
        <v>206</v>
      </c>
      <c r="O320" s="48" t="s">
        <v>473</v>
      </c>
      <c r="P320" s="85" t="s">
        <v>486</v>
      </c>
      <c r="Q320" s="48" t="s">
        <v>474</v>
      </c>
      <c r="R320" s="48" t="s">
        <v>444</v>
      </c>
      <c r="S320" s="48" t="s">
        <v>473</v>
      </c>
      <c r="T320" s="34"/>
      <c r="U320" s="175"/>
      <c r="V320" s="175" t="e">
        <f aca="false"/>
        <v>#N/A</v>
      </c>
      <c r="W320" s="175" t="e">
        <f aca="false"/>
        <v>#N/A</v>
      </c>
      <c r="X320" s="175" t="s">
        <v>466</v>
      </c>
      <c r="Y320" s="175" t="e">
        <f aca="false"/>
        <v>#N/A</v>
      </c>
      <c r="Z320" s="175" t="s">
        <v>466</v>
      </c>
      <c r="AA320" s="175" t="e">
        <f aca="false"/>
        <v>#N/A</v>
      </c>
      <c r="AB320" s="175" t="s">
        <v>466</v>
      </c>
      <c r="AC320" s="175" t="e">
        <f aca="false"/>
        <v>#N/A</v>
      </c>
      <c r="AD320" s="175" t="s">
        <v>466</v>
      </c>
      <c r="AE320" s="175" t="n">
        <v>134.93</v>
      </c>
      <c r="AF320" s="175" t="s">
        <v>319</v>
      </c>
      <c r="AG320" s="175" t="n">
        <v>82.26</v>
      </c>
      <c r="AH320" s="175" t="s">
        <v>319</v>
      </c>
      <c r="AI320" s="175" t="n">
        <v>19.14</v>
      </c>
      <c r="AJ320" s="175" t="s">
        <v>319</v>
      </c>
      <c r="AK320" s="175" t="n">
        <v>50.69</v>
      </c>
      <c r="AL320" s="175" t="s">
        <v>319</v>
      </c>
      <c r="AM320" s="175" t="n">
        <v>68.05</v>
      </c>
      <c r="AN320" s="175" t="s">
        <v>319</v>
      </c>
      <c r="AO320" s="175" t="n">
        <v>221.8</v>
      </c>
      <c r="AP320" s="175" t="s">
        <v>319</v>
      </c>
      <c r="AQ320" s="175" t="n">
        <v>226.74</v>
      </c>
      <c r="AR320" s="175" t="s">
        <v>319</v>
      </c>
      <c r="AS320" s="175" t="n">
        <v>314.45</v>
      </c>
      <c r="AT320" s="175" t="s">
        <v>319</v>
      </c>
      <c r="AU320" s="173" t="e">
        <f aca="false"/>
        <v>#N/A</v>
      </c>
      <c r="AV320" s="175"/>
      <c r="AW320" s="173" t="s">
        <v>475</v>
      </c>
      <c r="AX320" s="175"/>
      <c r="AY320" s="175"/>
      <c r="AZ320" s="175"/>
    </row>
    <row collapsed="false" customFormat="false" customHeight="false" hidden="false" ht="30.8" outlineLevel="0" r="321">
      <c r="A321" s="36" t="n">
        <v>311</v>
      </c>
      <c r="B321" s="82" t="n">
        <v>8310</v>
      </c>
      <c r="C321" s="71" t="s">
        <v>448</v>
      </c>
      <c r="D321" s="71" t="s">
        <v>437</v>
      </c>
      <c r="E321" s="48" t="s">
        <v>438</v>
      </c>
      <c r="F321" s="48" t="s">
        <v>468</v>
      </c>
      <c r="G321" s="48" t="s">
        <v>469</v>
      </c>
      <c r="H321" s="48" t="s">
        <v>470</v>
      </c>
      <c r="I321" s="85" t="n">
        <v>1</v>
      </c>
      <c r="J321" s="48" t="s">
        <v>471</v>
      </c>
      <c r="K321" s="34" t="n">
        <v>80</v>
      </c>
      <c r="L321" s="48" t="s">
        <v>563</v>
      </c>
      <c r="M321" s="48" t="s">
        <v>564</v>
      </c>
      <c r="N321" s="86" t="s">
        <v>206</v>
      </c>
      <c r="O321" s="48" t="s">
        <v>473</v>
      </c>
      <c r="P321" s="85" t="s">
        <v>206</v>
      </c>
      <c r="Q321" s="48" t="s">
        <v>474</v>
      </c>
      <c r="R321" s="48" t="s">
        <v>444</v>
      </c>
      <c r="S321" s="48" t="s">
        <v>473</v>
      </c>
      <c r="T321" s="34"/>
      <c r="U321" s="175"/>
      <c r="V321" s="175" t="e">
        <f aca="false"/>
        <v>#N/A</v>
      </c>
      <c r="W321" s="175" t="e">
        <f aca="false"/>
        <v>#N/A</v>
      </c>
      <c r="X321" s="175" t="s">
        <v>466</v>
      </c>
      <c r="Y321" s="175" t="e">
        <f aca="false"/>
        <v>#N/A</v>
      </c>
      <c r="Z321" s="175" t="s">
        <v>466</v>
      </c>
      <c r="AA321" s="175" t="e">
        <f aca="false"/>
        <v>#N/A</v>
      </c>
      <c r="AB321" s="175" t="s">
        <v>466</v>
      </c>
      <c r="AC321" s="175" t="e">
        <f aca="false"/>
        <v>#N/A</v>
      </c>
      <c r="AD321" s="175" t="s">
        <v>466</v>
      </c>
      <c r="AE321" s="175" t="e">
        <f aca="false"/>
        <v>#N/A</v>
      </c>
      <c r="AF321" s="175" t="s">
        <v>466</v>
      </c>
      <c r="AG321" s="175" t="e">
        <f aca="false"/>
        <v>#N/A</v>
      </c>
      <c r="AH321" s="175" t="s">
        <v>466</v>
      </c>
      <c r="AI321" s="175" t="e">
        <f aca="false"/>
        <v>#N/A</v>
      </c>
      <c r="AJ321" s="175" t="s">
        <v>466</v>
      </c>
      <c r="AK321" s="175" t="e">
        <f aca="false"/>
        <v>#N/A</v>
      </c>
      <c r="AL321" s="175" t="s">
        <v>466</v>
      </c>
      <c r="AM321" s="175" t="e">
        <f aca="false"/>
        <v>#N/A</v>
      </c>
      <c r="AN321" s="175" t="s">
        <v>466</v>
      </c>
      <c r="AO321" s="175" t="e">
        <f aca="false"/>
        <v>#N/A</v>
      </c>
      <c r="AP321" s="175" t="s">
        <v>466</v>
      </c>
      <c r="AQ321" s="175" t="n">
        <v>108.3</v>
      </c>
      <c r="AR321" s="175" t="s">
        <v>466</v>
      </c>
      <c r="AS321" s="175" t="n">
        <v>100.2</v>
      </c>
      <c r="AT321" s="175" t="s">
        <v>466</v>
      </c>
      <c r="AU321" s="173" t="e">
        <f aca="false"/>
        <v>#N/A</v>
      </c>
      <c r="AV321" s="175"/>
      <c r="AW321" s="173" t="s">
        <v>475</v>
      </c>
      <c r="AX321" s="175"/>
      <c r="AY321" s="175"/>
      <c r="AZ321" s="175"/>
    </row>
    <row collapsed="false" customFormat="false" customHeight="false" hidden="false" ht="30.8" outlineLevel="0" r="322">
      <c r="A322" s="36" t="n">
        <v>312</v>
      </c>
      <c r="B322" s="82" t="n">
        <v>8311</v>
      </c>
      <c r="C322" s="71" t="s">
        <v>448</v>
      </c>
      <c r="D322" s="71" t="s">
        <v>437</v>
      </c>
      <c r="E322" s="48" t="s">
        <v>438</v>
      </c>
      <c r="F322" s="48" t="s">
        <v>468</v>
      </c>
      <c r="G322" s="48" t="s">
        <v>469</v>
      </c>
      <c r="H322" s="48" t="s">
        <v>470</v>
      </c>
      <c r="I322" s="85" t="n">
        <v>1</v>
      </c>
      <c r="J322" s="48" t="s">
        <v>471</v>
      </c>
      <c r="K322" s="34" t="n">
        <v>80</v>
      </c>
      <c r="L322" s="48" t="s">
        <v>565</v>
      </c>
      <c r="M322" s="48" t="s">
        <v>566</v>
      </c>
      <c r="N322" s="86" t="s">
        <v>206</v>
      </c>
      <c r="O322" s="48" t="s">
        <v>473</v>
      </c>
      <c r="P322" s="85" t="s">
        <v>206</v>
      </c>
      <c r="Q322" s="48" t="s">
        <v>474</v>
      </c>
      <c r="R322" s="48" t="s">
        <v>444</v>
      </c>
      <c r="S322" s="48" t="s">
        <v>473</v>
      </c>
      <c r="T322" s="34"/>
      <c r="U322" s="175"/>
      <c r="V322" s="175" t="e">
        <f aca="false"/>
        <v>#N/A</v>
      </c>
      <c r="W322" s="175" t="e">
        <f aca="false"/>
        <v>#N/A</v>
      </c>
      <c r="X322" s="175" t="s">
        <v>466</v>
      </c>
      <c r="Y322" s="175" t="e">
        <f aca="false"/>
        <v>#N/A</v>
      </c>
      <c r="Z322" s="175" t="s">
        <v>466</v>
      </c>
      <c r="AA322" s="175" t="e">
        <f aca="false"/>
        <v>#N/A</v>
      </c>
      <c r="AB322" s="175" t="s">
        <v>466</v>
      </c>
      <c r="AC322" s="175" t="e">
        <f aca="false"/>
        <v>#N/A</v>
      </c>
      <c r="AD322" s="175" t="s">
        <v>466</v>
      </c>
      <c r="AE322" s="175" t="e">
        <f aca="false"/>
        <v>#N/A</v>
      </c>
      <c r="AF322" s="175" t="s">
        <v>466</v>
      </c>
      <c r="AG322" s="175" t="e">
        <f aca="false"/>
        <v>#N/A</v>
      </c>
      <c r="AH322" s="175" t="s">
        <v>466</v>
      </c>
      <c r="AI322" s="175" t="e">
        <f aca="false"/>
        <v>#N/A</v>
      </c>
      <c r="AJ322" s="175" t="s">
        <v>466</v>
      </c>
      <c r="AK322" s="175" t="e">
        <f aca="false"/>
        <v>#N/A</v>
      </c>
      <c r="AL322" s="175" t="s">
        <v>466</v>
      </c>
      <c r="AM322" s="175" t="e">
        <f aca="false"/>
        <v>#N/A</v>
      </c>
      <c r="AN322" s="175" t="s">
        <v>466</v>
      </c>
      <c r="AO322" s="175" t="e">
        <f aca="false"/>
        <v>#N/A</v>
      </c>
      <c r="AP322" s="175" t="s">
        <v>466</v>
      </c>
      <c r="AQ322" s="175" t="n">
        <v>119.37</v>
      </c>
      <c r="AR322" s="175" t="s">
        <v>466</v>
      </c>
      <c r="AS322" s="175" t="n">
        <v>113.23</v>
      </c>
      <c r="AT322" s="175" t="s">
        <v>466</v>
      </c>
      <c r="AU322" s="173" t="e">
        <f aca="false"/>
        <v>#N/A</v>
      </c>
      <c r="AV322" s="175"/>
      <c r="AW322" s="173" t="s">
        <v>475</v>
      </c>
      <c r="AX322" s="175"/>
      <c r="AY322" s="175"/>
      <c r="AZ322" s="175"/>
    </row>
    <row collapsed="false" customFormat="false" customHeight="false" hidden="false" ht="30.8" outlineLevel="0" r="323">
      <c r="A323" s="36" t="n">
        <v>313</v>
      </c>
      <c r="B323" s="82" t="n">
        <v>8312</v>
      </c>
      <c r="C323" s="71" t="s">
        <v>448</v>
      </c>
      <c r="D323" s="71" t="s">
        <v>437</v>
      </c>
      <c r="E323" s="48" t="s">
        <v>438</v>
      </c>
      <c r="F323" s="48" t="s">
        <v>468</v>
      </c>
      <c r="G323" s="48" t="s">
        <v>469</v>
      </c>
      <c r="H323" s="48" t="s">
        <v>470</v>
      </c>
      <c r="I323" s="85" t="n">
        <v>1</v>
      </c>
      <c r="J323" s="48" t="s">
        <v>471</v>
      </c>
      <c r="K323" s="34" t="n">
        <v>80</v>
      </c>
      <c r="L323" s="48" t="s">
        <v>567</v>
      </c>
      <c r="M323" s="48" t="s">
        <v>568</v>
      </c>
      <c r="N323" s="86" t="s">
        <v>206</v>
      </c>
      <c r="O323" s="48" t="s">
        <v>473</v>
      </c>
      <c r="P323" s="85" t="s">
        <v>206</v>
      </c>
      <c r="Q323" s="48" t="s">
        <v>474</v>
      </c>
      <c r="R323" s="48" t="s">
        <v>444</v>
      </c>
      <c r="S323" s="48" t="s">
        <v>473</v>
      </c>
      <c r="T323" s="34"/>
      <c r="U323" s="175"/>
      <c r="V323" s="175" t="e">
        <f aca="false"/>
        <v>#N/A</v>
      </c>
      <c r="W323" s="175" t="e">
        <f aca="false"/>
        <v>#N/A</v>
      </c>
      <c r="X323" s="175" t="s">
        <v>466</v>
      </c>
      <c r="Y323" s="175" t="e">
        <f aca="false"/>
        <v>#N/A</v>
      </c>
      <c r="Z323" s="175" t="s">
        <v>466</v>
      </c>
      <c r="AA323" s="175" t="e">
        <f aca="false"/>
        <v>#N/A</v>
      </c>
      <c r="AB323" s="175" t="s">
        <v>466</v>
      </c>
      <c r="AC323" s="175" t="e">
        <f aca="false"/>
        <v>#N/A</v>
      </c>
      <c r="AD323" s="175" t="s">
        <v>466</v>
      </c>
      <c r="AE323" s="175" t="e">
        <f aca="false"/>
        <v>#N/A</v>
      </c>
      <c r="AF323" s="175" t="s">
        <v>466</v>
      </c>
      <c r="AG323" s="175" t="e">
        <f aca="false"/>
        <v>#N/A</v>
      </c>
      <c r="AH323" s="175" t="s">
        <v>466</v>
      </c>
      <c r="AI323" s="175" t="e">
        <f aca="false"/>
        <v>#N/A</v>
      </c>
      <c r="AJ323" s="175" t="s">
        <v>466</v>
      </c>
      <c r="AK323" s="175" t="e">
        <f aca="false"/>
        <v>#N/A</v>
      </c>
      <c r="AL323" s="175" t="s">
        <v>466</v>
      </c>
      <c r="AM323" s="175" t="e">
        <f aca="false"/>
        <v>#N/A</v>
      </c>
      <c r="AN323" s="175" t="s">
        <v>466</v>
      </c>
      <c r="AO323" s="175" t="e">
        <f aca="false"/>
        <v>#N/A</v>
      </c>
      <c r="AP323" s="175" t="s">
        <v>466</v>
      </c>
      <c r="AQ323" s="175" t="n">
        <v>86.3</v>
      </c>
      <c r="AR323" s="175" t="s">
        <v>466</v>
      </c>
      <c r="AS323" s="175" t="n">
        <v>78.9</v>
      </c>
      <c r="AT323" s="175" t="s">
        <v>466</v>
      </c>
      <c r="AU323" s="173" t="e">
        <f aca="false"/>
        <v>#N/A</v>
      </c>
      <c r="AV323" s="175"/>
      <c r="AW323" s="173" t="s">
        <v>475</v>
      </c>
      <c r="AX323" s="175"/>
      <c r="AY323" s="175"/>
      <c r="AZ323" s="175"/>
    </row>
    <row collapsed="false" customFormat="false" customHeight="false" hidden="false" ht="30.8" outlineLevel="0" r="324">
      <c r="A324" s="36" t="n">
        <v>314</v>
      </c>
      <c r="B324" s="82" t="n">
        <v>8313</v>
      </c>
      <c r="C324" s="71" t="s">
        <v>448</v>
      </c>
      <c r="D324" s="71" t="s">
        <v>437</v>
      </c>
      <c r="E324" s="48" t="s">
        <v>438</v>
      </c>
      <c r="F324" s="48" t="s">
        <v>468</v>
      </c>
      <c r="G324" s="48" t="s">
        <v>469</v>
      </c>
      <c r="H324" s="48" t="s">
        <v>470</v>
      </c>
      <c r="I324" s="85" t="n">
        <v>1</v>
      </c>
      <c r="J324" s="48" t="s">
        <v>471</v>
      </c>
      <c r="K324" s="34" t="n">
        <v>80</v>
      </c>
      <c r="L324" s="48" t="s">
        <v>569</v>
      </c>
      <c r="M324" s="48" t="s">
        <v>570</v>
      </c>
      <c r="N324" s="86" t="s">
        <v>206</v>
      </c>
      <c r="O324" s="48" t="s">
        <v>473</v>
      </c>
      <c r="P324" s="85" t="s">
        <v>206</v>
      </c>
      <c r="Q324" s="48" t="s">
        <v>474</v>
      </c>
      <c r="R324" s="48" t="s">
        <v>444</v>
      </c>
      <c r="S324" s="48" t="s">
        <v>473</v>
      </c>
      <c r="T324" s="34"/>
      <c r="U324" s="175"/>
      <c r="V324" s="175" t="e">
        <f aca="false"/>
        <v>#N/A</v>
      </c>
      <c r="W324" s="175" t="e">
        <f aca="false"/>
        <v>#N/A</v>
      </c>
      <c r="X324" s="175" t="s">
        <v>466</v>
      </c>
      <c r="Y324" s="175" t="e">
        <f aca="false"/>
        <v>#N/A</v>
      </c>
      <c r="Z324" s="175" t="s">
        <v>466</v>
      </c>
      <c r="AA324" s="175" t="e">
        <f aca="false"/>
        <v>#N/A</v>
      </c>
      <c r="AB324" s="175" t="s">
        <v>466</v>
      </c>
      <c r="AC324" s="175" t="e">
        <f aca="false"/>
        <v>#N/A</v>
      </c>
      <c r="AD324" s="175" t="s">
        <v>466</v>
      </c>
      <c r="AE324" s="175" t="e">
        <f aca="false"/>
        <v>#N/A</v>
      </c>
      <c r="AF324" s="175" t="s">
        <v>466</v>
      </c>
      <c r="AG324" s="175" t="e">
        <f aca="false"/>
        <v>#N/A</v>
      </c>
      <c r="AH324" s="175" t="s">
        <v>466</v>
      </c>
      <c r="AI324" s="175" t="e">
        <f aca="false"/>
        <v>#N/A</v>
      </c>
      <c r="AJ324" s="175" t="s">
        <v>466</v>
      </c>
      <c r="AK324" s="175" t="e">
        <f aca="false"/>
        <v>#N/A</v>
      </c>
      <c r="AL324" s="175" t="s">
        <v>466</v>
      </c>
      <c r="AM324" s="175" t="e">
        <f aca="false"/>
        <v>#N/A</v>
      </c>
      <c r="AN324" s="175" t="s">
        <v>466</v>
      </c>
      <c r="AO324" s="175" t="e">
        <f aca="false"/>
        <v>#N/A</v>
      </c>
      <c r="AP324" s="175" t="s">
        <v>319</v>
      </c>
      <c r="AQ324" s="175" t="n">
        <v>36.2</v>
      </c>
      <c r="AR324" s="175" t="s">
        <v>319</v>
      </c>
      <c r="AS324" s="175" t="n">
        <v>37.94</v>
      </c>
      <c r="AT324" s="175" t="s">
        <v>319</v>
      </c>
      <c r="AU324" s="173" t="e">
        <f aca="false"/>
        <v>#N/A</v>
      </c>
      <c r="AV324" s="175"/>
      <c r="AW324" s="173" t="s">
        <v>475</v>
      </c>
      <c r="AX324" s="175"/>
      <c r="AY324" s="175"/>
      <c r="AZ324" s="175"/>
    </row>
    <row collapsed="false" customFormat="false" customHeight="false" hidden="false" ht="30.8" outlineLevel="0" r="325">
      <c r="A325" s="36" t="n">
        <v>315</v>
      </c>
      <c r="B325" s="82" t="n">
        <v>8314</v>
      </c>
      <c r="C325" s="71" t="s">
        <v>448</v>
      </c>
      <c r="D325" s="71" t="s">
        <v>454</v>
      </c>
      <c r="E325" s="48" t="s">
        <v>438</v>
      </c>
      <c r="F325" s="48" t="s">
        <v>468</v>
      </c>
      <c r="G325" s="48" t="s">
        <v>469</v>
      </c>
      <c r="H325" s="48" t="s">
        <v>470</v>
      </c>
      <c r="I325" s="85" t="n">
        <v>0</v>
      </c>
      <c r="J325" s="48" t="s">
        <v>471</v>
      </c>
      <c r="K325" s="34" t="n">
        <v>90</v>
      </c>
      <c r="L325" s="48" t="s">
        <v>571</v>
      </c>
      <c r="M325" s="48" t="s">
        <v>572</v>
      </c>
      <c r="N325" s="86" t="s">
        <v>53</v>
      </c>
      <c r="O325" s="48" t="s">
        <v>473</v>
      </c>
      <c r="P325" s="85" t="s">
        <v>486</v>
      </c>
      <c r="Q325" s="48" t="s">
        <v>474</v>
      </c>
      <c r="R325" s="48" t="s">
        <v>444</v>
      </c>
      <c r="S325" s="48" t="s">
        <v>473</v>
      </c>
      <c r="T325" s="34"/>
      <c r="U325" s="175"/>
      <c r="V325" s="175" t="e">
        <f aca="false"/>
        <v>#N/A</v>
      </c>
      <c r="W325" s="175" t="e">
        <f aca="false"/>
        <v>#N/A</v>
      </c>
      <c r="X325" s="175" t="s">
        <v>466</v>
      </c>
      <c r="Y325" s="175" t="e">
        <f aca="false"/>
        <v>#N/A</v>
      </c>
      <c r="Z325" s="175" t="s">
        <v>466</v>
      </c>
      <c r="AA325" s="175" t="e">
        <f aca="false"/>
        <v>#N/A</v>
      </c>
      <c r="AB325" s="175" t="s">
        <v>466</v>
      </c>
      <c r="AC325" s="175" t="e">
        <f aca="false"/>
        <v>#N/A</v>
      </c>
      <c r="AD325" s="175" t="s">
        <v>466</v>
      </c>
      <c r="AE325" s="175" t="e">
        <f aca="false"/>
        <v>#N/A</v>
      </c>
      <c r="AF325" s="175" t="s">
        <v>466</v>
      </c>
      <c r="AG325" s="175" t="n">
        <v>36.5</v>
      </c>
      <c r="AH325" s="175" t="s">
        <v>466</v>
      </c>
      <c r="AI325" s="175" t="n">
        <v>33.65</v>
      </c>
      <c r="AJ325" s="175" t="s">
        <v>466</v>
      </c>
      <c r="AK325" s="175" t="n">
        <v>36.98</v>
      </c>
      <c r="AL325" s="175" t="s">
        <v>466</v>
      </c>
      <c r="AM325" s="175" t="n">
        <v>33.5</v>
      </c>
      <c r="AN325" s="175" t="s">
        <v>466</v>
      </c>
      <c r="AO325" s="175" t="e">
        <f aca="false"/>
        <v>#N/A</v>
      </c>
      <c r="AP325" s="175" t="s">
        <v>466</v>
      </c>
      <c r="AQ325" s="175" t="n">
        <v>36.9</v>
      </c>
      <c r="AR325" s="175" t="s">
        <v>466</v>
      </c>
      <c r="AS325" s="175" t="n">
        <v>33.1</v>
      </c>
      <c r="AT325" s="175" t="s">
        <v>466</v>
      </c>
      <c r="AU325" s="173" t="e">
        <f aca="false"/>
        <v>#N/A</v>
      </c>
      <c r="AV325" s="175"/>
      <c r="AW325" s="173" t="s">
        <v>475</v>
      </c>
      <c r="AX325" s="175"/>
      <c r="AY325" s="175"/>
      <c r="AZ325" s="175"/>
    </row>
    <row collapsed="false" customFormat="false" customHeight="false" hidden="false" ht="30.8" outlineLevel="0" r="326">
      <c r="A326" s="36" t="n">
        <v>316</v>
      </c>
      <c r="B326" s="82" t="n">
        <v>8315</v>
      </c>
      <c r="C326" s="71" t="s">
        <v>448</v>
      </c>
      <c r="D326" s="71" t="s">
        <v>454</v>
      </c>
      <c r="E326" s="48" t="s">
        <v>438</v>
      </c>
      <c r="F326" s="48" t="s">
        <v>468</v>
      </c>
      <c r="G326" s="48" t="s">
        <v>469</v>
      </c>
      <c r="H326" s="48" t="s">
        <v>470</v>
      </c>
      <c r="I326" s="85" t="n">
        <v>0</v>
      </c>
      <c r="J326" s="48" t="s">
        <v>471</v>
      </c>
      <c r="K326" s="34" t="n">
        <v>50</v>
      </c>
      <c r="L326" s="48" t="s">
        <v>573</v>
      </c>
      <c r="M326" s="48" t="s">
        <v>574</v>
      </c>
      <c r="N326" s="86" t="s">
        <v>53</v>
      </c>
      <c r="O326" s="48" t="s">
        <v>473</v>
      </c>
      <c r="P326" s="85" t="s">
        <v>486</v>
      </c>
      <c r="Q326" s="48" t="s">
        <v>474</v>
      </c>
      <c r="R326" s="48" t="s">
        <v>444</v>
      </c>
      <c r="S326" s="48" t="s">
        <v>473</v>
      </c>
      <c r="T326" s="34"/>
      <c r="U326" s="175"/>
      <c r="V326" s="175" t="e">
        <f aca="false"/>
        <v>#N/A</v>
      </c>
      <c r="W326" s="175" t="e">
        <f aca="false"/>
        <v>#N/A</v>
      </c>
      <c r="X326" s="175" t="s">
        <v>466</v>
      </c>
      <c r="Y326" s="175" t="e">
        <f aca="false"/>
        <v>#N/A</v>
      </c>
      <c r="Z326" s="175" t="s">
        <v>466</v>
      </c>
      <c r="AA326" s="175" t="e">
        <f aca="false"/>
        <v>#N/A</v>
      </c>
      <c r="AB326" s="175" t="s">
        <v>466</v>
      </c>
      <c r="AC326" s="175" t="e">
        <f aca="false"/>
        <v>#N/A</v>
      </c>
      <c r="AD326" s="175" t="s">
        <v>466</v>
      </c>
      <c r="AE326" s="175" t="e">
        <f aca="false"/>
        <v>#N/A</v>
      </c>
      <c r="AF326" s="175" t="s">
        <v>466</v>
      </c>
      <c r="AG326" s="175" t="n">
        <v>32.9</v>
      </c>
      <c r="AH326" s="175" t="s">
        <v>466</v>
      </c>
      <c r="AI326" s="175" t="n">
        <v>31.69</v>
      </c>
      <c r="AJ326" s="175" t="s">
        <v>466</v>
      </c>
      <c r="AK326" s="175" t="n">
        <v>30.5</v>
      </c>
      <c r="AL326" s="175" t="s">
        <v>466</v>
      </c>
      <c r="AM326" s="175" t="e">
        <f aca="false"/>
        <v>#N/A</v>
      </c>
      <c r="AN326" s="175" t="s">
        <v>466</v>
      </c>
      <c r="AO326" s="175" t="e">
        <f aca="false"/>
        <v>#N/A</v>
      </c>
      <c r="AP326" s="175" t="s">
        <v>466</v>
      </c>
      <c r="AQ326" s="175" t="n">
        <v>36.3</v>
      </c>
      <c r="AR326" s="175" t="s">
        <v>466</v>
      </c>
      <c r="AS326" s="175" t="n">
        <v>35.6</v>
      </c>
      <c r="AT326" s="175" t="s">
        <v>466</v>
      </c>
      <c r="AU326" s="173" t="e">
        <f aca="false"/>
        <v>#N/A</v>
      </c>
      <c r="AV326" s="175"/>
      <c r="AW326" s="173" t="s">
        <v>475</v>
      </c>
      <c r="AX326" s="175"/>
      <c r="AY326" s="175"/>
      <c r="AZ326" s="175"/>
    </row>
    <row collapsed="false" customFormat="false" customHeight="false" hidden="false" ht="30.8" outlineLevel="0" r="327">
      <c r="A327" s="36" t="n">
        <v>317</v>
      </c>
      <c r="B327" s="82" t="n">
        <v>8316</v>
      </c>
      <c r="C327" s="71" t="s">
        <v>448</v>
      </c>
      <c r="D327" s="71" t="s">
        <v>454</v>
      </c>
      <c r="E327" s="48" t="s">
        <v>438</v>
      </c>
      <c r="F327" s="48" t="s">
        <v>468</v>
      </c>
      <c r="G327" s="48" t="s">
        <v>469</v>
      </c>
      <c r="H327" s="48" t="s">
        <v>470</v>
      </c>
      <c r="I327" s="85" t="n">
        <v>0</v>
      </c>
      <c r="J327" s="48" t="s">
        <v>471</v>
      </c>
      <c r="K327" s="34" t="n">
        <v>50</v>
      </c>
      <c r="L327" s="48" t="s">
        <v>575</v>
      </c>
      <c r="M327" s="48" t="s">
        <v>576</v>
      </c>
      <c r="N327" s="86" t="s">
        <v>53</v>
      </c>
      <c r="O327" s="48" t="s">
        <v>473</v>
      </c>
      <c r="P327" s="85" t="s">
        <v>486</v>
      </c>
      <c r="Q327" s="48" t="s">
        <v>474</v>
      </c>
      <c r="R327" s="48" t="s">
        <v>444</v>
      </c>
      <c r="S327" s="48" t="s">
        <v>473</v>
      </c>
      <c r="T327" s="34"/>
      <c r="U327" s="175"/>
      <c r="V327" s="175" t="e">
        <f aca="false"/>
        <v>#N/A</v>
      </c>
      <c r="W327" s="175" t="e">
        <f aca="false"/>
        <v>#N/A</v>
      </c>
      <c r="X327" s="175" t="s">
        <v>466</v>
      </c>
      <c r="Y327" s="175" t="e">
        <f aca="false"/>
        <v>#N/A</v>
      </c>
      <c r="Z327" s="175" t="s">
        <v>466</v>
      </c>
      <c r="AA327" s="175" t="e">
        <f aca="false"/>
        <v>#N/A</v>
      </c>
      <c r="AB327" s="175" t="s">
        <v>466</v>
      </c>
      <c r="AC327" s="175" t="e">
        <f aca="false"/>
        <v>#N/A</v>
      </c>
      <c r="AD327" s="175" t="s">
        <v>466</v>
      </c>
      <c r="AE327" s="175" t="e">
        <f aca="false"/>
        <v>#N/A</v>
      </c>
      <c r="AF327" s="175" t="s">
        <v>466</v>
      </c>
      <c r="AG327" s="175" t="n">
        <v>24.1</v>
      </c>
      <c r="AH327" s="175" t="s">
        <v>466</v>
      </c>
      <c r="AI327" s="175" t="n">
        <v>23.96</v>
      </c>
      <c r="AJ327" s="175" t="s">
        <v>466</v>
      </c>
      <c r="AK327" s="175" t="n">
        <v>22.69</v>
      </c>
      <c r="AL327" s="175" t="s">
        <v>466</v>
      </c>
      <c r="AM327" s="175" t="n">
        <v>0.16</v>
      </c>
      <c r="AN327" s="175" t="s">
        <v>466</v>
      </c>
      <c r="AO327" s="175" t="e">
        <f aca="false"/>
        <v>#N/A</v>
      </c>
      <c r="AP327" s="175" t="s">
        <v>466</v>
      </c>
      <c r="AQ327" s="175" t="n">
        <v>25.98</v>
      </c>
      <c r="AR327" s="175" t="s">
        <v>466</v>
      </c>
      <c r="AS327" s="175" t="n">
        <v>26.6</v>
      </c>
      <c r="AT327" s="175" t="s">
        <v>466</v>
      </c>
      <c r="AU327" s="173" t="e">
        <f aca="false"/>
        <v>#N/A</v>
      </c>
      <c r="AV327" s="175"/>
      <c r="AW327" s="173" t="s">
        <v>475</v>
      </c>
      <c r="AX327" s="175"/>
      <c r="AY327" s="175"/>
      <c r="AZ327" s="175"/>
    </row>
    <row collapsed="false" customFormat="false" customHeight="false" hidden="false" ht="30.8" outlineLevel="0" r="328">
      <c r="A328" s="36" t="n">
        <v>318</v>
      </c>
      <c r="B328" s="82" t="n">
        <v>8317</v>
      </c>
      <c r="C328" s="71" t="s">
        <v>448</v>
      </c>
      <c r="D328" s="71" t="s">
        <v>454</v>
      </c>
      <c r="E328" s="48" t="s">
        <v>438</v>
      </c>
      <c r="F328" s="48" t="s">
        <v>468</v>
      </c>
      <c r="G328" s="48" t="s">
        <v>469</v>
      </c>
      <c r="H328" s="48" t="s">
        <v>470</v>
      </c>
      <c r="I328" s="85" t="n">
        <v>0</v>
      </c>
      <c r="J328" s="48" t="s">
        <v>471</v>
      </c>
      <c r="K328" s="34" t="n">
        <v>70</v>
      </c>
      <c r="L328" s="48" t="s">
        <v>577</v>
      </c>
      <c r="M328" s="48" t="s">
        <v>578</v>
      </c>
      <c r="N328" s="86" t="s">
        <v>53</v>
      </c>
      <c r="O328" s="48" t="s">
        <v>473</v>
      </c>
      <c r="P328" s="85" t="s">
        <v>486</v>
      </c>
      <c r="Q328" s="48" t="s">
        <v>474</v>
      </c>
      <c r="R328" s="48" t="s">
        <v>444</v>
      </c>
      <c r="S328" s="48" t="s">
        <v>473</v>
      </c>
      <c r="T328" s="34"/>
      <c r="U328" s="175"/>
      <c r="V328" s="175" t="e">
        <f aca="false"/>
        <v>#N/A</v>
      </c>
      <c r="W328" s="175" t="e">
        <f aca="false"/>
        <v>#N/A</v>
      </c>
      <c r="X328" s="175" t="s">
        <v>466</v>
      </c>
      <c r="Y328" s="175" t="e">
        <f aca="false"/>
        <v>#N/A</v>
      </c>
      <c r="Z328" s="175" t="s">
        <v>466</v>
      </c>
      <c r="AA328" s="175" t="e">
        <f aca="false"/>
        <v>#N/A</v>
      </c>
      <c r="AB328" s="175" t="s">
        <v>466</v>
      </c>
      <c r="AC328" s="175" t="e">
        <f aca="false"/>
        <v>#N/A</v>
      </c>
      <c r="AD328" s="175" t="s">
        <v>466</v>
      </c>
      <c r="AE328" s="175" t="e">
        <f aca="false"/>
        <v>#N/A</v>
      </c>
      <c r="AF328" s="175" t="s">
        <v>466</v>
      </c>
      <c r="AG328" s="175" t="n">
        <v>33.9</v>
      </c>
      <c r="AH328" s="175" t="s">
        <v>466</v>
      </c>
      <c r="AI328" s="175" t="n">
        <v>32.98</v>
      </c>
      <c r="AJ328" s="175" t="s">
        <v>466</v>
      </c>
      <c r="AK328" s="175" t="n">
        <v>31.6</v>
      </c>
      <c r="AL328" s="175" t="s">
        <v>466</v>
      </c>
      <c r="AM328" s="175" t="n">
        <v>29.99</v>
      </c>
      <c r="AN328" s="175" t="s">
        <v>466</v>
      </c>
      <c r="AO328" s="175" t="e">
        <f aca="false"/>
        <v>#N/A</v>
      </c>
      <c r="AP328" s="175" t="s">
        <v>466</v>
      </c>
      <c r="AQ328" s="175" t="n">
        <v>40.1</v>
      </c>
      <c r="AR328" s="175" t="s">
        <v>466</v>
      </c>
      <c r="AS328" s="175" t="n">
        <v>41.1</v>
      </c>
      <c r="AT328" s="175" t="s">
        <v>466</v>
      </c>
      <c r="AU328" s="173" t="e">
        <f aca="false"/>
        <v>#N/A</v>
      </c>
      <c r="AV328" s="175"/>
      <c r="AW328" s="173" t="s">
        <v>475</v>
      </c>
      <c r="AX328" s="175"/>
      <c r="AY328" s="175"/>
      <c r="AZ328" s="175"/>
    </row>
    <row collapsed="false" customFormat="false" customHeight="false" hidden="false" ht="30.8" outlineLevel="0" r="329">
      <c r="A329" s="36" t="n">
        <v>319</v>
      </c>
      <c r="B329" s="82" t="n">
        <v>8318</v>
      </c>
      <c r="C329" s="71" t="s">
        <v>448</v>
      </c>
      <c r="D329" s="71" t="s">
        <v>454</v>
      </c>
      <c r="E329" s="48" t="s">
        <v>438</v>
      </c>
      <c r="F329" s="48" t="s">
        <v>468</v>
      </c>
      <c r="G329" s="48" t="s">
        <v>469</v>
      </c>
      <c r="H329" s="48" t="s">
        <v>470</v>
      </c>
      <c r="I329" s="85" t="n">
        <v>0</v>
      </c>
      <c r="J329" s="48" t="s">
        <v>471</v>
      </c>
      <c r="K329" s="34" t="n">
        <v>80</v>
      </c>
      <c r="L329" s="48" t="s">
        <v>579</v>
      </c>
      <c r="M329" s="48" t="s">
        <v>580</v>
      </c>
      <c r="N329" s="86" t="s">
        <v>53</v>
      </c>
      <c r="O329" s="48" t="s">
        <v>473</v>
      </c>
      <c r="P329" s="85" t="s">
        <v>486</v>
      </c>
      <c r="Q329" s="48" t="s">
        <v>474</v>
      </c>
      <c r="R329" s="48" t="s">
        <v>444</v>
      </c>
      <c r="S329" s="48" t="s">
        <v>473</v>
      </c>
      <c r="T329" s="34"/>
      <c r="U329" s="175"/>
      <c r="V329" s="175" t="e">
        <f aca="false"/>
        <v>#N/A</v>
      </c>
      <c r="W329" s="175" t="e">
        <f aca="false"/>
        <v>#N/A</v>
      </c>
      <c r="X329" s="175" t="s">
        <v>466</v>
      </c>
      <c r="Y329" s="175" t="e">
        <f aca="false"/>
        <v>#N/A</v>
      </c>
      <c r="Z329" s="175" t="s">
        <v>466</v>
      </c>
      <c r="AA329" s="175" t="e">
        <f aca="false"/>
        <v>#N/A</v>
      </c>
      <c r="AB329" s="175" t="s">
        <v>466</v>
      </c>
      <c r="AC329" s="175" t="e">
        <f aca="false"/>
        <v>#N/A</v>
      </c>
      <c r="AD329" s="175" t="s">
        <v>466</v>
      </c>
      <c r="AE329" s="175" t="e">
        <f aca="false"/>
        <v>#N/A</v>
      </c>
      <c r="AF329" s="175" t="s">
        <v>466</v>
      </c>
      <c r="AG329" s="175" t="n">
        <v>33.15</v>
      </c>
      <c r="AH329" s="175" t="s">
        <v>466</v>
      </c>
      <c r="AI329" s="175" t="n">
        <v>36.87</v>
      </c>
      <c r="AJ329" s="175" t="s">
        <v>466</v>
      </c>
      <c r="AK329" s="175" t="n">
        <v>33.6</v>
      </c>
      <c r="AL329" s="175" t="s">
        <v>466</v>
      </c>
      <c r="AM329" s="175" t="e">
        <f aca="false"/>
        <v>#N/A</v>
      </c>
      <c r="AN329" s="175" t="s">
        <v>466</v>
      </c>
      <c r="AO329" s="175" t="e">
        <f aca="false"/>
        <v>#N/A</v>
      </c>
      <c r="AP329" s="175" t="s">
        <v>466</v>
      </c>
      <c r="AQ329" s="175" t="n">
        <v>39.2</v>
      </c>
      <c r="AR329" s="175" t="s">
        <v>466</v>
      </c>
      <c r="AS329" s="175" t="n">
        <v>38.2</v>
      </c>
      <c r="AT329" s="175" t="s">
        <v>466</v>
      </c>
      <c r="AU329" s="173" t="e">
        <f aca="false"/>
        <v>#N/A</v>
      </c>
      <c r="AV329" s="175"/>
      <c r="AW329" s="173" t="s">
        <v>475</v>
      </c>
      <c r="AX329" s="175"/>
      <c r="AY329" s="175"/>
      <c r="AZ329" s="175"/>
    </row>
    <row collapsed="false" customFormat="false" customHeight="false" hidden="false" ht="30.8" outlineLevel="0" r="330">
      <c r="A330" s="36" t="n">
        <v>320</v>
      </c>
      <c r="B330" s="82" t="n">
        <v>8319</v>
      </c>
      <c r="C330" s="71" t="s">
        <v>448</v>
      </c>
      <c r="D330" s="71" t="s">
        <v>454</v>
      </c>
      <c r="E330" s="48" t="s">
        <v>438</v>
      </c>
      <c r="F330" s="48" t="s">
        <v>468</v>
      </c>
      <c r="G330" s="48" t="s">
        <v>469</v>
      </c>
      <c r="H330" s="48" t="s">
        <v>470</v>
      </c>
      <c r="I330" s="85" t="n">
        <v>0</v>
      </c>
      <c r="J330" s="48" t="s">
        <v>471</v>
      </c>
      <c r="K330" s="34" t="n">
        <v>80</v>
      </c>
      <c r="L330" s="48" t="s">
        <v>581</v>
      </c>
      <c r="M330" s="48" t="s">
        <v>582</v>
      </c>
      <c r="N330" s="86" t="s">
        <v>53</v>
      </c>
      <c r="O330" s="48" t="s">
        <v>473</v>
      </c>
      <c r="P330" s="85" t="s">
        <v>486</v>
      </c>
      <c r="Q330" s="48" t="s">
        <v>474</v>
      </c>
      <c r="R330" s="48" t="s">
        <v>444</v>
      </c>
      <c r="S330" s="48" t="s">
        <v>473</v>
      </c>
      <c r="T330" s="34"/>
      <c r="U330" s="175"/>
      <c r="V330" s="175" t="e">
        <f aca="false"/>
        <v>#N/A</v>
      </c>
      <c r="W330" s="175" t="e">
        <f aca="false"/>
        <v>#N/A</v>
      </c>
      <c r="X330" s="175" t="s">
        <v>466</v>
      </c>
      <c r="Y330" s="175" t="e">
        <f aca="false"/>
        <v>#N/A</v>
      </c>
      <c r="Z330" s="175" t="s">
        <v>466</v>
      </c>
      <c r="AA330" s="175" t="e">
        <f aca="false"/>
        <v>#N/A</v>
      </c>
      <c r="AB330" s="175" t="s">
        <v>466</v>
      </c>
      <c r="AC330" s="175" t="e">
        <f aca="false"/>
        <v>#N/A</v>
      </c>
      <c r="AD330" s="175" t="s">
        <v>466</v>
      </c>
      <c r="AE330" s="175" t="e">
        <f aca="false"/>
        <v>#N/A</v>
      </c>
      <c r="AF330" s="175" t="s">
        <v>466</v>
      </c>
      <c r="AG330" s="175" t="n">
        <v>33.12</v>
      </c>
      <c r="AH330" s="175" t="s">
        <v>466</v>
      </c>
      <c r="AI330" s="175" t="n">
        <v>31.89</v>
      </c>
      <c r="AJ330" s="175" t="s">
        <v>466</v>
      </c>
      <c r="AK330" s="175" t="n">
        <v>34.2</v>
      </c>
      <c r="AL330" s="175" t="s">
        <v>466</v>
      </c>
      <c r="AM330" s="175" t="n">
        <v>33.6</v>
      </c>
      <c r="AN330" s="175" t="s">
        <v>466</v>
      </c>
      <c r="AO330" s="175" t="e">
        <f aca="false"/>
        <v>#N/A</v>
      </c>
      <c r="AP330" s="175" t="s">
        <v>466</v>
      </c>
      <c r="AQ330" s="175" t="n">
        <v>36.2</v>
      </c>
      <c r="AR330" s="175" t="s">
        <v>466</v>
      </c>
      <c r="AS330" s="175" t="n">
        <v>35.2</v>
      </c>
      <c r="AT330" s="175" t="s">
        <v>466</v>
      </c>
      <c r="AU330" s="173" t="e">
        <f aca="false"/>
        <v>#N/A</v>
      </c>
      <c r="AV330" s="175"/>
      <c r="AW330" s="173" t="s">
        <v>475</v>
      </c>
      <c r="AX330" s="175"/>
      <c r="AY330" s="175"/>
      <c r="AZ330" s="175"/>
    </row>
    <row collapsed="false" customFormat="false" customHeight="false" hidden="false" ht="30.8" outlineLevel="0" r="331">
      <c r="A331" s="36" t="n">
        <v>321</v>
      </c>
      <c r="B331" s="82" t="n">
        <v>8320</v>
      </c>
      <c r="C331" s="71" t="s">
        <v>448</v>
      </c>
      <c r="D331" s="71" t="s">
        <v>454</v>
      </c>
      <c r="E331" s="48" t="s">
        <v>438</v>
      </c>
      <c r="F331" s="48" t="s">
        <v>468</v>
      </c>
      <c r="G331" s="48" t="s">
        <v>469</v>
      </c>
      <c r="H331" s="48" t="s">
        <v>470</v>
      </c>
      <c r="I331" s="85" t="n">
        <v>0</v>
      </c>
      <c r="J331" s="48" t="s">
        <v>471</v>
      </c>
      <c r="K331" s="34" t="n">
        <v>80</v>
      </c>
      <c r="L331" s="48" t="s">
        <v>583</v>
      </c>
      <c r="M331" s="48" t="s">
        <v>584</v>
      </c>
      <c r="N331" s="86" t="s">
        <v>53</v>
      </c>
      <c r="O331" s="48" t="s">
        <v>473</v>
      </c>
      <c r="P331" s="85" t="s">
        <v>486</v>
      </c>
      <c r="Q331" s="48" t="s">
        <v>474</v>
      </c>
      <c r="R331" s="48" t="s">
        <v>444</v>
      </c>
      <c r="S331" s="48" t="s">
        <v>473</v>
      </c>
      <c r="T331" s="34"/>
      <c r="U331" s="175"/>
      <c r="V331" s="175" t="e">
        <f aca="false"/>
        <v>#N/A</v>
      </c>
      <c r="W331" s="175" t="e">
        <f aca="false"/>
        <v>#N/A</v>
      </c>
      <c r="X331" s="175" t="s">
        <v>466</v>
      </c>
      <c r="Y331" s="175" t="e">
        <f aca="false"/>
        <v>#N/A</v>
      </c>
      <c r="Z331" s="175" t="s">
        <v>466</v>
      </c>
      <c r="AA331" s="175" t="e">
        <f aca="false"/>
        <v>#N/A</v>
      </c>
      <c r="AB331" s="175" t="s">
        <v>466</v>
      </c>
      <c r="AC331" s="175" t="e">
        <f aca="false"/>
        <v>#N/A</v>
      </c>
      <c r="AD331" s="175" t="s">
        <v>466</v>
      </c>
      <c r="AE331" s="175" t="e">
        <f aca="false"/>
        <v>#N/A</v>
      </c>
      <c r="AF331" s="175" t="s">
        <v>466</v>
      </c>
      <c r="AG331" s="175" t="n">
        <v>33.84</v>
      </c>
      <c r="AH331" s="175" t="s">
        <v>466</v>
      </c>
      <c r="AI331" s="175" t="n">
        <v>33.84</v>
      </c>
      <c r="AJ331" s="175" t="s">
        <v>466</v>
      </c>
      <c r="AK331" s="175" t="n">
        <v>31.74</v>
      </c>
      <c r="AL331" s="175" t="s">
        <v>466</v>
      </c>
      <c r="AM331" s="175" t="n">
        <v>29.8</v>
      </c>
      <c r="AN331" s="175" t="s">
        <v>466</v>
      </c>
      <c r="AO331" s="175" t="e">
        <f aca="false"/>
        <v>#N/A</v>
      </c>
      <c r="AP331" s="175" t="s">
        <v>466</v>
      </c>
      <c r="AQ331" s="175" t="n">
        <v>39.89</v>
      </c>
      <c r="AR331" s="175" t="s">
        <v>466</v>
      </c>
      <c r="AS331" s="175" t="n">
        <v>33.87</v>
      </c>
      <c r="AT331" s="175" t="s">
        <v>466</v>
      </c>
      <c r="AU331" s="173" t="e">
        <f aca="false"/>
        <v>#N/A</v>
      </c>
      <c r="AV331" s="175"/>
      <c r="AW331" s="173" t="s">
        <v>475</v>
      </c>
      <c r="AX331" s="175"/>
      <c r="AY331" s="175"/>
      <c r="AZ331" s="175"/>
    </row>
    <row collapsed="false" customFormat="false" customHeight="false" hidden="false" ht="30.8" outlineLevel="0" r="332">
      <c r="A332" s="36" t="n">
        <v>322</v>
      </c>
      <c r="B332" s="82" t="n">
        <v>8321</v>
      </c>
      <c r="C332" s="71" t="s">
        <v>448</v>
      </c>
      <c r="D332" s="71" t="s">
        <v>437</v>
      </c>
      <c r="E332" s="48" t="s">
        <v>438</v>
      </c>
      <c r="F332" s="48" t="s">
        <v>468</v>
      </c>
      <c r="G332" s="48" t="s">
        <v>469</v>
      </c>
      <c r="H332" s="48" t="s">
        <v>470</v>
      </c>
      <c r="I332" s="85" t="n">
        <v>0</v>
      </c>
      <c r="J332" s="48" t="s">
        <v>471</v>
      </c>
      <c r="K332" s="34" t="n">
        <v>90</v>
      </c>
      <c r="L332" s="48" t="s">
        <v>585</v>
      </c>
      <c r="M332" s="48" t="s">
        <v>586</v>
      </c>
      <c r="N332" s="86" t="s">
        <v>53</v>
      </c>
      <c r="O332" s="48" t="s">
        <v>473</v>
      </c>
      <c r="P332" s="85" t="s">
        <v>486</v>
      </c>
      <c r="Q332" s="48" t="s">
        <v>474</v>
      </c>
      <c r="R332" s="48" t="s">
        <v>444</v>
      </c>
      <c r="S332" s="48" t="s">
        <v>473</v>
      </c>
      <c r="T332" s="34"/>
      <c r="U332" s="175"/>
      <c r="V332" s="175" t="e">
        <f aca="false"/>
        <v>#N/A</v>
      </c>
      <c r="W332" s="175" t="e">
        <f aca="false"/>
        <v>#N/A</v>
      </c>
      <c r="X332" s="175" t="s">
        <v>466</v>
      </c>
      <c r="Y332" s="175" t="e">
        <f aca="false"/>
        <v>#N/A</v>
      </c>
      <c r="Z332" s="175" t="s">
        <v>466</v>
      </c>
      <c r="AA332" s="175" t="e">
        <f aca="false"/>
        <v>#N/A</v>
      </c>
      <c r="AB332" s="175" t="s">
        <v>466</v>
      </c>
      <c r="AC332" s="175" t="e">
        <f aca="false"/>
        <v>#N/A</v>
      </c>
      <c r="AD332" s="175" t="s">
        <v>466</v>
      </c>
      <c r="AE332" s="175" t="e">
        <f aca="false"/>
        <v>#N/A</v>
      </c>
      <c r="AF332" s="175" t="s">
        <v>466</v>
      </c>
      <c r="AG332" s="175" t="n">
        <v>25.1</v>
      </c>
      <c r="AH332" s="175" t="s">
        <v>466</v>
      </c>
      <c r="AI332" s="175" t="n">
        <v>25.3</v>
      </c>
      <c r="AJ332" s="175" t="s">
        <v>466</v>
      </c>
      <c r="AK332" s="175" t="n">
        <v>21.21</v>
      </c>
      <c r="AL332" s="175" t="s">
        <v>466</v>
      </c>
      <c r="AM332" s="175" t="n">
        <v>20.6</v>
      </c>
      <c r="AN332" s="175" t="s">
        <v>466</v>
      </c>
      <c r="AO332" s="175" t="e">
        <f aca="false"/>
        <v>#N/A</v>
      </c>
      <c r="AP332" s="175" t="s">
        <v>466</v>
      </c>
      <c r="AQ332" s="175" t="n">
        <v>25.98</v>
      </c>
      <c r="AR332" s="175" t="s">
        <v>466</v>
      </c>
      <c r="AS332" s="175" t="n">
        <v>21.63</v>
      </c>
      <c r="AT332" s="175" t="s">
        <v>466</v>
      </c>
      <c r="AU332" s="173" t="e">
        <f aca="false"/>
        <v>#N/A</v>
      </c>
      <c r="AV332" s="175"/>
      <c r="AW332" s="173" t="s">
        <v>475</v>
      </c>
      <c r="AX332" s="175"/>
      <c r="AY332" s="175"/>
      <c r="AZ332" s="175"/>
    </row>
    <row collapsed="false" customFormat="false" customHeight="false" hidden="false" ht="30.8" outlineLevel="0" r="333">
      <c r="A333" s="36" t="n">
        <v>323</v>
      </c>
      <c r="B333" s="82" t="n">
        <v>8322</v>
      </c>
      <c r="C333" s="71" t="s">
        <v>448</v>
      </c>
      <c r="D333" s="71" t="s">
        <v>454</v>
      </c>
      <c r="E333" s="48" t="s">
        <v>438</v>
      </c>
      <c r="F333" s="48" t="s">
        <v>468</v>
      </c>
      <c r="G333" s="48" t="s">
        <v>469</v>
      </c>
      <c r="H333" s="48" t="s">
        <v>470</v>
      </c>
      <c r="I333" s="85" t="n">
        <v>0</v>
      </c>
      <c r="J333" s="48" t="s">
        <v>471</v>
      </c>
      <c r="K333" s="34" t="n">
        <v>70</v>
      </c>
      <c r="L333" s="48" t="s">
        <v>587</v>
      </c>
      <c r="M333" s="48" t="s">
        <v>588</v>
      </c>
      <c r="N333" s="86" t="s">
        <v>53</v>
      </c>
      <c r="O333" s="48" t="s">
        <v>473</v>
      </c>
      <c r="P333" s="85" t="s">
        <v>486</v>
      </c>
      <c r="Q333" s="48" t="s">
        <v>474</v>
      </c>
      <c r="R333" s="48" t="s">
        <v>444</v>
      </c>
      <c r="S333" s="48" t="s">
        <v>473</v>
      </c>
      <c r="T333" s="34"/>
      <c r="U333" s="175"/>
      <c r="V333" s="175" t="e">
        <f aca="false"/>
        <v>#N/A</v>
      </c>
      <c r="W333" s="175" t="e">
        <f aca="false"/>
        <v>#N/A</v>
      </c>
      <c r="X333" s="175" t="s">
        <v>466</v>
      </c>
      <c r="Y333" s="175" t="e">
        <f aca="false"/>
        <v>#N/A</v>
      </c>
      <c r="Z333" s="175" t="s">
        <v>466</v>
      </c>
      <c r="AA333" s="175" t="e">
        <f aca="false"/>
        <v>#N/A</v>
      </c>
      <c r="AB333" s="175" t="s">
        <v>466</v>
      </c>
      <c r="AC333" s="175" t="e">
        <f aca="false"/>
        <v>#N/A</v>
      </c>
      <c r="AD333" s="175" t="s">
        <v>466</v>
      </c>
      <c r="AE333" s="175" t="e">
        <f aca="false"/>
        <v>#N/A</v>
      </c>
      <c r="AF333" s="175" t="s">
        <v>466</v>
      </c>
      <c r="AG333" s="175" t="n">
        <v>34.1</v>
      </c>
      <c r="AH333" s="175" t="s">
        <v>466</v>
      </c>
      <c r="AI333" s="175" t="n">
        <v>31.98</v>
      </c>
      <c r="AJ333" s="175" t="s">
        <v>466</v>
      </c>
      <c r="AK333" s="175" t="n">
        <v>29.87</v>
      </c>
      <c r="AL333" s="175" t="s">
        <v>466</v>
      </c>
      <c r="AM333" s="175" t="e">
        <f aca="false"/>
        <v>#N/A</v>
      </c>
      <c r="AN333" s="175" t="s">
        <v>466</v>
      </c>
      <c r="AO333" s="175" t="e">
        <f aca="false"/>
        <v>#N/A</v>
      </c>
      <c r="AP333" s="175" t="s">
        <v>466</v>
      </c>
      <c r="AQ333" s="175" t="n">
        <v>33.65</v>
      </c>
      <c r="AR333" s="175" t="s">
        <v>466</v>
      </c>
      <c r="AS333" s="175" t="n">
        <v>30.59</v>
      </c>
      <c r="AT333" s="175" t="s">
        <v>466</v>
      </c>
      <c r="AU333" s="173" t="e">
        <f aca="false"/>
        <v>#N/A</v>
      </c>
      <c r="AV333" s="175"/>
      <c r="AW333" s="173" t="s">
        <v>475</v>
      </c>
      <c r="AX333" s="175"/>
      <c r="AY333" s="175"/>
      <c r="AZ333" s="175"/>
    </row>
    <row collapsed="false" customFormat="false" customHeight="false" hidden="false" ht="30.8" outlineLevel="0" r="334">
      <c r="A334" s="36" t="n">
        <v>324</v>
      </c>
      <c r="B334" s="82" t="n">
        <v>8323</v>
      </c>
      <c r="C334" s="71" t="s">
        <v>448</v>
      </c>
      <c r="D334" s="71" t="s">
        <v>437</v>
      </c>
      <c r="E334" s="48" t="s">
        <v>438</v>
      </c>
      <c r="F334" s="48" t="s">
        <v>468</v>
      </c>
      <c r="G334" s="48" t="s">
        <v>469</v>
      </c>
      <c r="H334" s="48" t="s">
        <v>470</v>
      </c>
      <c r="I334" s="85" t="n">
        <v>2</v>
      </c>
      <c r="J334" s="48" t="s">
        <v>471</v>
      </c>
      <c r="K334" s="34" t="n">
        <v>80</v>
      </c>
      <c r="L334" s="48" t="s">
        <v>589</v>
      </c>
      <c r="M334" s="48" t="s">
        <v>590</v>
      </c>
      <c r="N334" s="86" t="s">
        <v>206</v>
      </c>
      <c r="O334" s="48" t="s">
        <v>473</v>
      </c>
      <c r="P334" s="85" t="s">
        <v>206</v>
      </c>
      <c r="Q334" s="48" t="s">
        <v>474</v>
      </c>
      <c r="R334" s="48" t="s">
        <v>444</v>
      </c>
      <c r="S334" s="48" t="s">
        <v>473</v>
      </c>
      <c r="T334" s="34"/>
      <c r="U334" s="175"/>
      <c r="V334" s="175" t="e">
        <f aca="false"/>
        <v>#N/A</v>
      </c>
      <c r="W334" s="175" t="e">
        <f aca="false"/>
        <v>#N/A</v>
      </c>
      <c r="X334" s="175" t="s">
        <v>319</v>
      </c>
      <c r="Y334" s="175" t="e">
        <f aca="false"/>
        <v>#N/A</v>
      </c>
      <c r="Z334" s="175" t="s">
        <v>319</v>
      </c>
      <c r="AA334" s="175" t="e">
        <f aca="false"/>
        <v>#N/A</v>
      </c>
      <c r="AB334" s="175" t="s">
        <v>319</v>
      </c>
      <c r="AC334" s="175" t="e">
        <f aca="false"/>
        <v>#N/A</v>
      </c>
      <c r="AD334" s="175" t="s">
        <v>319</v>
      </c>
      <c r="AE334" s="175" t="n">
        <v>210.3</v>
      </c>
      <c r="AF334" s="175" t="s">
        <v>466</v>
      </c>
      <c r="AG334" s="175" t="n">
        <v>147.37</v>
      </c>
      <c r="AH334" s="175" t="s">
        <v>466</v>
      </c>
      <c r="AI334" s="175" t="n">
        <v>43.8</v>
      </c>
      <c r="AJ334" s="175" t="s">
        <v>466</v>
      </c>
      <c r="AK334" s="175" t="n">
        <v>74.45</v>
      </c>
      <c r="AL334" s="175" t="s">
        <v>466</v>
      </c>
      <c r="AM334" s="175" t="n">
        <v>121.39</v>
      </c>
      <c r="AN334" s="175" t="s">
        <v>466</v>
      </c>
      <c r="AO334" s="175" t="n">
        <v>443.19</v>
      </c>
      <c r="AP334" s="175" t="s">
        <v>466</v>
      </c>
      <c r="AQ334" s="175" t="n">
        <v>369.13</v>
      </c>
      <c r="AR334" s="175" t="s">
        <v>466</v>
      </c>
      <c r="AS334" s="175" t="n">
        <v>472.72</v>
      </c>
      <c r="AT334" s="175" t="s">
        <v>466</v>
      </c>
      <c r="AU334" s="173" t="e">
        <f aca="false"/>
        <v>#N/A</v>
      </c>
      <c r="AV334" s="175"/>
      <c r="AW334" s="173" t="s">
        <v>475</v>
      </c>
      <c r="AX334" s="175"/>
      <c r="AY334" s="175"/>
      <c r="AZ334" s="175"/>
    </row>
    <row collapsed="false" customFormat="false" customHeight="false" hidden="false" ht="30.8" outlineLevel="0" r="335">
      <c r="A335" s="36" t="n">
        <v>325</v>
      </c>
      <c r="B335" s="82" t="n">
        <v>8324</v>
      </c>
      <c r="C335" s="71" t="s">
        <v>448</v>
      </c>
      <c r="D335" s="71" t="s">
        <v>437</v>
      </c>
      <c r="E335" s="48" t="s">
        <v>438</v>
      </c>
      <c r="F335" s="48" t="s">
        <v>468</v>
      </c>
      <c r="G335" s="48" t="s">
        <v>469</v>
      </c>
      <c r="H335" s="48" t="s">
        <v>470</v>
      </c>
      <c r="I335" s="85" t="n">
        <v>1</v>
      </c>
      <c r="J335" s="48" t="s">
        <v>471</v>
      </c>
      <c r="K335" s="34" t="n">
        <v>80</v>
      </c>
      <c r="L335" s="48" t="s">
        <v>591</v>
      </c>
      <c r="M335" s="48" t="s">
        <v>592</v>
      </c>
      <c r="N335" s="86" t="s">
        <v>206</v>
      </c>
      <c r="O335" s="48" t="s">
        <v>473</v>
      </c>
      <c r="P335" s="85" t="s">
        <v>206</v>
      </c>
      <c r="Q335" s="48" t="s">
        <v>474</v>
      </c>
      <c r="R335" s="48" t="s">
        <v>444</v>
      </c>
      <c r="S335" s="48" t="s">
        <v>473</v>
      </c>
      <c r="T335" s="34"/>
      <c r="U335" s="175"/>
      <c r="V335" s="175" t="e">
        <f aca="false"/>
        <v>#N/A</v>
      </c>
      <c r="W335" s="175" t="e">
        <f aca="false"/>
        <v>#N/A</v>
      </c>
      <c r="X335" s="175" t="s">
        <v>466</v>
      </c>
      <c r="Y335" s="175" t="e">
        <f aca="false"/>
        <v>#N/A</v>
      </c>
      <c r="Z335" s="175" t="s">
        <v>466</v>
      </c>
      <c r="AA335" s="175" t="e">
        <f aca="false"/>
        <v>#N/A</v>
      </c>
      <c r="AB335" s="175" t="s">
        <v>466</v>
      </c>
      <c r="AC335" s="175" t="e">
        <f aca="false"/>
        <v>#N/A</v>
      </c>
      <c r="AD335" s="175" t="s">
        <v>466</v>
      </c>
      <c r="AE335" s="175" t="n">
        <v>83.1</v>
      </c>
      <c r="AF335" s="175" t="s">
        <v>466</v>
      </c>
      <c r="AG335" s="175" t="n">
        <v>64.9</v>
      </c>
      <c r="AH335" s="175" t="s">
        <v>466</v>
      </c>
      <c r="AI335" s="175" t="n">
        <v>15.77</v>
      </c>
      <c r="AJ335" s="175" t="s">
        <v>466</v>
      </c>
      <c r="AK335" s="175" t="n">
        <v>36.75</v>
      </c>
      <c r="AL335" s="175" t="s">
        <v>466</v>
      </c>
      <c r="AM335" s="175" t="n">
        <v>45.7</v>
      </c>
      <c r="AN335" s="175" t="s">
        <v>466</v>
      </c>
      <c r="AO335" s="175" t="n">
        <v>118.67</v>
      </c>
      <c r="AP335" s="175" t="s">
        <v>466</v>
      </c>
      <c r="AQ335" s="175" t="n">
        <v>134.33</v>
      </c>
      <c r="AR335" s="175" t="s">
        <v>466</v>
      </c>
      <c r="AS335" s="175" t="n">
        <v>173.02</v>
      </c>
      <c r="AT335" s="175" t="s">
        <v>466</v>
      </c>
      <c r="AU335" s="173" t="e">
        <f aca="false"/>
        <v>#N/A</v>
      </c>
      <c r="AV335" s="175"/>
      <c r="AW335" s="173" t="s">
        <v>475</v>
      </c>
      <c r="AX335" s="175"/>
      <c r="AY335" s="175"/>
      <c r="AZ335" s="175"/>
    </row>
    <row collapsed="false" customFormat="false" customHeight="false" hidden="false" ht="15.9" outlineLevel="0" r="336">
      <c r="A336" s="36" t="n">
        <v>326</v>
      </c>
      <c r="B336" s="82" t="n">
        <v>8325</v>
      </c>
      <c r="C336" s="71" t="s">
        <v>448</v>
      </c>
      <c r="D336" s="71" t="s">
        <v>437</v>
      </c>
      <c r="E336" s="71" t="s">
        <v>462</v>
      </c>
      <c r="F336" s="55" t="s">
        <v>593</v>
      </c>
      <c r="G336" s="74" t="s">
        <v>594</v>
      </c>
      <c r="H336" s="34" t="s">
        <v>441</v>
      </c>
      <c r="I336" s="34" t="n">
        <v>1</v>
      </c>
      <c r="J336" s="36" t="s">
        <v>449</v>
      </c>
      <c r="K336" s="36" t="n">
        <v>108</v>
      </c>
      <c r="L336" s="177" t="s">
        <v>595</v>
      </c>
      <c r="M336" s="36" t="s">
        <v>596</v>
      </c>
      <c r="N336" s="36" t="s">
        <v>52</v>
      </c>
      <c r="O336" s="36" t="s">
        <v>53</v>
      </c>
      <c r="P336" s="36" t="s">
        <v>52</v>
      </c>
      <c r="Q336" s="56" t="s">
        <v>52</v>
      </c>
      <c r="R336" s="36" t="s">
        <v>449</v>
      </c>
      <c r="S336" s="36" t="s">
        <v>53</v>
      </c>
      <c r="T336" s="36"/>
      <c r="U336" s="34"/>
      <c r="V336" s="34" t="n">
        <v>496.56</v>
      </c>
      <c r="W336" s="55" t="n">
        <v>0</v>
      </c>
      <c r="X336" s="55" t="s">
        <v>319</v>
      </c>
      <c r="Y336" s="55" t="n">
        <v>0</v>
      </c>
      <c r="Z336" s="55" t="s">
        <v>319</v>
      </c>
      <c r="AA336" s="55" t="n">
        <v>863.2</v>
      </c>
      <c r="AB336" s="55" t="s">
        <v>319</v>
      </c>
      <c r="AC336" s="55" t="n">
        <v>667</v>
      </c>
      <c r="AD336" s="55" t="s">
        <v>319</v>
      </c>
      <c r="AE336" s="55" t="n">
        <v>443.61</v>
      </c>
      <c r="AF336" s="55" t="s">
        <v>319</v>
      </c>
      <c r="AG336" s="55" t="n">
        <v>226</v>
      </c>
      <c r="AH336" s="55" t="s">
        <v>319</v>
      </c>
      <c r="AI336" s="55" t="n">
        <v>73.45</v>
      </c>
      <c r="AJ336" s="55" t="s">
        <v>319</v>
      </c>
      <c r="AK336" s="55" t="n">
        <v>174.04</v>
      </c>
      <c r="AL336" s="55" t="s">
        <v>319</v>
      </c>
      <c r="AM336" s="55" t="n">
        <v>204.45</v>
      </c>
      <c r="AN336" s="55" t="s">
        <v>319</v>
      </c>
      <c r="AO336" s="55" t="n">
        <v>652.21</v>
      </c>
      <c r="AP336" s="55" t="s">
        <v>319</v>
      </c>
      <c r="AQ336" s="55" t="n">
        <v>660.12</v>
      </c>
      <c r="AR336" s="55" t="s">
        <v>319</v>
      </c>
      <c r="AS336" s="55" t="n">
        <v>762.37</v>
      </c>
      <c r="AT336" s="55" t="s">
        <v>319</v>
      </c>
      <c r="AU336" s="55" t="n">
        <v>4726.45</v>
      </c>
      <c r="AV336" s="55" t="n">
        <v>0.53</v>
      </c>
      <c r="AW336" s="36" t="s">
        <v>596</v>
      </c>
      <c r="AX336" s="55" t="s">
        <v>597</v>
      </c>
      <c r="AY336" s="55" t="s">
        <v>598</v>
      </c>
      <c r="AZ336" s="55" t="s">
        <v>453</v>
      </c>
    </row>
    <row collapsed="false" customFormat="false" customHeight="false" hidden="false" ht="15.9" outlineLevel="0" r="337">
      <c r="A337" s="36" t="n">
        <v>327</v>
      </c>
      <c r="B337" s="82" t="n">
        <v>8326</v>
      </c>
      <c r="C337" s="71" t="s">
        <v>448</v>
      </c>
      <c r="D337" s="71" t="s">
        <v>437</v>
      </c>
      <c r="E337" s="71" t="s">
        <v>462</v>
      </c>
      <c r="F337" s="55" t="s">
        <v>593</v>
      </c>
      <c r="G337" s="74" t="s">
        <v>594</v>
      </c>
      <c r="H337" s="34" t="s">
        <v>441</v>
      </c>
      <c r="I337" s="34" t="n">
        <v>1</v>
      </c>
      <c r="J337" s="36" t="s">
        <v>449</v>
      </c>
      <c r="K337" s="36" t="n">
        <v>133</v>
      </c>
      <c r="L337" s="36" t="s">
        <v>595</v>
      </c>
      <c r="M337" s="36" t="s">
        <v>596</v>
      </c>
      <c r="N337" s="36" t="s">
        <v>52</v>
      </c>
      <c r="O337" s="36" t="s">
        <v>53</v>
      </c>
      <c r="P337" s="36" t="s">
        <v>52</v>
      </c>
      <c r="Q337" s="56" t="s">
        <v>52</v>
      </c>
      <c r="R337" s="36" t="s">
        <v>449</v>
      </c>
      <c r="S337" s="36" t="s">
        <v>53</v>
      </c>
      <c r="T337" s="36"/>
      <c r="U337" s="34"/>
      <c r="V337" s="34"/>
      <c r="W337" s="55"/>
      <c r="X337" s="55" t="s">
        <v>319</v>
      </c>
      <c r="Y337" s="55"/>
      <c r="Z337" s="55" t="s">
        <v>319</v>
      </c>
      <c r="AA337" s="55"/>
      <c r="AB337" s="55" t="s">
        <v>319</v>
      </c>
      <c r="AC337" s="55"/>
      <c r="AD337" s="55" t="s">
        <v>319</v>
      </c>
      <c r="AE337" s="55"/>
      <c r="AF337" s="55" t="s">
        <v>319</v>
      </c>
      <c r="AG337" s="55"/>
      <c r="AH337" s="55" t="s">
        <v>319</v>
      </c>
      <c r="AI337" s="55"/>
      <c r="AJ337" s="55" t="s">
        <v>319</v>
      </c>
      <c r="AK337" s="55"/>
      <c r="AL337" s="55" t="s">
        <v>319</v>
      </c>
      <c r="AM337" s="55"/>
      <c r="AN337" s="55" t="s">
        <v>319</v>
      </c>
      <c r="AO337" s="55"/>
      <c r="AP337" s="55" t="s">
        <v>319</v>
      </c>
      <c r="AQ337" s="55"/>
      <c r="AR337" s="55" t="s">
        <v>319</v>
      </c>
      <c r="AS337" s="55"/>
      <c r="AT337" s="55" t="s">
        <v>319</v>
      </c>
      <c r="AU337" s="55"/>
      <c r="AV337" s="55" t="n">
        <v>0.56</v>
      </c>
      <c r="AW337" s="36" t="s">
        <v>596</v>
      </c>
      <c r="AX337" s="55" t="s">
        <v>597</v>
      </c>
      <c r="AY337" s="55" t="s">
        <v>598</v>
      </c>
      <c r="AZ337" s="55" t="s">
        <v>453</v>
      </c>
    </row>
    <row collapsed="false" customFormat="false" customHeight="false" hidden="false" ht="15.9" outlineLevel="0" r="338">
      <c r="A338" s="36" t="n">
        <v>328</v>
      </c>
      <c r="B338" s="82" t="n">
        <v>8327</v>
      </c>
      <c r="C338" s="71" t="s">
        <v>448</v>
      </c>
      <c r="D338" s="71" t="s">
        <v>437</v>
      </c>
      <c r="E338" s="71" t="s">
        <v>462</v>
      </c>
      <c r="F338" s="55" t="s">
        <v>593</v>
      </c>
      <c r="G338" s="74" t="s">
        <v>594</v>
      </c>
      <c r="H338" s="34" t="s">
        <v>441</v>
      </c>
      <c r="I338" s="34" t="n">
        <v>1</v>
      </c>
      <c r="J338" s="36" t="s">
        <v>449</v>
      </c>
      <c r="K338" s="36" t="n">
        <v>108</v>
      </c>
      <c r="L338" s="36" t="s">
        <v>595</v>
      </c>
      <c r="M338" s="36" t="s">
        <v>596</v>
      </c>
      <c r="N338" s="36" t="s">
        <v>52</v>
      </c>
      <c r="O338" s="36" t="s">
        <v>53</v>
      </c>
      <c r="P338" s="36" t="s">
        <v>52</v>
      </c>
      <c r="Q338" s="56" t="s">
        <v>52</v>
      </c>
      <c r="R338" s="36" t="s">
        <v>449</v>
      </c>
      <c r="S338" s="36" t="s">
        <v>53</v>
      </c>
      <c r="T338" s="36"/>
      <c r="U338" s="34"/>
      <c r="V338" s="34"/>
      <c r="W338" s="55"/>
      <c r="X338" s="55" t="s">
        <v>319</v>
      </c>
      <c r="Y338" s="55"/>
      <c r="Z338" s="55" t="s">
        <v>319</v>
      </c>
      <c r="AA338" s="55"/>
      <c r="AB338" s="55" t="s">
        <v>319</v>
      </c>
      <c r="AC338" s="55"/>
      <c r="AD338" s="55" t="s">
        <v>319</v>
      </c>
      <c r="AE338" s="55"/>
      <c r="AF338" s="55" t="s">
        <v>319</v>
      </c>
      <c r="AG338" s="55"/>
      <c r="AH338" s="55" t="s">
        <v>319</v>
      </c>
      <c r="AI338" s="55"/>
      <c r="AJ338" s="55" t="s">
        <v>319</v>
      </c>
      <c r="AK338" s="55"/>
      <c r="AL338" s="55" t="s">
        <v>319</v>
      </c>
      <c r="AM338" s="55"/>
      <c r="AN338" s="55" t="s">
        <v>319</v>
      </c>
      <c r="AO338" s="55"/>
      <c r="AP338" s="55" t="s">
        <v>319</v>
      </c>
      <c r="AQ338" s="55"/>
      <c r="AR338" s="55" t="s">
        <v>319</v>
      </c>
      <c r="AS338" s="55"/>
      <c r="AT338" s="55" t="s">
        <v>319</v>
      </c>
      <c r="AU338" s="55"/>
      <c r="AV338" s="55" t="n">
        <v>0.53</v>
      </c>
      <c r="AW338" s="36" t="s">
        <v>596</v>
      </c>
      <c r="AX338" s="55" t="s">
        <v>597</v>
      </c>
      <c r="AY338" s="55" t="s">
        <v>598</v>
      </c>
      <c r="AZ338" s="55" t="s">
        <v>453</v>
      </c>
    </row>
    <row collapsed="false" customFormat="false" customHeight="false" hidden="false" ht="15.9" outlineLevel="0" r="339">
      <c r="A339" s="36" t="n">
        <v>329</v>
      </c>
      <c r="B339" s="82" t="n">
        <v>8328</v>
      </c>
      <c r="C339" s="71" t="s">
        <v>448</v>
      </c>
      <c r="D339" s="71" t="s">
        <v>437</v>
      </c>
      <c r="E339" s="71" t="s">
        <v>438</v>
      </c>
      <c r="F339" s="55" t="s">
        <v>599</v>
      </c>
      <c r="G339" s="74" t="s">
        <v>594</v>
      </c>
      <c r="H339" s="36" t="s">
        <v>441</v>
      </c>
      <c r="I339" s="34" t="n">
        <v>1</v>
      </c>
      <c r="J339" s="36" t="s">
        <v>452</v>
      </c>
      <c r="K339" s="36" t="n">
        <v>150</v>
      </c>
      <c r="L339" s="36" t="n">
        <v>0.7</v>
      </c>
      <c r="M339" s="34" t="s">
        <v>600</v>
      </c>
      <c r="N339" s="36" t="s">
        <v>52</v>
      </c>
      <c r="O339" s="34" t="s">
        <v>53</v>
      </c>
      <c r="P339" s="74" t="s">
        <v>52</v>
      </c>
      <c r="Q339" s="74" t="s">
        <v>52</v>
      </c>
      <c r="R339" s="36" t="s">
        <v>444</v>
      </c>
      <c r="S339" s="36" t="s">
        <v>53</v>
      </c>
      <c r="T339" s="36"/>
      <c r="U339" s="34"/>
      <c r="V339" s="34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34" t="s">
        <v>600</v>
      </c>
      <c r="AX339" s="36" t="s">
        <v>444</v>
      </c>
      <c r="AY339" s="71" t="n">
        <v>1</v>
      </c>
      <c r="AZ339" s="55" t="s">
        <v>453</v>
      </c>
    </row>
    <row collapsed="false" customFormat="false" customHeight="false" hidden="false" ht="15.9" outlineLevel="0" r="340">
      <c r="A340" s="36" t="n">
        <v>330</v>
      </c>
      <c r="B340" s="82" t="n">
        <v>8329</v>
      </c>
      <c r="C340" s="71" t="s">
        <v>448</v>
      </c>
      <c r="D340" s="71" t="s">
        <v>437</v>
      </c>
      <c r="E340" s="71" t="s">
        <v>438</v>
      </c>
      <c r="F340" s="55" t="s">
        <v>599</v>
      </c>
      <c r="G340" s="74" t="s">
        <v>594</v>
      </c>
      <c r="H340" s="36" t="s">
        <v>441</v>
      </c>
      <c r="I340" s="34" t="n">
        <v>0</v>
      </c>
      <c r="J340" s="36"/>
      <c r="K340" s="36"/>
      <c r="L340" s="36"/>
      <c r="M340" s="36"/>
      <c r="N340" s="36"/>
      <c r="O340" s="36"/>
      <c r="P340" s="36"/>
      <c r="Q340" s="66"/>
      <c r="R340" s="36"/>
      <c r="S340" s="36" t="s">
        <v>53</v>
      </c>
      <c r="T340" s="36"/>
      <c r="U340" s="34"/>
      <c r="V340" s="34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36"/>
      <c r="AX340" s="36"/>
      <c r="AY340" s="71"/>
      <c r="AZ340" s="55"/>
    </row>
    <row collapsed="false" customFormat="false" customHeight="false" hidden="false" ht="15.9" outlineLevel="0" r="341">
      <c r="A341" s="36" t="n">
        <v>331</v>
      </c>
      <c r="B341" s="82" t="n">
        <v>8330</v>
      </c>
      <c r="C341" s="71" t="s">
        <v>448</v>
      </c>
      <c r="D341" s="71" t="s">
        <v>437</v>
      </c>
      <c r="E341" s="71" t="s">
        <v>438</v>
      </c>
      <c r="F341" s="55" t="s">
        <v>599</v>
      </c>
      <c r="G341" s="74" t="s">
        <v>594</v>
      </c>
      <c r="H341" s="36" t="s">
        <v>441</v>
      </c>
      <c r="I341" s="34" t="n">
        <v>1</v>
      </c>
      <c r="J341" s="36" t="s">
        <v>452</v>
      </c>
      <c r="K341" s="36" t="n">
        <v>150</v>
      </c>
      <c r="L341" s="36" t="n">
        <v>0.6</v>
      </c>
      <c r="M341" s="34" t="s">
        <v>600</v>
      </c>
      <c r="N341" s="36" t="s">
        <v>52</v>
      </c>
      <c r="O341" s="34" t="s">
        <v>53</v>
      </c>
      <c r="P341" s="74" t="s">
        <v>52</v>
      </c>
      <c r="Q341" s="74" t="s">
        <v>52</v>
      </c>
      <c r="R341" s="36" t="s">
        <v>444</v>
      </c>
      <c r="S341" s="36" t="s">
        <v>53</v>
      </c>
      <c r="T341" s="36"/>
      <c r="U341" s="34"/>
      <c r="V341" s="34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34" t="s">
        <v>600</v>
      </c>
      <c r="AX341" s="36" t="s">
        <v>444</v>
      </c>
      <c r="AY341" s="71" t="n">
        <v>1</v>
      </c>
      <c r="AZ341" s="55" t="s">
        <v>453</v>
      </c>
    </row>
    <row collapsed="false" customFormat="false" customHeight="false" hidden="false" ht="15.9" outlineLevel="0" r="342">
      <c r="A342" s="36" t="n">
        <v>332</v>
      </c>
      <c r="B342" s="82" t="n">
        <v>8331</v>
      </c>
      <c r="C342" s="71" t="s">
        <v>448</v>
      </c>
      <c r="D342" s="71" t="s">
        <v>437</v>
      </c>
      <c r="E342" s="71" t="s">
        <v>438</v>
      </c>
      <c r="F342" s="55" t="s">
        <v>599</v>
      </c>
      <c r="G342" s="74" t="s">
        <v>594</v>
      </c>
      <c r="H342" s="36" t="s">
        <v>441</v>
      </c>
      <c r="I342" s="34" t="n">
        <v>0</v>
      </c>
      <c r="J342" s="36"/>
      <c r="K342" s="36"/>
      <c r="L342" s="36"/>
      <c r="M342" s="36"/>
      <c r="N342" s="36"/>
      <c r="O342" s="36"/>
      <c r="P342" s="36"/>
      <c r="Q342" s="66"/>
      <c r="R342" s="36"/>
      <c r="S342" s="36" t="s">
        <v>53</v>
      </c>
      <c r="T342" s="36"/>
      <c r="U342" s="34"/>
      <c r="V342" s="34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36"/>
      <c r="AX342" s="36"/>
      <c r="AY342" s="71"/>
      <c r="AZ342" s="55"/>
    </row>
    <row collapsed="false" customFormat="false" customHeight="false" hidden="false" ht="15.9" outlineLevel="0" r="343">
      <c r="A343" s="36" t="n">
        <v>333</v>
      </c>
      <c r="B343" s="82" t="n">
        <v>8332</v>
      </c>
      <c r="C343" s="71" t="s">
        <v>448</v>
      </c>
      <c r="D343" s="71" t="s">
        <v>437</v>
      </c>
      <c r="E343" s="71" t="s">
        <v>438</v>
      </c>
      <c r="F343" s="55" t="s">
        <v>599</v>
      </c>
      <c r="G343" s="74" t="s">
        <v>594</v>
      </c>
      <c r="H343" s="36" t="s">
        <v>441</v>
      </c>
      <c r="I343" s="71" t="n">
        <v>0</v>
      </c>
      <c r="J343" s="36"/>
      <c r="K343" s="36"/>
      <c r="L343" s="36"/>
      <c r="M343" s="36"/>
      <c r="N343" s="36"/>
      <c r="O343" s="36"/>
      <c r="P343" s="36"/>
      <c r="Q343" s="36"/>
      <c r="R343" s="36"/>
      <c r="S343" s="36" t="s">
        <v>53</v>
      </c>
      <c r="T343" s="36"/>
      <c r="U343" s="71"/>
      <c r="V343" s="71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36"/>
      <c r="AX343" s="36"/>
      <c r="AY343" s="71"/>
      <c r="AZ343" s="55"/>
    </row>
    <row collapsed="false" customFormat="false" customHeight="false" hidden="false" ht="15.9" outlineLevel="0" r="344">
      <c r="A344" s="36" t="n">
        <v>334</v>
      </c>
      <c r="B344" s="82" t="n">
        <v>8333</v>
      </c>
      <c r="C344" s="71" t="s">
        <v>448</v>
      </c>
      <c r="D344" s="71" t="s">
        <v>437</v>
      </c>
      <c r="E344" s="71" t="s">
        <v>438</v>
      </c>
      <c r="F344" s="55" t="s">
        <v>599</v>
      </c>
      <c r="G344" s="74" t="s">
        <v>594</v>
      </c>
      <c r="H344" s="36" t="s">
        <v>441</v>
      </c>
      <c r="I344" s="71" t="n">
        <v>0</v>
      </c>
      <c r="J344" s="36"/>
      <c r="K344" s="36"/>
      <c r="L344" s="36"/>
      <c r="M344" s="36"/>
      <c r="N344" s="36"/>
      <c r="O344" s="36"/>
      <c r="P344" s="36"/>
      <c r="Q344" s="36"/>
      <c r="R344" s="36"/>
      <c r="S344" s="36" t="s">
        <v>53</v>
      </c>
      <c r="T344" s="36"/>
      <c r="U344" s="71"/>
      <c r="V344" s="71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36"/>
      <c r="AX344" s="36"/>
      <c r="AY344" s="71"/>
      <c r="AZ344" s="55"/>
    </row>
    <row collapsed="false" customFormat="false" customHeight="false" hidden="false" ht="15.9" outlineLevel="0" r="345">
      <c r="A345" s="36" t="n">
        <v>335</v>
      </c>
      <c r="B345" s="82" t="n">
        <v>8334</v>
      </c>
      <c r="C345" s="71" t="s">
        <v>448</v>
      </c>
      <c r="D345" s="71" t="s">
        <v>437</v>
      </c>
      <c r="E345" s="71" t="s">
        <v>438</v>
      </c>
      <c r="F345" s="55" t="s">
        <v>599</v>
      </c>
      <c r="G345" s="74" t="s">
        <v>594</v>
      </c>
      <c r="H345" s="36" t="s">
        <v>441</v>
      </c>
      <c r="I345" s="71" t="n">
        <v>0</v>
      </c>
      <c r="J345" s="36"/>
      <c r="K345" s="36"/>
      <c r="L345" s="36"/>
      <c r="M345" s="36"/>
      <c r="N345" s="36"/>
      <c r="O345" s="36"/>
      <c r="P345" s="36"/>
      <c r="Q345" s="36"/>
      <c r="R345" s="36"/>
      <c r="S345" s="36" t="s">
        <v>53</v>
      </c>
      <c r="T345" s="36"/>
      <c r="U345" s="71"/>
      <c r="V345" s="71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36"/>
      <c r="AX345" s="36"/>
      <c r="AY345" s="71"/>
      <c r="AZ345" s="55"/>
    </row>
    <row collapsed="false" customFormat="false" customHeight="false" hidden="false" ht="15.9" outlineLevel="0" r="346">
      <c r="A346" s="36" t="n">
        <v>336</v>
      </c>
      <c r="B346" s="82" t="n">
        <v>8335</v>
      </c>
      <c r="C346" s="71" t="s">
        <v>448</v>
      </c>
      <c r="D346" s="71" t="s">
        <v>437</v>
      </c>
      <c r="E346" s="71" t="s">
        <v>438</v>
      </c>
      <c r="F346" s="55" t="s">
        <v>599</v>
      </c>
      <c r="G346" s="74" t="s">
        <v>594</v>
      </c>
      <c r="H346" s="36" t="s">
        <v>441</v>
      </c>
      <c r="I346" s="71" t="n">
        <v>0</v>
      </c>
      <c r="J346" s="36"/>
      <c r="K346" s="36"/>
      <c r="L346" s="36"/>
      <c r="M346" s="36"/>
      <c r="N346" s="36"/>
      <c r="O346" s="36"/>
      <c r="P346" s="36"/>
      <c r="Q346" s="36"/>
      <c r="R346" s="36"/>
      <c r="S346" s="36" t="s">
        <v>53</v>
      </c>
      <c r="T346" s="36"/>
      <c r="U346" s="71"/>
      <c r="V346" s="71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36"/>
      <c r="AX346" s="36"/>
      <c r="AY346" s="71"/>
      <c r="AZ346" s="55"/>
    </row>
    <row collapsed="false" customFormat="false" customHeight="false" hidden="false" ht="15.9" outlineLevel="0" r="347">
      <c r="A347" s="36" t="n">
        <v>337</v>
      </c>
      <c r="B347" s="82" t="n">
        <v>8336</v>
      </c>
      <c r="C347" s="71" t="s">
        <v>448</v>
      </c>
      <c r="D347" s="71" t="s">
        <v>437</v>
      </c>
      <c r="E347" s="71" t="s">
        <v>438</v>
      </c>
      <c r="F347" s="55" t="s">
        <v>599</v>
      </c>
      <c r="G347" s="74" t="s">
        <v>594</v>
      </c>
      <c r="H347" s="36" t="s">
        <v>441</v>
      </c>
      <c r="I347" s="71" t="n">
        <v>0</v>
      </c>
      <c r="J347" s="36"/>
      <c r="K347" s="36"/>
      <c r="L347" s="36"/>
      <c r="M347" s="36"/>
      <c r="N347" s="36"/>
      <c r="O347" s="36"/>
      <c r="P347" s="36"/>
      <c r="Q347" s="36"/>
      <c r="R347" s="36"/>
      <c r="S347" s="36" t="s">
        <v>53</v>
      </c>
      <c r="T347" s="36"/>
      <c r="U347" s="71"/>
      <c r="V347" s="71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36"/>
      <c r="AX347" s="36"/>
      <c r="AY347" s="71"/>
      <c r="AZ347" s="55"/>
    </row>
    <row collapsed="false" customFormat="false" customHeight="false" hidden="false" ht="15.9" outlineLevel="0" r="348">
      <c r="A348" s="36" t="n">
        <v>338</v>
      </c>
      <c r="B348" s="82" t="n">
        <v>8337</v>
      </c>
      <c r="C348" s="71" t="s">
        <v>448</v>
      </c>
      <c r="D348" s="71" t="s">
        <v>437</v>
      </c>
      <c r="E348" s="71" t="s">
        <v>438</v>
      </c>
      <c r="F348" s="55" t="s">
        <v>599</v>
      </c>
      <c r="G348" s="74" t="s">
        <v>594</v>
      </c>
      <c r="H348" s="36" t="s">
        <v>441</v>
      </c>
      <c r="I348" s="71" t="n">
        <v>0</v>
      </c>
      <c r="J348" s="36"/>
      <c r="K348" s="36"/>
      <c r="L348" s="36"/>
      <c r="M348" s="36"/>
      <c r="N348" s="36"/>
      <c r="O348" s="36"/>
      <c r="P348" s="36"/>
      <c r="Q348" s="36"/>
      <c r="R348" s="36"/>
      <c r="S348" s="36" t="s">
        <v>53</v>
      </c>
      <c r="T348" s="36"/>
      <c r="U348" s="71"/>
      <c r="V348" s="71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36"/>
      <c r="AX348" s="36"/>
      <c r="AY348" s="71"/>
      <c r="AZ348" s="55"/>
    </row>
    <row collapsed="false" customFormat="false" customHeight="false" hidden="false" ht="15.9" outlineLevel="0" r="349">
      <c r="A349" s="36" t="n">
        <v>339</v>
      </c>
      <c r="B349" s="82" t="n">
        <v>8338</v>
      </c>
      <c r="C349" s="71" t="s">
        <v>448</v>
      </c>
      <c r="D349" s="71" t="s">
        <v>437</v>
      </c>
      <c r="E349" s="71" t="s">
        <v>438</v>
      </c>
      <c r="F349" s="55" t="s">
        <v>599</v>
      </c>
      <c r="G349" s="74" t="s">
        <v>594</v>
      </c>
      <c r="H349" s="36" t="s">
        <v>441</v>
      </c>
      <c r="I349" s="71" t="n">
        <v>1</v>
      </c>
      <c r="J349" s="36" t="s">
        <v>452</v>
      </c>
      <c r="K349" s="36" t="n">
        <v>65</v>
      </c>
      <c r="L349" s="36" t="n">
        <v>0.7</v>
      </c>
      <c r="M349" s="34" t="s">
        <v>600</v>
      </c>
      <c r="N349" s="36" t="s">
        <v>52</v>
      </c>
      <c r="O349" s="34" t="s">
        <v>53</v>
      </c>
      <c r="P349" s="74" t="s">
        <v>52</v>
      </c>
      <c r="Q349" s="74" t="s">
        <v>52</v>
      </c>
      <c r="R349" s="36" t="s">
        <v>444</v>
      </c>
      <c r="S349" s="36" t="s">
        <v>53</v>
      </c>
      <c r="T349" s="36"/>
      <c r="U349" s="71"/>
      <c r="V349" s="71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34" t="s">
        <v>600</v>
      </c>
      <c r="AX349" s="36" t="s">
        <v>444</v>
      </c>
      <c r="AY349" s="71" t="n">
        <v>1</v>
      </c>
      <c r="AZ349" s="55" t="s">
        <v>453</v>
      </c>
    </row>
    <row collapsed="false" customFormat="false" customHeight="false" hidden="false" ht="15.9" outlineLevel="0" r="350">
      <c r="A350" s="36" t="n">
        <v>340</v>
      </c>
      <c r="B350" s="82" t="n">
        <v>8339</v>
      </c>
      <c r="C350" s="71" t="s">
        <v>448</v>
      </c>
      <c r="D350" s="71" t="s">
        <v>437</v>
      </c>
      <c r="E350" s="71" t="s">
        <v>438</v>
      </c>
      <c r="F350" s="55" t="s">
        <v>599</v>
      </c>
      <c r="G350" s="74" t="s">
        <v>594</v>
      </c>
      <c r="H350" s="36" t="s">
        <v>441</v>
      </c>
      <c r="I350" s="71" t="n">
        <v>1</v>
      </c>
      <c r="J350" s="36" t="s">
        <v>452</v>
      </c>
      <c r="K350" s="36" t="n">
        <v>150</v>
      </c>
      <c r="L350" s="36" t="n">
        <v>0.7</v>
      </c>
      <c r="M350" s="34" t="s">
        <v>600</v>
      </c>
      <c r="N350" s="36" t="s">
        <v>52</v>
      </c>
      <c r="O350" s="34" t="s">
        <v>53</v>
      </c>
      <c r="P350" s="74" t="s">
        <v>52</v>
      </c>
      <c r="Q350" s="74" t="s">
        <v>52</v>
      </c>
      <c r="R350" s="36" t="s">
        <v>444</v>
      </c>
      <c r="S350" s="36" t="s">
        <v>53</v>
      </c>
      <c r="T350" s="36"/>
      <c r="U350" s="71"/>
      <c r="V350" s="71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34" t="s">
        <v>600</v>
      </c>
      <c r="AX350" s="36" t="s">
        <v>444</v>
      </c>
      <c r="AY350" s="71" t="n">
        <v>1</v>
      </c>
      <c r="AZ350" s="55" t="s">
        <v>453</v>
      </c>
    </row>
    <row collapsed="false" customFormat="false" customHeight="false" hidden="false" ht="15.9" outlineLevel="0" r="351">
      <c r="A351" s="36" t="n">
        <v>341</v>
      </c>
      <c r="B351" s="82" t="n">
        <v>8340</v>
      </c>
      <c r="C351" s="71" t="s">
        <v>448</v>
      </c>
      <c r="D351" s="71" t="s">
        <v>437</v>
      </c>
      <c r="E351" s="71" t="s">
        <v>438</v>
      </c>
      <c r="F351" s="55" t="s">
        <v>599</v>
      </c>
      <c r="G351" s="74" t="s">
        <v>594</v>
      </c>
      <c r="H351" s="36" t="s">
        <v>441</v>
      </c>
      <c r="I351" s="71" t="n">
        <v>0</v>
      </c>
      <c r="J351" s="36"/>
      <c r="K351" s="36"/>
      <c r="L351" s="36"/>
      <c r="M351" s="36"/>
      <c r="N351" s="36"/>
      <c r="O351" s="36"/>
      <c r="P351" s="36"/>
      <c r="Q351" s="36"/>
      <c r="R351" s="36"/>
      <c r="S351" s="36" t="s">
        <v>53</v>
      </c>
      <c r="T351" s="36"/>
      <c r="U351" s="71"/>
      <c r="V351" s="71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36"/>
      <c r="AX351" s="36"/>
      <c r="AY351" s="71"/>
      <c r="AZ351" s="55"/>
    </row>
    <row collapsed="false" customFormat="false" customHeight="false" hidden="false" ht="15.9" outlineLevel="0" r="352">
      <c r="A352" s="36" t="n">
        <v>342</v>
      </c>
      <c r="B352" s="82" t="n">
        <v>8341</v>
      </c>
      <c r="C352" s="71" t="s">
        <v>448</v>
      </c>
      <c r="D352" s="71" t="s">
        <v>437</v>
      </c>
      <c r="E352" s="71" t="s">
        <v>438</v>
      </c>
      <c r="F352" s="55" t="s">
        <v>599</v>
      </c>
      <c r="G352" s="74" t="s">
        <v>594</v>
      </c>
      <c r="H352" s="36" t="s">
        <v>441</v>
      </c>
      <c r="I352" s="71" t="n">
        <v>1</v>
      </c>
      <c r="J352" s="36" t="s">
        <v>452</v>
      </c>
      <c r="K352" s="36" t="n">
        <v>65</v>
      </c>
      <c r="L352" s="36" t="n">
        <v>0.7</v>
      </c>
      <c r="M352" s="34" t="s">
        <v>600</v>
      </c>
      <c r="N352" s="36" t="s">
        <v>52</v>
      </c>
      <c r="O352" s="34" t="s">
        <v>53</v>
      </c>
      <c r="P352" s="74" t="s">
        <v>52</v>
      </c>
      <c r="Q352" s="74" t="s">
        <v>52</v>
      </c>
      <c r="R352" s="36" t="s">
        <v>444</v>
      </c>
      <c r="S352" s="36" t="s">
        <v>53</v>
      </c>
      <c r="T352" s="36"/>
      <c r="U352" s="71"/>
      <c r="V352" s="71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34" t="s">
        <v>600</v>
      </c>
      <c r="AX352" s="36" t="s">
        <v>444</v>
      </c>
      <c r="AY352" s="71" t="n">
        <v>1</v>
      </c>
      <c r="AZ352" s="55" t="s">
        <v>453</v>
      </c>
    </row>
    <row collapsed="false" customFormat="false" customHeight="false" hidden="false" ht="15.9" outlineLevel="0" r="353">
      <c r="A353" s="36" t="n">
        <v>343</v>
      </c>
      <c r="B353" s="82" t="n">
        <v>8342</v>
      </c>
      <c r="C353" s="71" t="s">
        <v>448</v>
      </c>
      <c r="D353" s="71" t="s">
        <v>437</v>
      </c>
      <c r="E353" s="71" t="s">
        <v>438</v>
      </c>
      <c r="F353" s="55" t="s">
        <v>599</v>
      </c>
      <c r="G353" s="74" t="s">
        <v>594</v>
      </c>
      <c r="H353" s="36" t="s">
        <v>441</v>
      </c>
      <c r="I353" s="71" t="n">
        <v>1</v>
      </c>
      <c r="J353" s="36" t="s">
        <v>452</v>
      </c>
      <c r="K353" s="36" t="n">
        <v>80</v>
      </c>
      <c r="L353" s="36" t="n">
        <v>0.7</v>
      </c>
      <c r="M353" s="34" t="s">
        <v>600</v>
      </c>
      <c r="N353" s="36" t="s">
        <v>52</v>
      </c>
      <c r="O353" s="34" t="s">
        <v>53</v>
      </c>
      <c r="P353" s="74" t="s">
        <v>52</v>
      </c>
      <c r="Q353" s="74" t="s">
        <v>52</v>
      </c>
      <c r="R353" s="36" t="s">
        <v>444</v>
      </c>
      <c r="S353" s="36" t="s">
        <v>53</v>
      </c>
      <c r="T353" s="36"/>
      <c r="U353" s="71"/>
      <c r="V353" s="71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34" t="s">
        <v>600</v>
      </c>
      <c r="AX353" s="36" t="s">
        <v>444</v>
      </c>
      <c r="AY353" s="71" t="n">
        <v>1</v>
      </c>
      <c r="AZ353" s="55" t="s">
        <v>453</v>
      </c>
    </row>
    <row collapsed="false" customFormat="false" customHeight="false" hidden="false" ht="15.9" outlineLevel="0" r="354">
      <c r="A354" s="36" t="n">
        <v>344</v>
      </c>
      <c r="B354" s="82" t="n">
        <v>8343</v>
      </c>
      <c r="C354" s="71" t="s">
        <v>448</v>
      </c>
      <c r="D354" s="71" t="s">
        <v>437</v>
      </c>
      <c r="E354" s="71" t="s">
        <v>438</v>
      </c>
      <c r="F354" s="55" t="s">
        <v>599</v>
      </c>
      <c r="G354" s="74" t="s">
        <v>594</v>
      </c>
      <c r="H354" s="36" t="s">
        <v>441</v>
      </c>
      <c r="I354" s="71" t="n">
        <v>1</v>
      </c>
      <c r="J354" s="36" t="s">
        <v>452</v>
      </c>
      <c r="K354" s="36" t="n">
        <v>150</v>
      </c>
      <c r="L354" s="36" t="n">
        <v>0.7</v>
      </c>
      <c r="M354" s="34" t="s">
        <v>600</v>
      </c>
      <c r="N354" s="36" t="s">
        <v>52</v>
      </c>
      <c r="O354" s="34" t="s">
        <v>53</v>
      </c>
      <c r="P354" s="74" t="s">
        <v>52</v>
      </c>
      <c r="Q354" s="74" t="s">
        <v>52</v>
      </c>
      <c r="R354" s="36" t="s">
        <v>444</v>
      </c>
      <c r="S354" s="36" t="s">
        <v>53</v>
      </c>
      <c r="T354" s="36"/>
      <c r="U354" s="71"/>
      <c r="V354" s="71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34" t="s">
        <v>600</v>
      </c>
      <c r="AX354" s="36" t="s">
        <v>444</v>
      </c>
      <c r="AY354" s="71" t="n">
        <v>1</v>
      </c>
      <c r="AZ354" s="55" t="s">
        <v>453</v>
      </c>
    </row>
    <row collapsed="false" customFormat="false" customHeight="false" hidden="false" ht="15.9" outlineLevel="0" r="355">
      <c r="A355" s="36" t="n">
        <v>345</v>
      </c>
      <c r="B355" s="82" t="n">
        <v>8344</v>
      </c>
      <c r="C355" s="71" t="s">
        <v>448</v>
      </c>
      <c r="D355" s="71" t="s">
        <v>437</v>
      </c>
      <c r="E355" s="71" t="s">
        <v>438</v>
      </c>
      <c r="F355" s="55" t="s">
        <v>599</v>
      </c>
      <c r="G355" s="74" t="s">
        <v>594</v>
      </c>
      <c r="H355" s="36" t="s">
        <v>441</v>
      </c>
      <c r="I355" s="71" t="n">
        <v>1</v>
      </c>
      <c r="J355" s="36" t="s">
        <v>452</v>
      </c>
      <c r="K355" s="36" t="n">
        <v>80</v>
      </c>
      <c r="L355" s="36" t="n">
        <v>0.7</v>
      </c>
      <c r="M355" s="34" t="s">
        <v>600</v>
      </c>
      <c r="N355" s="36" t="s">
        <v>52</v>
      </c>
      <c r="O355" s="34" t="s">
        <v>53</v>
      </c>
      <c r="P355" s="74" t="s">
        <v>52</v>
      </c>
      <c r="Q355" s="74" t="s">
        <v>52</v>
      </c>
      <c r="R355" s="36" t="s">
        <v>444</v>
      </c>
      <c r="S355" s="36" t="s">
        <v>53</v>
      </c>
      <c r="T355" s="36"/>
      <c r="U355" s="71"/>
      <c r="V355" s="71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34" t="s">
        <v>600</v>
      </c>
      <c r="AX355" s="36" t="s">
        <v>444</v>
      </c>
      <c r="AY355" s="71" t="n">
        <v>1</v>
      </c>
      <c r="AZ355" s="55" t="s">
        <v>453</v>
      </c>
    </row>
    <row collapsed="false" customFormat="false" customHeight="false" hidden="false" ht="15.9" outlineLevel="0" r="356">
      <c r="A356" s="36" t="n">
        <v>346</v>
      </c>
      <c r="B356" s="82" t="n">
        <v>8345</v>
      </c>
      <c r="C356" s="71" t="s">
        <v>448</v>
      </c>
      <c r="D356" s="71" t="s">
        <v>437</v>
      </c>
      <c r="E356" s="71" t="s">
        <v>438</v>
      </c>
      <c r="F356" s="55" t="s">
        <v>599</v>
      </c>
      <c r="G356" s="74" t="s">
        <v>594</v>
      </c>
      <c r="H356" s="36" t="s">
        <v>441</v>
      </c>
      <c r="I356" s="71" t="n">
        <v>1</v>
      </c>
      <c r="J356" s="36" t="s">
        <v>452</v>
      </c>
      <c r="K356" s="36" t="n">
        <v>80</v>
      </c>
      <c r="L356" s="36" t="n">
        <v>0.7</v>
      </c>
      <c r="M356" s="34" t="s">
        <v>600</v>
      </c>
      <c r="N356" s="36" t="s">
        <v>52</v>
      </c>
      <c r="O356" s="34" t="s">
        <v>53</v>
      </c>
      <c r="P356" s="74" t="s">
        <v>52</v>
      </c>
      <c r="Q356" s="74" t="s">
        <v>52</v>
      </c>
      <c r="R356" s="36" t="s">
        <v>444</v>
      </c>
      <c r="S356" s="36" t="s">
        <v>53</v>
      </c>
      <c r="T356" s="36"/>
      <c r="U356" s="71"/>
      <c r="V356" s="71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34" t="s">
        <v>600</v>
      </c>
      <c r="AX356" s="36" t="s">
        <v>444</v>
      </c>
      <c r="AY356" s="71" t="n">
        <v>1</v>
      </c>
      <c r="AZ356" s="55" t="s">
        <v>453</v>
      </c>
    </row>
    <row collapsed="false" customFormat="false" customHeight="false" hidden="false" ht="15.9" outlineLevel="0" r="357">
      <c r="A357" s="36" t="n">
        <v>347</v>
      </c>
      <c r="B357" s="82" t="n">
        <v>8346</v>
      </c>
      <c r="C357" s="71" t="s">
        <v>448</v>
      </c>
      <c r="D357" s="71" t="s">
        <v>437</v>
      </c>
      <c r="E357" s="71" t="s">
        <v>438</v>
      </c>
      <c r="F357" s="55" t="s">
        <v>599</v>
      </c>
      <c r="G357" s="74" t="s">
        <v>594</v>
      </c>
      <c r="H357" s="36" t="s">
        <v>441</v>
      </c>
      <c r="I357" s="71" t="n">
        <v>1</v>
      </c>
      <c r="J357" s="36" t="s">
        <v>452</v>
      </c>
      <c r="K357" s="36" t="n">
        <v>80</v>
      </c>
      <c r="L357" s="36" t="n">
        <v>0.7</v>
      </c>
      <c r="M357" s="34" t="s">
        <v>600</v>
      </c>
      <c r="N357" s="36" t="s">
        <v>52</v>
      </c>
      <c r="O357" s="34" t="s">
        <v>53</v>
      </c>
      <c r="P357" s="74" t="s">
        <v>52</v>
      </c>
      <c r="Q357" s="74" t="s">
        <v>52</v>
      </c>
      <c r="R357" s="36" t="s">
        <v>444</v>
      </c>
      <c r="S357" s="36" t="s">
        <v>53</v>
      </c>
      <c r="T357" s="36"/>
      <c r="U357" s="71"/>
      <c r="V357" s="71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34" t="s">
        <v>600</v>
      </c>
      <c r="AX357" s="36" t="s">
        <v>444</v>
      </c>
      <c r="AY357" s="71" t="n">
        <v>1</v>
      </c>
      <c r="AZ357" s="55" t="s">
        <v>453</v>
      </c>
    </row>
    <row collapsed="false" customFormat="false" customHeight="false" hidden="false" ht="15.9" outlineLevel="0" r="358">
      <c r="A358" s="36" t="n">
        <v>348</v>
      </c>
      <c r="B358" s="82" t="n">
        <v>8347</v>
      </c>
      <c r="C358" s="71" t="s">
        <v>448</v>
      </c>
      <c r="D358" s="71" t="s">
        <v>437</v>
      </c>
      <c r="E358" s="71" t="s">
        <v>438</v>
      </c>
      <c r="F358" s="55" t="s">
        <v>599</v>
      </c>
      <c r="G358" s="74" t="s">
        <v>594</v>
      </c>
      <c r="H358" s="36" t="s">
        <v>441</v>
      </c>
      <c r="I358" s="71" t="n">
        <v>1</v>
      </c>
      <c r="J358" s="36" t="s">
        <v>452</v>
      </c>
      <c r="K358" s="36" t="n">
        <v>80</v>
      </c>
      <c r="L358" s="36" t="n">
        <v>0.7</v>
      </c>
      <c r="M358" s="34" t="s">
        <v>600</v>
      </c>
      <c r="N358" s="36" t="s">
        <v>52</v>
      </c>
      <c r="O358" s="34" t="s">
        <v>53</v>
      </c>
      <c r="P358" s="74" t="s">
        <v>52</v>
      </c>
      <c r="Q358" s="74" t="s">
        <v>52</v>
      </c>
      <c r="R358" s="36" t="s">
        <v>444</v>
      </c>
      <c r="S358" s="36" t="s">
        <v>53</v>
      </c>
      <c r="T358" s="36"/>
      <c r="U358" s="71"/>
      <c r="V358" s="71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34" t="s">
        <v>600</v>
      </c>
      <c r="AX358" s="36" t="s">
        <v>444</v>
      </c>
      <c r="AY358" s="71" t="n">
        <v>1</v>
      </c>
      <c r="AZ358" s="55" t="s">
        <v>453</v>
      </c>
    </row>
    <row collapsed="false" customFormat="false" customHeight="false" hidden="false" ht="15.9" outlineLevel="0" r="359">
      <c r="A359" s="36" t="n">
        <v>349</v>
      </c>
      <c r="B359" s="82" t="n">
        <v>8348</v>
      </c>
      <c r="C359" s="71" t="s">
        <v>448</v>
      </c>
      <c r="D359" s="71" t="s">
        <v>454</v>
      </c>
      <c r="E359" s="71" t="s">
        <v>438</v>
      </c>
      <c r="F359" s="55" t="s">
        <v>599</v>
      </c>
      <c r="G359" s="74" t="s">
        <v>594</v>
      </c>
      <c r="H359" s="36" t="s">
        <v>441</v>
      </c>
      <c r="I359" s="71" t="n">
        <v>0</v>
      </c>
      <c r="J359" s="36"/>
      <c r="K359" s="36"/>
      <c r="L359" s="36"/>
      <c r="M359" s="36"/>
      <c r="N359" s="36"/>
      <c r="O359" s="36"/>
      <c r="P359" s="36"/>
      <c r="Q359" s="36"/>
      <c r="R359" s="36"/>
      <c r="S359" s="36" t="s">
        <v>53</v>
      </c>
      <c r="T359" s="36"/>
      <c r="U359" s="71"/>
      <c r="V359" s="71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36"/>
      <c r="AX359" s="36"/>
      <c r="AY359" s="71"/>
      <c r="AZ359" s="55"/>
    </row>
    <row collapsed="false" customFormat="false" customHeight="false" hidden="false" ht="15.9" outlineLevel="0" r="360">
      <c r="A360" s="36" t="n">
        <v>350</v>
      </c>
      <c r="B360" s="82" t="n">
        <v>8349</v>
      </c>
      <c r="C360" s="71" t="s">
        <v>448</v>
      </c>
      <c r="D360" s="71" t="s">
        <v>437</v>
      </c>
      <c r="E360" s="71" t="s">
        <v>438</v>
      </c>
      <c r="F360" s="55" t="s">
        <v>599</v>
      </c>
      <c r="G360" s="74" t="s">
        <v>594</v>
      </c>
      <c r="H360" s="36" t="s">
        <v>441</v>
      </c>
      <c r="I360" s="71" t="n">
        <v>1</v>
      </c>
      <c r="J360" s="36" t="s">
        <v>452</v>
      </c>
      <c r="K360" s="36" t="n">
        <v>80</v>
      </c>
      <c r="L360" s="36" t="n">
        <v>0.7</v>
      </c>
      <c r="M360" s="34" t="s">
        <v>600</v>
      </c>
      <c r="N360" s="36" t="s">
        <v>52</v>
      </c>
      <c r="O360" s="34" t="s">
        <v>53</v>
      </c>
      <c r="P360" s="74" t="s">
        <v>52</v>
      </c>
      <c r="Q360" s="74" t="s">
        <v>52</v>
      </c>
      <c r="R360" s="36" t="s">
        <v>444</v>
      </c>
      <c r="S360" s="36" t="s">
        <v>53</v>
      </c>
      <c r="T360" s="36"/>
      <c r="U360" s="71"/>
      <c r="V360" s="71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34" t="s">
        <v>600</v>
      </c>
      <c r="AX360" s="36" t="s">
        <v>444</v>
      </c>
      <c r="AY360" s="71" t="n">
        <v>1</v>
      </c>
      <c r="AZ360" s="55" t="s">
        <v>453</v>
      </c>
    </row>
    <row collapsed="false" customFormat="false" customHeight="false" hidden="false" ht="15.9" outlineLevel="0" r="361">
      <c r="A361" s="36" t="n">
        <v>351</v>
      </c>
      <c r="B361" s="82" t="n">
        <v>8350</v>
      </c>
      <c r="C361" s="71" t="s">
        <v>448</v>
      </c>
      <c r="D361" s="71" t="s">
        <v>454</v>
      </c>
      <c r="E361" s="71" t="s">
        <v>438</v>
      </c>
      <c r="F361" s="55" t="s">
        <v>599</v>
      </c>
      <c r="G361" s="74" t="s">
        <v>594</v>
      </c>
      <c r="H361" s="36" t="s">
        <v>441</v>
      </c>
      <c r="I361" s="71" t="n">
        <v>0</v>
      </c>
      <c r="J361" s="36"/>
      <c r="K361" s="36"/>
      <c r="L361" s="36"/>
      <c r="M361" s="36"/>
      <c r="N361" s="36"/>
      <c r="O361" s="36"/>
      <c r="P361" s="36"/>
      <c r="Q361" s="36"/>
      <c r="R361" s="36"/>
      <c r="S361" s="36" t="s">
        <v>53</v>
      </c>
      <c r="T361" s="36"/>
      <c r="U361" s="71"/>
      <c r="V361" s="71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36"/>
      <c r="AX361" s="36"/>
      <c r="AY361" s="71"/>
      <c r="AZ361" s="55"/>
    </row>
    <row collapsed="false" customFormat="false" customHeight="false" hidden="false" ht="15.9" outlineLevel="0" r="362">
      <c r="A362" s="36" t="n">
        <v>352</v>
      </c>
      <c r="B362" s="82" t="n">
        <v>8351</v>
      </c>
      <c r="C362" s="71" t="s">
        <v>448</v>
      </c>
      <c r="D362" s="71" t="s">
        <v>454</v>
      </c>
      <c r="E362" s="71" t="s">
        <v>438</v>
      </c>
      <c r="F362" s="55" t="s">
        <v>599</v>
      </c>
      <c r="G362" s="74" t="s">
        <v>594</v>
      </c>
      <c r="H362" s="36" t="s">
        <v>441</v>
      </c>
      <c r="I362" s="71" t="n">
        <v>0</v>
      </c>
      <c r="J362" s="36"/>
      <c r="K362" s="36"/>
      <c r="L362" s="36"/>
      <c r="M362" s="36"/>
      <c r="N362" s="36"/>
      <c r="O362" s="36"/>
      <c r="P362" s="36"/>
      <c r="Q362" s="36"/>
      <c r="R362" s="36"/>
      <c r="S362" s="36" t="s">
        <v>53</v>
      </c>
      <c r="T362" s="36"/>
      <c r="U362" s="71"/>
      <c r="V362" s="71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36"/>
      <c r="AX362" s="36"/>
      <c r="AY362" s="71"/>
      <c r="AZ362" s="55"/>
    </row>
    <row collapsed="false" customFormat="false" customHeight="false" hidden="false" ht="15.9" outlineLevel="0" r="363">
      <c r="A363" s="36" t="n">
        <v>353</v>
      </c>
      <c r="B363" s="82" t="n">
        <v>8352</v>
      </c>
      <c r="C363" s="71" t="s">
        <v>448</v>
      </c>
      <c r="D363" s="71" t="s">
        <v>454</v>
      </c>
      <c r="E363" s="71" t="s">
        <v>438</v>
      </c>
      <c r="F363" s="55" t="s">
        <v>599</v>
      </c>
      <c r="G363" s="74" t="s">
        <v>594</v>
      </c>
      <c r="H363" s="36" t="s">
        <v>441</v>
      </c>
      <c r="I363" s="71" t="n">
        <v>0</v>
      </c>
      <c r="J363" s="36"/>
      <c r="K363" s="36"/>
      <c r="L363" s="36"/>
      <c r="M363" s="36"/>
      <c r="N363" s="36"/>
      <c r="O363" s="36"/>
      <c r="P363" s="36"/>
      <c r="Q363" s="36"/>
      <c r="R363" s="36"/>
      <c r="S363" s="36" t="s">
        <v>53</v>
      </c>
      <c r="T363" s="36"/>
      <c r="U363" s="71"/>
      <c r="V363" s="71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36"/>
      <c r="AX363" s="36"/>
      <c r="AY363" s="71"/>
      <c r="AZ363" s="55"/>
    </row>
    <row collapsed="false" customFormat="false" customHeight="false" hidden="false" ht="15.9" outlineLevel="0" r="364">
      <c r="A364" s="36" t="n">
        <v>354</v>
      </c>
      <c r="B364" s="82" t="n">
        <v>8353</v>
      </c>
      <c r="C364" s="71" t="s">
        <v>448</v>
      </c>
      <c r="D364" s="71" t="s">
        <v>437</v>
      </c>
      <c r="E364" s="71" t="s">
        <v>438</v>
      </c>
      <c r="F364" s="55" t="s">
        <v>599</v>
      </c>
      <c r="G364" s="74" t="s">
        <v>594</v>
      </c>
      <c r="H364" s="36" t="s">
        <v>441</v>
      </c>
      <c r="I364" s="71" t="n">
        <v>1</v>
      </c>
      <c r="J364" s="36" t="s">
        <v>452</v>
      </c>
      <c r="K364" s="36" t="n">
        <v>80</v>
      </c>
      <c r="L364" s="36" t="n">
        <v>0.7</v>
      </c>
      <c r="M364" s="34" t="s">
        <v>600</v>
      </c>
      <c r="N364" s="36" t="s">
        <v>52</v>
      </c>
      <c r="O364" s="34" t="s">
        <v>53</v>
      </c>
      <c r="P364" s="74" t="s">
        <v>52</v>
      </c>
      <c r="Q364" s="74" t="s">
        <v>52</v>
      </c>
      <c r="R364" s="36" t="s">
        <v>444</v>
      </c>
      <c r="S364" s="36" t="s">
        <v>53</v>
      </c>
      <c r="T364" s="36"/>
      <c r="U364" s="71"/>
      <c r="V364" s="71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34" t="s">
        <v>600</v>
      </c>
      <c r="AX364" s="36" t="s">
        <v>444</v>
      </c>
      <c r="AY364" s="71" t="n">
        <v>1</v>
      </c>
      <c r="AZ364" s="55" t="s">
        <v>453</v>
      </c>
    </row>
    <row collapsed="false" customFormat="false" customHeight="false" hidden="false" ht="15.9" outlineLevel="0" r="365">
      <c r="A365" s="36" t="n">
        <v>355</v>
      </c>
      <c r="B365" s="82" t="n">
        <v>8354</v>
      </c>
      <c r="C365" s="71" t="s">
        <v>448</v>
      </c>
      <c r="D365" s="71" t="s">
        <v>437</v>
      </c>
      <c r="E365" s="71" t="s">
        <v>438</v>
      </c>
      <c r="F365" s="55" t="s">
        <v>599</v>
      </c>
      <c r="G365" s="74" t="s">
        <v>594</v>
      </c>
      <c r="H365" s="36" t="s">
        <v>441</v>
      </c>
      <c r="I365" s="71" t="n">
        <v>2</v>
      </c>
      <c r="J365" s="36" t="s">
        <v>452</v>
      </c>
      <c r="K365" s="36" t="n">
        <v>80</v>
      </c>
      <c r="L365" s="36" t="n">
        <v>0.7</v>
      </c>
      <c r="M365" s="34" t="s">
        <v>600</v>
      </c>
      <c r="N365" s="36" t="s">
        <v>52</v>
      </c>
      <c r="O365" s="34" t="s">
        <v>53</v>
      </c>
      <c r="P365" s="74" t="s">
        <v>52</v>
      </c>
      <c r="Q365" s="74" t="s">
        <v>52</v>
      </c>
      <c r="R365" s="36" t="s">
        <v>444</v>
      </c>
      <c r="S365" s="36" t="s">
        <v>53</v>
      </c>
      <c r="T365" s="36"/>
      <c r="U365" s="71"/>
      <c r="V365" s="71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34" t="s">
        <v>600</v>
      </c>
      <c r="AX365" s="36" t="s">
        <v>444</v>
      </c>
      <c r="AY365" s="71" t="n">
        <v>2</v>
      </c>
      <c r="AZ365" s="55" t="s">
        <v>453</v>
      </c>
    </row>
    <row collapsed="false" customFormat="false" customHeight="false" hidden="false" ht="15.9" outlineLevel="0" r="366">
      <c r="A366" s="36" t="n">
        <v>356</v>
      </c>
      <c r="B366" s="82" t="n">
        <v>8355</v>
      </c>
      <c r="C366" s="71" t="s">
        <v>448</v>
      </c>
      <c r="D366" s="71" t="s">
        <v>437</v>
      </c>
      <c r="E366" s="71" t="s">
        <v>438</v>
      </c>
      <c r="F366" s="55" t="s">
        <v>599</v>
      </c>
      <c r="G366" s="74" t="s">
        <v>594</v>
      </c>
      <c r="H366" s="36" t="s">
        <v>441</v>
      </c>
      <c r="I366" s="71" t="n">
        <v>2</v>
      </c>
      <c r="J366" s="36" t="s">
        <v>452</v>
      </c>
      <c r="K366" s="36" t="n">
        <v>65</v>
      </c>
      <c r="L366" s="36" t="n">
        <v>0.7</v>
      </c>
      <c r="M366" s="34" t="s">
        <v>600</v>
      </c>
      <c r="N366" s="36" t="s">
        <v>52</v>
      </c>
      <c r="O366" s="34" t="s">
        <v>53</v>
      </c>
      <c r="P366" s="74" t="s">
        <v>52</v>
      </c>
      <c r="Q366" s="74" t="s">
        <v>52</v>
      </c>
      <c r="R366" s="36" t="s">
        <v>444</v>
      </c>
      <c r="S366" s="36" t="s">
        <v>53</v>
      </c>
      <c r="T366" s="36"/>
      <c r="U366" s="71"/>
      <c r="V366" s="71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34" t="s">
        <v>600</v>
      </c>
      <c r="AX366" s="36" t="s">
        <v>444</v>
      </c>
      <c r="AY366" s="71" t="n">
        <v>2</v>
      </c>
      <c r="AZ366" s="55" t="s">
        <v>453</v>
      </c>
    </row>
    <row collapsed="false" customFormat="false" customHeight="false" hidden="false" ht="15.9" outlineLevel="0" r="367">
      <c r="A367" s="36" t="n">
        <v>357</v>
      </c>
      <c r="B367" s="82" t="n">
        <v>8356</v>
      </c>
      <c r="C367" s="71" t="s">
        <v>448</v>
      </c>
      <c r="D367" s="71" t="s">
        <v>437</v>
      </c>
      <c r="E367" s="71" t="s">
        <v>438</v>
      </c>
      <c r="F367" s="55" t="s">
        <v>599</v>
      </c>
      <c r="G367" s="74" t="s">
        <v>594</v>
      </c>
      <c r="H367" s="36" t="s">
        <v>441</v>
      </c>
      <c r="I367" s="71" t="n">
        <v>1</v>
      </c>
      <c r="J367" s="36" t="s">
        <v>452</v>
      </c>
      <c r="K367" s="36" t="n">
        <v>65</v>
      </c>
      <c r="L367" s="36" t="n">
        <v>0.7</v>
      </c>
      <c r="M367" s="34" t="s">
        <v>600</v>
      </c>
      <c r="N367" s="36" t="s">
        <v>52</v>
      </c>
      <c r="O367" s="34" t="s">
        <v>53</v>
      </c>
      <c r="P367" s="74" t="s">
        <v>52</v>
      </c>
      <c r="Q367" s="74" t="s">
        <v>52</v>
      </c>
      <c r="R367" s="36" t="s">
        <v>444</v>
      </c>
      <c r="S367" s="36" t="s">
        <v>53</v>
      </c>
      <c r="T367" s="36"/>
      <c r="U367" s="71"/>
      <c r="V367" s="71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34" t="s">
        <v>600</v>
      </c>
      <c r="AX367" s="36" t="s">
        <v>444</v>
      </c>
      <c r="AY367" s="71" t="n">
        <v>1</v>
      </c>
      <c r="AZ367" s="55" t="s">
        <v>453</v>
      </c>
    </row>
    <row collapsed="false" customFormat="false" customHeight="false" hidden="false" ht="15.9" outlineLevel="0" r="368">
      <c r="A368" s="36" t="n">
        <v>358</v>
      </c>
      <c r="B368" s="82" t="n">
        <v>8357</v>
      </c>
      <c r="C368" s="71" t="s">
        <v>448</v>
      </c>
      <c r="D368" s="71" t="s">
        <v>437</v>
      </c>
      <c r="E368" s="71" t="s">
        <v>438</v>
      </c>
      <c r="F368" s="55" t="s">
        <v>599</v>
      </c>
      <c r="G368" s="74" t="s">
        <v>594</v>
      </c>
      <c r="H368" s="36" t="s">
        <v>441</v>
      </c>
      <c r="I368" s="71" t="n">
        <v>1</v>
      </c>
      <c r="J368" s="36" t="s">
        <v>452</v>
      </c>
      <c r="K368" s="36" t="n">
        <v>50</v>
      </c>
      <c r="L368" s="36" t="n">
        <v>0.7</v>
      </c>
      <c r="M368" s="34" t="s">
        <v>600</v>
      </c>
      <c r="N368" s="34" t="s">
        <v>53</v>
      </c>
      <c r="O368" s="34" t="s">
        <v>53</v>
      </c>
      <c r="P368" s="74" t="s">
        <v>52</v>
      </c>
      <c r="Q368" s="74" t="s">
        <v>52</v>
      </c>
      <c r="R368" s="36" t="s">
        <v>444</v>
      </c>
      <c r="S368" s="36" t="s">
        <v>53</v>
      </c>
      <c r="T368" s="36"/>
      <c r="U368" s="71"/>
      <c r="V368" s="71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34" t="s">
        <v>600</v>
      </c>
      <c r="AX368" s="36" t="s">
        <v>444</v>
      </c>
      <c r="AY368" s="71" t="n">
        <v>1</v>
      </c>
      <c r="AZ368" s="55" t="s">
        <v>453</v>
      </c>
    </row>
    <row collapsed="false" customFormat="false" customHeight="false" hidden="false" ht="15.9" outlineLevel="0" r="369">
      <c r="A369" s="36" t="n">
        <v>359</v>
      </c>
      <c r="B369" s="82" t="n">
        <v>8358</v>
      </c>
      <c r="C369" s="71" t="s">
        <v>448</v>
      </c>
      <c r="D369" s="71" t="s">
        <v>437</v>
      </c>
      <c r="E369" s="71" t="s">
        <v>438</v>
      </c>
      <c r="F369" s="55" t="s">
        <v>599</v>
      </c>
      <c r="G369" s="74" t="s">
        <v>594</v>
      </c>
      <c r="H369" s="36" t="s">
        <v>441</v>
      </c>
      <c r="I369" s="71" t="n">
        <v>2</v>
      </c>
      <c r="J369" s="36" t="s">
        <v>452</v>
      </c>
      <c r="K369" s="36" t="n">
        <v>80</v>
      </c>
      <c r="L369" s="36" t="n">
        <v>0.64</v>
      </c>
      <c r="M369" s="34" t="s">
        <v>600</v>
      </c>
      <c r="N369" s="36" t="s">
        <v>52</v>
      </c>
      <c r="O369" s="34" t="s">
        <v>53</v>
      </c>
      <c r="P369" s="74" t="s">
        <v>52</v>
      </c>
      <c r="Q369" s="74" t="s">
        <v>52</v>
      </c>
      <c r="R369" s="36" t="s">
        <v>444</v>
      </c>
      <c r="S369" s="36" t="s">
        <v>53</v>
      </c>
      <c r="T369" s="36"/>
      <c r="U369" s="71"/>
      <c r="V369" s="71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34" t="s">
        <v>600</v>
      </c>
      <c r="AX369" s="36" t="s">
        <v>444</v>
      </c>
      <c r="AY369" s="71" t="n">
        <v>2</v>
      </c>
      <c r="AZ369" s="55" t="s">
        <v>453</v>
      </c>
    </row>
    <row collapsed="false" customFormat="false" customHeight="false" hidden="false" ht="15.9" outlineLevel="0" r="370">
      <c r="A370" s="36" t="n">
        <v>360</v>
      </c>
      <c r="B370" s="82" t="n">
        <v>8359</v>
      </c>
      <c r="C370" s="71" t="s">
        <v>448</v>
      </c>
      <c r="D370" s="71" t="s">
        <v>437</v>
      </c>
      <c r="E370" s="71" t="s">
        <v>438</v>
      </c>
      <c r="F370" s="55" t="s">
        <v>599</v>
      </c>
      <c r="G370" s="74" t="s">
        <v>594</v>
      </c>
      <c r="H370" s="36" t="s">
        <v>441</v>
      </c>
      <c r="I370" s="71" t="n">
        <v>1</v>
      </c>
      <c r="J370" s="36" t="s">
        <v>452</v>
      </c>
      <c r="K370" s="36" t="n">
        <v>50</v>
      </c>
      <c r="L370" s="36" t="n">
        <v>0.7</v>
      </c>
      <c r="M370" s="34" t="s">
        <v>600</v>
      </c>
      <c r="N370" s="36" t="s">
        <v>52</v>
      </c>
      <c r="O370" s="34" t="s">
        <v>53</v>
      </c>
      <c r="P370" s="74" t="s">
        <v>52</v>
      </c>
      <c r="Q370" s="74" t="s">
        <v>52</v>
      </c>
      <c r="R370" s="36" t="s">
        <v>444</v>
      </c>
      <c r="S370" s="36" t="s">
        <v>53</v>
      </c>
      <c r="T370" s="36"/>
      <c r="U370" s="71"/>
      <c r="V370" s="71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34" t="s">
        <v>600</v>
      </c>
      <c r="AX370" s="36" t="s">
        <v>444</v>
      </c>
      <c r="AY370" s="71" t="n">
        <v>1</v>
      </c>
      <c r="AZ370" s="55" t="s">
        <v>453</v>
      </c>
    </row>
    <row collapsed="false" customFormat="false" customHeight="false" hidden="false" ht="15.9" outlineLevel="0" r="371">
      <c r="A371" s="36" t="n">
        <v>361</v>
      </c>
      <c r="B371" s="82" t="n">
        <v>8360</v>
      </c>
      <c r="C371" s="71" t="s">
        <v>448</v>
      </c>
      <c r="D371" s="71" t="s">
        <v>437</v>
      </c>
      <c r="E371" s="71" t="s">
        <v>438</v>
      </c>
      <c r="F371" s="55" t="s">
        <v>599</v>
      </c>
      <c r="G371" s="74" t="s">
        <v>594</v>
      </c>
      <c r="H371" s="36" t="s">
        <v>441</v>
      </c>
      <c r="I371" s="71" t="n">
        <v>1</v>
      </c>
      <c r="J371" s="36" t="s">
        <v>452</v>
      </c>
      <c r="K371" s="36" t="n">
        <v>65</v>
      </c>
      <c r="L371" s="36" t="n">
        <v>0.7</v>
      </c>
      <c r="M371" s="34" t="s">
        <v>600</v>
      </c>
      <c r="N371" s="36" t="s">
        <v>52</v>
      </c>
      <c r="O371" s="34" t="s">
        <v>53</v>
      </c>
      <c r="P371" s="74" t="s">
        <v>52</v>
      </c>
      <c r="Q371" s="74" t="s">
        <v>52</v>
      </c>
      <c r="R371" s="36" t="s">
        <v>444</v>
      </c>
      <c r="S371" s="36" t="s">
        <v>53</v>
      </c>
      <c r="T371" s="36"/>
      <c r="U371" s="71"/>
      <c r="V371" s="71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34" t="s">
        <v>600</v>
      </c>
      <c r="AX371" s="36" t="s">
        <v>444</v>
      </c>
      <c r="AY371" s="71" t="n">
        <v>1</v>
      </c>
      <c r="AZ371" s="55" t="s">
        <v>453</v>
      </c>
    </row>
    <row collapsed="false" customFormat="false" customHeight="false" hidden="false" ht="15.9" outlineLevel="0" r="372">
      <c r="A372" s="36" t="n">
        <v>362</v>
      </c>
      <c r="B372" s="82" t="n">
        <v>8361</v>
      </c>
      <c r="C372" s="71" t="s">
        <v>448</v>
      </c>
      <c r="D372" s="71" t="s">
        <v>437</v>
      </c>
      <c r="E372" s="71" t="s">
        <v>438</v>
      </c>
      <c r="F372" s="55" t="s">
        <v>599</v>
      </c>
      <c r="G372" s="74" t="s">
        <v>594</v>
      </c>
      <c r="H372" s="36" t="s">
        <v>441</v>
      </c>
      <c r="I372" s="71" t="n">
        <v>1</v>
      </c>
      <c r="J372" s="36" t="s">
        <v>452</v>
      </c>
      <c r="K372" s="36" t="n">
        <v>80</v>
      </c>
      <c r="L372" s="36" t="n">
        <v>0.7</v>
      </c>
      <c r="M372" s="34" t="s">
        <v>600</v>
      </c>
      <c r="N372" s="36" t="s">
        <v>52</v>
      </c>
      <c r="O372" s="34" t="s">
        <v>53</v>
      </c>
      <c r="P372" s="74" t="s">
        <v>52</v>
      </c>
      <c r="Q372" s="74" t="s">
        <v>52</v>
      </c>
      <c r="R372" s="36" t="s">
        <v>444</v>
      </c>
      <c r="S372" s="36" t="s">
        <v>53</v>
      </c>
      <c r="T372" s="36"/>
      <c r="U372" s="71"/>
      <c r="V372" s="71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34" t="s">
        <v>600</v>
      </c>
      <c r="AX372" s="36" t="s">
        <v>444</v>
      </c>
      <c r="AY372" s="71" t="n">
        <v>1</v>
      </c>
      <c r="AZ372" s="55" t="s">
        <v>453</v>
      </c>
    </row>
    <row collapsed="false" customFormat="false" customHeight="false" hidden="false" ht="15.9" outlineLevel="0" r="373">
      <c r="A373" s="36" t="n">
        <v>363</v>
      </c>
      <c r="B373" s="82" t="n">
        <v>8362</v>
      </c>
      <c r="C373" s="71" t="s">
        <v>448</v>
      </c>
      <c r="D373" s="71" t="s">
        <v>437</v>
      </c>
      <c r="E373" s="71" t="s">
        <v>438</v>
      </c>
      <c r="F373" s="55" t="s">
        <v>599</v>
      </c>
      <c r="G373" s="74" t="s">
        <v>594</v>
      </c>
      <c r="H373" s="36" t="s">
        <v>441</v>
      </c>
      <c r="I373" s="71" t="n">
        <v>1</v>
      </c>
      <c r="J373" s="36" t="s">
        <v>452</v>
      </c>
      <c r="K373" s="36" t="n">
        <v>80</v>
      </c>
      <c r="L373" s="36" t="n">
        <v>0.7</v>
      </c>
      <c r="M373" s="34" t="s">
        <v>600</v>
      </c>
      <c r="N373" s="36" t="s">
        <v>52</v>
      </c>
      <c r="O373" s="34" t="s">
        <v>53</v>
      </c>
      <c r="P373" s="74" t="s">
        <v>52</v>
      </c>
      <c r="Q373" s="74" t="s">
        <v>52</v>
      </c>
      <c r="R373" s="36" t="s">
        <v>444</v>
      </c>
      <c r="S373" s="36" t="s">
        <v>53</v>
      </c>
      <c r="T373" s="36"/>
      <c r="U373" s="71"/>
      <c r="V373" s="71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34" t="s">
        <v>600</v>
      </c>
      <c r="AX373" s="36" t="s">
        <v>444</v>
      </c>
      <c r="AY373" s="71" t="n">
        <v>1</v>
      </c>
      <c r="AZ373" s="55" t="s">
        <v>453</v>
      </c>
    </row>
    <row collapsed="false" customFormat="false" customHeight="false" hidden="false" ht="15.9" outlineLevel="0" r="374">
      <c r="A374" s="36" t="n">
        <v>364</v>
      </c>
      <c r="B374" s="82" t="n">
        <v>8363</v>
      </c>
      <c r="C374" s="71" t="s">
        <v>448</v>
      </c>
      <c r="D374" s="71" t="s">
        <v>437</v>
      </c>
      <c r="E374" s="71" t="s">
        <v>438</v>
      </c>
      <c r="F374" s="55" t="s">
        <v>599</v>
      </c>
      <c r="G374" s="74" t="s">
        <v>594</v>
      </c>
      <c r="H374" s="36" t="s">
        <v>441</v>
      </c>
      <c r="I374" s="71" t="n">
        <v>1</v>
      </c>
      <c r="J374" s="36" t="s">
        <v>452</v>
      </c>
      <c r="K374" s="36" t="n">
        <v>80</v>
      </c>
      <c r="L374" s="36" t="n">
        <v>0.7</v>
      </c>
      <c r="M374" s="34" t="s">
        <v>600</v>
      </c>
      <c r="N374" s="36" t="s">
        <v>52</v>
      </c>
      <c r="O374" s="34" t="s">
        <v>53</v>
      </c>
      <c r="P374" s="74" t="s">
        <v>52</v>
      </c>
      <c r="Q374" s="74" t="s">
        <v>52</v>
      </c>
      <c r="R374" s="36" t="s">
        <v>446</v>
      </c>
      <c r="S374" s="36" t="s">
        <v>53</v>
      </c>
      <c r="T374" s="36"/>
      <c r="U374" s="71"/>
      <c r="V374" s="71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34" t="s">
        <v>600</v>
      </c>
      <c r="AX374" s="36" t="s">
        <v>446</v>
      </c>
      <c r="AY374" s="71" t="n">
        <v>1</v>
      </c>
      <c r="AZ374" s="55" t="s">
        <v>453</v>
      </c>
    </row>
    <row collapsed="false" customFormat="false" customHeight="false" hidden="false" ht="15.9" outlineLevel="0" r="375">
      <c r="A375" s="36" t="n">
        <v>365</v>
      </c>
      <c r="B375" s="82" t="n">
        <v>8364</v>
      </c>
      <c r="C375" s="71" t="s">
        <v>448</v>
      </c>
      <c r="D375" s="71" t="s">
        <v>437</v>
      </c>
      <c r="E375" s="71" t="s">
        <v>438</v>
      </c>
      <c r="F375" s="55" t="s">
        <v>599</v>
      </c>
      <c r="G375" s="74" t="s">
        <v>594</v>
      </c>
      <c r="H375" s="36" t="s">
        <v>441</v>
      </c>
      <c r="I375" s="71" t="n">
        <v>0</v>
      </c>
      <c r="J375" s="36"/>
      <c r="K375" s="36"/>
      <c r="L375" s="36"/>
      <c r="M375" s="36"/>
      <c r="N375" s="36"/>
      <c r="O375" s="36"/>
      <c r="P375" s="36"/>
      <c r="Q375" s="36"/>
      <c r="R375" s="36"/>
      <c r="S375" s="36" t="s">
        <v>53</v>
      </c>
      <c r="T375" s="36"/>
      <c r="U375" s="71"/>
      <c r="V375" s="71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36"/>
      <c r="AX375" s="36"/>
      <c r="AY375" s="71"/>
      <c r="AZ375" s="55"/>
    </row>
    <row collapsed="false" customFormat="false" customHeight="false" hidden="false" ht="15.9" outlineLevel="0" r="376">
      <c r="A376" s="36" t="n">
        <v>366</v>
      </c>
      <c r="B376" s="82" t="n">
        <v>8365</v>
      </c>
      <c r="C376" s="71" t="s">
        <v>448</v>
      </c>
      <c r="D376" s="71" t="s">
        <v>437</v>
      </c>
      <c r="E376" s="71" t="s">
        <v>438</v>
      </c>
      <c r="F376" s="55" t="s">
        <v>599</v>
      </c>
      <c r="G376" s="74" t="s">
        <v>594</v>
      </c>
      <c r="H376" s="36" t="s">
        <v>441</v>
      </c>
      <c r="I376" s="71" t="n">
        <v>1</v>
      </c>
      <c r="J376" s="36" t="s">
        <v>452</v>
      </c>
      <c r="K376" s="36" t="n">
        <v>80</v>
      </c>
      <c r="L376" s="36" t="n">
        <v>0.7</v>
      </c>
      <c r="M376" s="34" t="s">
        <v>600</v>
      </c>
      <c r="N376" s="36" t="s">
        <v>52</v>
      </c>
      <c r="O376" s="34" t="s">
        <v>53</v>
      </c>
      <c r="P376" s="74" t="s">
        <v>52</v>
      </c>
      <c r="Q376" s="74" t="s">
        <v>52</v>
      </c>
      <c r="R376" s="36" t="s">
        <v>444</v>
      </c>
      <c r="S376" s="36" t="s">
        <v>53</v>
      </c>
      <c r="T376" s="36"/>
      <c r="U376" s="71"/>
      <c r="V376" s="71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34" t="s">
        <v>600</v>
      </c>
      <c r="AX376" s="36" t="s">
        <v>444</v>
      </c>
      <c r="AY376" s="71" t="n">
        <v>1</v>
      </c>
      <c r="AZ376" s="55" t="s">
        <v>453</v>
      </c>
    </row>
    <row collapsed="false" customFormat="false" customHeight="false" hidden="false" ht="15.9" outlineLevel="0" r="377">
      <c r="A377" s="36" t="n">
        <v>367</v>
      </c>
      <c r="B377" s="82" t="n">
        <v>8366</v>
      </c>
      <c r="C377" s="71" t="s">
        <v>448</v>
      </c>
      <c r="D377" s="71" t="s">
        <v>437</v>
      </c>
      <c r="E377" s="71" t="s">
        <v>438</v>
      </c>
      <c r="F377" s="55" t="s">
        <v>599</v>
      </c>
      <c r="G377" s="74" t="s">
        <v>594</v>
      </c>
      <c r="H377" s="36" t="s">
        <v>441</v>
      </c>
      <c r="I377" s="71" t="n">
        <v>0</v>
      </c>
      <c r="J377" s="36"/>
      <c r="K377" s="36"/>
      <c r="L377" s="36"/>
      <c r="M377" s="36"/>
      <c r="N377" s="36"/>
      <c r="O377" s="36"/>
      <c r="P377" s="36"/>
      <c r="Q377" s="36"/>
      <c r="R377" s="36"/>
      <c r="S377" s="36" t="s">
        <v>53</v>
      </c>
      <c r="T377" s="36"/>
      <c r="U377" s="71"/>
      <c r="V377" s="71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36"/>
      <c r="AX377" s="36"/>
      <c r="AY377" s="71"/>
      <c r="AZ377" s="55"/>
    </row>
    <row collapsed="false" customFormat="false" customHeight="false" hidden="false" ht="15.9" outlineLevel="0" r="378">
      <c r="A378" s="36" t="n">
        <v>368</v>
      </c>
      <c r="B378" s="82" t="n">
        <v>8367</v>
      </c>
      <c r="C378" s="71" t="s">
        <v>448</v>
      </c>
      <c r="D378" s="71" t="s">
        <v>437</v>
      </c>
      <c r="E378" s="71" t="s">
        <v>438</v>
      </c>
      <c r="F378" s="55" t="s">
        <v>599</v>
      </c>
      <c r="G378" s="74" t="s">
        <v>594</v>
      </c>
      <c r="H378" s="36" t="s">
        <v>441</v>
      </c>
      <c r="I378" s="71" t="n">
        <v>0</v>
      </c>
      <c r="J378" s="36"/>
      <c r="K378" s="36"/>
      <c r="L378" s="36"/>
      <c r="M378" s="36"/>
      <c r="N378" s="36"/>
      <c r="O378" s="36"/>
      <c r="P378" s="36"/>
      <c r="Q378" s="36"/>
      <c r="R378" s="36"/>
      <c r="S378" s="36" t="s">
        <v>53</v>
      </c>
      <c r="T378" s="36"/>
      <c r="U378" s="71"/>
      <c r="V378" s="71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36"/>
      <c r="AX378" s="36"/>
      <c r="AY378" s="71"/>
      <c r="AZ378" s="55"/>
    </row>
    <row collapsed="false" customFormat="false" customHeight="false" hidden="false" ht="15.9" outlineLevel="0" r="379">
      <c r="A379" s="36" t="n">
        <v>369</v>
      </c>
      <c r="B379" s="82" t="n">
        <v>8368</v>
      </c>
      <c r="C379" s="71" t="s">
        <v>448</v>
      </c>
      <c r="D379" s="71" t="s">
        <v>437</v>
      </c>
      <c r="E379" s="71" t="s">
        <v>438</v>
      </c>
      <c r="F379" s="55" t="s">
        <v>599</v>
      </c>
      <c r="G379" s="74" t="s">
        <v>594</v>
      </c>
      <c r="H379" s="36" t="s">
        <v>441</v>
      </c>
      <c r="I379" s="71" t="n">
        <v>1</v>
      </c>
      <c r="J379" s="36" t="s">
        <v>452</v>
      </c>
      <c r="K379" s="36" t="n">
        <v>80</v>
      </c>
      <c r="L379" s="36" t="n">
        <v>0.7</v>
      </c>
      <c r="M379" s="34" t="s">
        <v>600</v>
      </c>
      <c r="N379" s="36" t="s">
        <v>52</v>
      </c>
      <c r="O379" s="34" t="s">
        <v>53</v>
      </c>
      <c r="P379" s="74" t="s">
        <v>52</v>
      </c>
      <c r="Q379" s="74" t="s">
        <v>52</v>
      </c>
      <c r="R379" s="36" t="s">
        <v>444</v>
      </c>
      <c r="S379" s="36" t="s">
        <v>53</v>
      </c>
      <c r="T379" s="36"/>
      <c r="U379" s="71"/>
      <c r="V379" s="71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34" t="s">
        <v>600</v>
      </c>
      <c r="AX379" s="36" t="s">
        <v>444</v>
      </c>
      <c r="AY379" s="71" t="n">
        <v>1</v>
      </c>
      <c r="AZ379" s="55" t="s">
        <v>453</v>
      </c>
    </row>
    <row collapsed="false" customFormat="false" customHeight="false" hidden="false" ht="15.9" outlineLevel="0" r="380">
      <c r="A380" s="36" t="n">
        <v>370</v>
      </c>
      <c r="B380" s="82" t="n">
        <v>8369</v>
      </c>
      <c r="C380" s="71" t="s">
        <v>448</v>
      </c>
      <c r="D380" s="71" t="s">
        <v>437</v>
      </c>
      <c r="E380" s="71" t="s">
        <v>438</v>
      </c>
      <c r="F380" s="55" t="s">
        <v>599</v>
      </c>
      <c r="G380" s="74" t="s">
        <v>594</v>
      </c>
      <c r="H380" s="36" t="s">
        <v>441</v>
      </c>
      <c r="I380" s="71" t="n">
        <v>1</v>
      </c>
      <c r="J380" s="36" t="s">
        <v>452</v>
      </c>
      <c r="K380" s="36" t="n">
        <v>80</v>
      </c>
      <c r="L380" s="36" t="n">
        <v>0.7</v>
      </c>
      <c r="M380" s="34" t="s">
        <v>600</v>
      </c>
      <c r="N380" s="36" t="s">
        <v>52</v>
      </c>
      <c r="O380" s="34" t="s">
        <v>53</v>
      </c>
      <c r="P380" s="74" t="s">
        <v>52</v>
      </c>
      <c r="Q380" s="74" t="s">
        <v>52</v>
      </c>
      <c r="R380" s="36" t="s">
        <v>444</v>
      </c>
      <c r="S380" s="36" t="s">
        <v>53</v>
      </c>
      <c r="T380" s="36"/>
      <c r="U380" s="71"/>
      <c r="V380" s="71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34" t="s">
        <v>600</v>
      </c>
      <c r="AX380" s="36" t="s">
        <v>444</v>
      </c>
      <c r="AY380" s="71" t="n">
        <v>1</v>
      </c>
      <c r="AZ380" s="55" t="s">
        <v>453</v>
      </c>
    </row>
    <row collapsed="false" customFormat="false" customHeight="false" hidden="false" ht="15.9" outlineLevel="0" r="381">
      <c r="A381" s="36" t="n">
        <v>371</v>
      </c>
      <c r="B381" s="82" t="n">
        <v>8370</v>
      </c>
      <c r="C381" s="71" t="s">
        <v>448</v>
      </c>
      <c r="D381" s="71" t="s">
        <v>437</v>
      </c>
      <c r="E381" s="71" t="s">
        <v>438</v>
      </c>
      <c r="F381" s="55" t="s">
        <v>599</v>
      </c>
      <c r="G381" s="74" t="s">
        <v>594</v>
      </c>
      <c r="H381" s="36" t="s">
        <v>441</v>
      </c>
      <c r="I381" s="71" t="n">
        <v>1</v>
      </c>
      <c r="J381" s="36" t="s">
        <v>452</v>
      </c>
      <c r="K381" s="36" t="n">
        <v>65</v>
      </c>
      <c r="L381" s="36" t="n">
        <v>0.7</v>
      </c>
      <c r="M381" s="34" t="s">
        <v>600</v>
      </c>
      <c r="N381" s="36" t="s">
        <v>52</v>
      </c>
      <c r="O381" s="34" t="s">
        <v>53</v>
      </c>
      <c r="P381" s="74" t="s">
        <v>52</v>
      </c>
      <c r="Q381" s="74" t="s">
        <v>52</v>
      </c>
      <c r="R381" s="36" t="s">
        <v>444</v>
      </c>
      <c r="S381" s="36" t="s">
        <v>53</v>
      </c>
      <c r="T381" s="36"/>
      <c r="U381" s="71"/>
      <c r="V381" s="71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34" t="s">
        <v>600</v>
      </c>
      <c r="AX381" s="36" t="s">
        <v>444</v>
      </c>
      <c r="AY381" s="71" t="n">
        <v>1</v>
      </c>
      <c r="AZ381" s="55" t="s">
        <v>453</v>
      </c>
    </row>
    <row collapsed="false" customFormat="false" customHeight="false" hidden="false" ht="15.9" outlineLevel="0" r="382">
      <c r="A382" s="36" t="n">
        <v>372</v>
      </c>
      <c r="B382" s="82" t="n">
        <v>8371</v>
      </c>
      <c r="C382" s="71" t="s">
        <v>448</v>
      </c>
      <c r="D382" s="71" t="s">
        <v>437</v>
      </c>
      <c r="E382" s="71" t="s">
        <v>438</v>
      </c>
      <c r="F382" s="55" t="s">
        <v>599</v>
      </c>
      <c r="G382" s="74" t="s">
        <v>594</v>
      </c>
      <c r="H382" s="36" t="s">
        <v>441</v>
      </c>
      <c r="I382" s="71" t="n">
        <v>0</v>
      </c>
      <c r="J382" s="36"/>
      <c r="K382" s="36"/>
      <c r="L382" s="36"/>
      <c r="M382" s="36"/>
      <c r="N382" s="36"/>
      <c r="O382" s="36"/>
      <c r="P382" s="36"/>
      <c r="Q382" s="36"/>
      <c r="R382" s="36"/>
      <c r="S382" s="36" t="s">
        <v>53</v>
      </c>
      <c r="T382" s="36"/>
      <c r="U382" s="71"/>
      <c r="V382" s="71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36"/>
      <c r="AX382" s="36"/>
      <c r="AY382" s="71"/>
      <c r="AZ382" s="55"/>
    </row>
    <row collapsed="false" customFormat="false" customHeight="false" hidden="false" ht="15.9" outlineLevel="0" r="383">
      <c r="A383" s="36" t="n">
        <v>373</v>
      </c>
      <c r="B383" s="82" t="n">
        <v>8372</v>
      </c>
      <c r="C383" s="71" t="s">
        <v>448</v>
      </c>
      <c r="D383" s="71" t="s">
        <v>437</v>
      </c>
      <c r="E383" s="71" t="s">
        <v>438</v>
      </c>
      <c r="F383" s="55" t="s">
        <v>599</v>
      </c>
      <c r="G383" s="74" t="s">
        <v>594</v>
      </c>
      <c r="H383" s="36" t="s">
        <v>441</v>
      </c>
      <c r="I383" s="71" t="n">
        <v>1</v>
      </c>
      <c r="J383" s="36" t="s">
        <v>452</v>
      </c>
      <c r="K383" s="36" t="n">
        <v>65</v>
      </c>
      <c r="L383" s="36" t="n">
        <v>0.7</v>
      </c>
      <c r="M383" s="34" t="s">
        <v>600</v>
      </c>
      <c r="N383" s="36" t="s">
        <v>52</v>
      </c>
      <c r="O383" s="34" t="s">
        <v>53</v>
      </c>
      <c r="P383" s="74" t="s">
        <v>52</v>
      </c>
      <c r="Q383" s="74" t="s">
        <v>52</v>
      </c>
      <c r="R383" s="36" t="s">
        <v>444</v>
      </c>
      <c r="S383" s="36" t="s">
        <v>53</v>
      </c>
      <c r="T383" s="36"/>
      <c r="U383" s="71"/>
      <c r="V383" s="71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34" t="s">
        <v>600</v>
      </c>
      <c r="AX383" s="36" t="s">
        <v>444</v>
      </c>
      <c r="AY383" s="71" t="n">
        <v>1</v>
      </c>
      <c r="AZ383" s="55" t="s">
        <v>453</v>
      </c>
    </row>
    <row collapsed="false" customFormat="false" customHeight="false" hidden="false" ht="15.9" outlineLevel="0" r="384">
      <c r="A384" s="36" t="n">
        <v>374</v>
      </c>
      <c r="B384" s="82" t="n">
        <v>8373</v>
      </c>
      <c r="C384" s="71" t="s">
        <v>448</v>
      </c>
      <c r="D384" s="71" t="s">
        <v>437</v>
      </c>
      <c r="E384" s="71" t="s">
        <v>438</v>
      </c>
      <c r="F384" s="55" t="s">
        <v>599</v>
      </c>
      <c r="G384" s="74" t="s">
        <v>594</v>
      </c>
      <c r="H384" s="36" t="s">
        <v>441</v>
      </c>
      <c r="I384" s="71" t="n">
        <v>1</v>
      </c>
      <c r="J384" s="36" t="s">
        <v>452</v>
      </c>
      <c r="K384" s="36" t="n">
        <v>80</v>
      </c>
      <c r="L384" s="36" t="n">
        <v>0.7</v>
      </c>
      <c r="M384" s="34" t="s">
        <v>600</v>
      </c>
      <c r="N384" s="36" t="s">
        <v>52</v>
      </c>
      <c r="O384" s="34" t="s">
        <v>53</v>
      </c>
      <c r="P384" s="74" t="s">
        <v>52</v>
      </c>
      <c r="Q384" s="74" t="s">
        <v>52</v>
      </c>
      <c r="R384" s="36" t="s">
        <v>444</v>
      </c>
      <c r="S384" s="36" t="s">
        <v>53</v>
      </c>
      <c r="T384" s="36"/>
      <c r="U384" s="71"/>
      <c r="V384" s="71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34" t="s">
        <v>600</v>
      </c>
      <c r="AX384" s="36" t="s">
        <v>444</v>
      </c>
      <c r="AY384" s="71" t="n">
        <v>1</v>
      </c>
      <c r="AZ384" s="55" t="s">
        <v>453</v>
      </c>
    </row>
    <row collapsed="false" customFormat="false" customHeight="false" hidden="false" ht="15.9" outlineLevel="0" r="385">
      <c r="A385" s="36" t="n">
        <v>375</v>
      </c>
      <c r="B385" s="82" t="n">
        <v>8374</v>
      </c>
      <c r="C385" s="71" t="s">
        <v>448</v>
      </c>
      <c r="D385" s="71" t="s">
        <v>454</v>
      </c>
      <c r="E385" s="71" t="s">
        <v>438</v>
      </c>
      <c r="F385" s="55" t="s">
        <v>599</v>
      </c>
      <c r="G385" s="74" t="s">
        <v>594</v>
      </c>
      <c r="H385" s="36" t="s">
        <v>441</v>
      </c>
      <c r="I385" s="71" t="n">
        <v>2</v>
      </c>
      <c r="J385" s="36" t="s">
        <v>601</v>
      </c>
      <c r="K385" s="36" t="n">
        <v>100</v>
      </c>
      <c r="L385" s="36" t="n">
        <v>0.7</v>
      </c>
      <c r="M385" s="36" t="s">
        <v>459</v>
      </c>
      <c r="N385" s="36" t="s">
        <v>52</v>
      </c>
      <c r="O385" s="34" t="s">
        <v>53</v>
      </c>
      <c r="P385" s="74" t="s">
        <v>52</v>
      </c>
      <c r="Q385" s="74" t="s">
        <v>52</v>
      </c>
      <c r="R385" s="36" t="s">
        <v>444</v>
      </c>
      <c r="S385" s="36" t="s">
        <v>53</v>
      </c>
      <c r="T385" s="36"/>
      <c r="U385" s="71"/>
      <c r="V385" s="71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36" t="s">
        <v>459</v>
      </c>
      <c r="AX385" s="36" t="s">
        <v>444</v>
      </c>
      <c r="AY385" s="71" t="n">
        <v>1</v>
      </c>
      <c r="AZ385" s="55" t="s">
        <v>453</v>
      </c>
    </row>
    <row collapsed="false" customFormat="false" customHeight="false" hidden="false" ht="15.9" outlineLevel="0" r="386">
      <c r="A386" s="36" t="n">
        <v>376</v>
      </c>
      <c r="B386" s="82" t="n">
        <v>8375</v>
      </c>
      <c r="C386" s="71" t="s">
        <v>448</v>
      </c>
      <c r="D386" s="71" t="s">
        <v>437</v>
      </c>
      <c r="E386" s="71" t="s">
        <v>438</v>
      </c>
      <c r="F386" s="55" t="s">
        <v>599</v>
      </c>
      <c r="G386" s="74" t="s">
        <v>594</v>
      </c>
      <c r="H386" s="36" t="s">
        <v>441</v>
      </c>
      <c r="I386" s="71" t="n">
        <v>0</v>
      </c>
      <c r="J386" s="36"/>
      <c r="K386" s="36"/>
      <c r="L386" s="36"/>
      <c r="M386" s="36"/>
      <c r="N386" s="36"/>
      <c r="O386" s="36"/>
      <c r="P386" s="36"/>
      <c r="Q386" s="36"/>
      <c r="R386" s="36"/>
      <c r="S386" s="36" t="s">
        <v>53</v>
      </c>
      <c r="T386" s="36"/>
      <c r="U386" s="71"/>
      <c r="V386" s="71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36"/>
      <c r="AX386" s="36"/>
      <c r="AY386" s="71"/>
      <c r="AZ386" s="55"/>
    </row>
    <row collapsed="false" customFormat="false" customHeight="false" hidden="false" ht="15.9" outlineLevel="0" r="387">
      <c r="A387" s="36" t="n">
        <v>377</v>
      </c>
      <c r="B387" s="82" t="n">
        <v>8376</v>
      </c>
      <c r="C387" s="71" t="s">
        <v>448</v>
      </c>
      <c r="D387" s="71" t="s">
        <v>437</v>
      </c>
      <c r="E387" s="71" t="s">
        <v>438</v>
      </c>
      <c r="F387" s="55" t="s">
        <v>599</v>
      </c>
      <c r="G387" s="74" t="s">
        <v>594</v>
      </c>
      <c r="H387" s="36" t="s">
        <v>441</v>
      </c>
      <c r="I387" s="71" t="n">
        <v>1</v>
      </c>
      <c r="J387" s="36" t="s">
        <v>452</v>
      </c>
      <c r="K387" s="36" t="n">
        <v>50</v>
      </c>
      <c r="L387" s="36" t="n">
        <v>0.7</v>
      </c>
      <c r="M387" s="34" t="s">
        <v>600</v>
      </c>
      <c r="N387" s="36" t="s">
        <v>52</v>
      </c>
      <c r="O387" s="34" t="s">
        <v>53</v>
      </c>
      <c r="P387" s="74" t="s">
        <v>52</v>
      </c>
      <c r="Q387" s="74" t="s">
        <v>52</v>
      </c>
      <c r="R387" s="36" t="s">
        <v>444</v>
      </c>
      <c r="S387" s="36" t="s">
        <v>53</v>
      </c>
      <c r="T387" s="36"/>
      <c r="U387" s="71"/>
      <c r="V387" s="71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34" t="s">
        <v>600</v>
      </c>
      <c r="AX387" s="36" t="s">
        <v>444</v>
      </c>
      <c r="AY387" s="71" t="n">
        <v>1</v>
      </c>
      <c r="AZ387" s="55" t="s">
        <v>453</v>
      </c>
    </row>
    <row collapsed="false" customFormat="false" customHeight="false" hidden="false" ht="15.9" outlineLevel="0" r="388">
      <c r="A388" s="36" t="n">
        <v>378</v>
      </c>
      <c r="B388" s="82" t="n">
        <v>8377</v>
      </c>
      <c r="C388" s="71" t="s">
        <v>448</v>
      </c>
      <c r="D388" s="71" t="s">
        <v>437</v>
      </c>
      <c r="E388" s="71" t="s">
        <v>438</v>
      </c>
      <c r="F388" s="55" t="s">
        <v>599</v>
      </c>
      <c r="G388" s="74" t="s">
        <v>594</v>
      </c>
      <c r="H388" s="36" t="s">
        <v>441</v>
      </c>
      <c r="I388" s="71" t="n">
        <v>1</v>
      </c>
      <c r="J388" s="36" t="s">
        <v>452</v>
      </c>
      <c r="K388" s="36" t="n">
        <v>80</v>
      </c>
      <c r="L388" s="36" t="n">
        <v>0.7</v>
      </c>
      <c r="M388" s="34" t="s">
        <v>600</v>
      </c>
      <c r="N388" s="36" t="s">
        <v>52</v>
      </c>
      <c r="O388" s="34" t="s">
        <v>53</v>
      </c>
      <c r="P388" s="74" t="s">
        <v>52</v>
      </c>
      <c r="Q388" s="74" t="s">
        <v>52</v>
      </c>
      <c r="R388" s="36" t="s">
        <v>444</v>
      </c>
      <c r="S388" s="36" t="s">
        <v>53</v>
      </c>
      <c r="T388" s="36"/>
      <c r="U388" s="71"/>
      <c r="V388" s="71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34" t="s">
        <v>600</v>
      </c>
      <c r="AX388" s="36" t="s">
        <v>444</v>
      </c>
      <c r="AY388" s="71" t="n">
        <v>1</v>
      </c>
      <c r="AZ388" s="55" t="s">
        <v>453</v>
      </c>
    </row>
    <row collapsed="false" customFormat="false" customHeight="false" hidden="false" ht="15.9" outlineLevel="0" r="389">
      <c r="A389" s="36" t="n">
        <v>379</v>
      </c>
      <c r="B389" s="82" t="n">
        <v>8378</v>
      </c>
      <c r="C389" s="71" t="s">
        <v>448</v>
      </c>
      <c r="D389" s="71" t="s">
        <v>437</v>
      </c>
      <c r="E389" s="71" t="s">
        <v>438</v>
      </c>
      <c r="F389" s="55" t="s">
        <v>599</v>
      </c>
      <c r="G389" s="74" t="s">
        <v>594</v>
      </c>
      <c r="H389" s="36" t="s">
        <v>441</v>
      </c>
      <c r="I389" s="71" t="n">
        <v>0</v>
      </c>
      <c r="J389" s="36"/>
      <c r="K389" s="36"/>
      <c r="L389" s="36"/>
      <c r="M389" s="36"/>
      <c r="N389" s="36"/>
      <c r="O389" s="36"/>
      <c r="P389" s="36"/>
      <c r="Q389" s="36"/>
      <c r="R389" s="36"/>
      <c r="S389" s="36" t="s">
        <v>53</v>
      </c>
      <c r="T389" s="36"/>
      <c r="U389" s="71"/>
      <c r="V389" s="71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36"/>
      <c r="AX389" s="36"/>
      <c r="AY389" s="71"/>
      <c r="AZ389" s="55"/>
    </row>
    <row collapsed="false" customFormat="false" customHeight="false" hidden="false" ht="15.9" outlineLevel="0" r="390">
      <c r="A390" s="36" t="n">
        <v>380</v>
      </c>
      <c r="B390" s="82" t="n">
        <v>8379</v>
      </c>
      <c r="C390" s="71" t="s">
        <v>448</v>
      </c>
      <c r="D390" s="71" t="s">
        <v>437</v>
      </c>
      <c r="E390" s="71" t="s">
        <v>438</v>
      </c>
      <c r="F390" s="55" t="s">
        <v>599</v>
      </c>
      <c r="G390" s="74" t="s">
        <v>594</v>
      </c>
      <c r="H390" s="36" t="s">
        <v>441</v>
      </c>
      <c r="I390" s="71" t="n">
        <v>0</v>
      </c>
      <c r="J390" s="36"/>
      <c r="K390" s="36"/>
      <c r="L390" s="36"/>
      <c r="M390" s="36"/>
      <c r="N390" s="36"/>
      <c r="O390" s="36"/>
      <c r="P390" s="36"/>
      <c r="Q390" s="36"/>
      <c r="R390" s="36"/>
      <c r="S390" s="36" t="s">
        <v>53</v>
      </c>
      <c r="T390" s="36"/>
      <c r="U390" s="71"/>
      <c r="V390" s="71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36"/>
      <c r="AX390" s="36"/>
      <c r="AY390" s="71"/>
      <c r="AZ390" s="55"/>
    </row>
    <row collapsed="false" customFormat="false" customHeight="false" hidden="false" ht="15.9" outlineLevel="0" r="391">
      <c r="A391" s="36" t="n">
        <v>381</v>
      </c>
      <c r="B391" s="82" t="n">
        <v>8380</v>
      </c>
      <c r="C391" s="71" t="s">
        <v>448</v>
      </c>
      <c r="D391" s="71" t="s">
        <v>437</v>
      </c>
      <c r="E391" s="71" t="s">
        <v>438</v>
      </c>
      <c r="F391" s="55" t="s">
        <v>599</v>
      </c>
      <c r="G391" s="74" t="s">
        <v>594</v>
      </c>
      <c r="H391" s="36" t="s">
        <v>441</v>
      </c>
      <c r="I391" s="71" t="n">
        <v>0</v>
      </c>
      <c r="J391" s="36"/>
      <c r="K391" s="36"/>
      <c r="L391" s="36"/>
      <c r="M391" s="36"/>
      <c r="N391" s="36"/>
      <c r="O391" s="36"/>
      <c r="P391" s="36"/>
      <c r="Q391" s="36"/>
      <c r="R391" s="36"/>
      <c r="S391" s="36" t="s">
        <v>53</v>
      </c>
      <c r="T391" s="36"/>
      <c r="U391" s="71"/>
      <c r="V391" s="71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36"/>
      <c r="AX391" s="36"/>
      <c r="AY391" s="71"/>
      <c r="AZ391" s="55"/>
    </row>
    <row collapsed="false" customFormat="false" customHeight="false" hidden="false" ht="15.9" outlineLevel="0" r="392">
      <c r="A392" s="36" t="n">
        <v>382</v>
      </c>
      <c r="B392" s="82" t="n">
        <v>8381</v>
      </c>
      <c r="C392" s="71" t="s">
        <v>448</v>
      </c>
      <c r="D392" s="71" t="s">
        <v>437</v>
      </c>
      <c r="E392" s="71" t="s">
        <v>438</v>
      </c>
      <c r="F392" s="55" t="s">
        <v>599</v>
      </c>
      <c r="G392" s="74" t="s">
        <v>594</v>
      </c>
      <c r="H392" s="36" t="s">
        <v>441</v>
      </c>
      <c r="I392" s="71" t="n">
        <v>3</v>
      </c>
      <c r="J392" s="36" t="s">
        <v>452</v>
      </c>
      <c r="K392" s="36" t="n">
        <v>80</v>
      </c>
      <c r="L392" s="36" t="n">
        <v>0.64</v>
      </c>
      <c r="M392" s="34" t="s">
        <v>600</v>
      </c>
      <c r="N392" s="36" t="s">
        <v>52</v>
      </c>
      <c r="O392" s="34" t="s">
        <v>53</v>
      </c>
      <c r="P392" s="74" t="s">
        <v>52</v>
      </c>
      <c r="Q392" s="74" t="s">
        <v>52</v>
      </c>
      <c r="R392" s="36" t="s">
        <v>444</v>
      </c>
      <c r="S392" s="36" t="s">
        <v>53</v>
      </c>
      <c r="T392" s="36"/>
      <c r="U392" s="71"/>
      <c r="V392" s="71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34" t="s">
        <v>600</v>
      </c>
      <c r="AX392" s="36" t="s">
        <v>444</v>
      </c>
      <c r="AY392" s="71" t="n">
        <v>3</v>
      </c>
      <c r="AZ392" s="55" t="s">
        <v>453</v>
      </c>
    </row>
    <row collapsed="false" customFormat="false" customHeight="false" hidden="false" ht="15.9" outlineLevel="0" r="393">
      <c r="A393" s="36" t="n">
        <v>383</v>
      </c>
      <c r="B393" s="82" t="n">
        <v>8382</v>
      </c>
      <c r="C393" s="71" t="s">
        <v>448</v>
      </c>
      <c r="D393" s="71" t="s">
        <v>437</v>
      </c>
      <c r="E393" s="71" t="s">
        <v>438</v>
      </c>
      <c r="F393" s="55" t="s">
        <v>599</v>
      </c>
      <c r="G393" s="74" t="s">
        <v>594</v>
      </c>
      <c r="H393" s="36" t="s">
        <v>441</v>
      </c>
      <c r="I393" s="71" t="n">
        <v>1</v>
      </c>
      <c r="J393" s="36" t="s">
        <v>452</v>
      </c>
      <c r="K393" s="36" t="n">
        <v>50</v>
      </c>
      <c r="L393" s="36" t="n">
        <v>0.7</v>
      </c>
      <c r="M393" s="34" t="s">
        <v>600</v>
      </c>
      <c r="N393" s="36" t="s">
        <v>52</v>
      </c>
      <c r="O393" s="34" t="s">
        <v>53</v>
      </c>
      <c r="P393" s="74" t="s">
        <v>52</v>
      </c>
      <c r="Q393" s="74" t="s">
        <v>52</v>
      </c>
      <c r="R393" s="36" t="s">
        <v>444</v>
      </c>
      <c r="S393" s="36" t="s">
        <v>53</v>
      </c>
      <c r="T393" s="36"/>
      <c r="U393" s="71"/>
      <c r="V393" s="71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34" t="s">
        <v>600</v>
      </c>
      <c r="AX393" s="36" t="s">
        <v>444</v>
      </c>
      <c r="AY393" s="71" t="n">
        <v>1</v>
      </c>
      <c r="AZ393" s="55" t="s">
        <v>453</v>
      </c>
    </row>
    <row collapsed="false" customFormat="false" customHeight="false" hidden="false" ht="15.9" outlineLevel="0" r="394">
      <c r="A394" s="36" t="n">
        <v>384</v>
      </c>
      <c r="B394" s="82" t="n">
        <v>8383</v>
      </c>
      <c r="C394" s="71" t="s">
        <v>448</v>
      </c>
      <c r="D394" s="71" t="s">
        <v>437</v>
      </c>
      <c r="E394" s="71" t="s">
        <v>438</v>
      </c>
      <c r="F394" s="55" t="s">
        <v>599</v>
      </c>
      <c r="G394" s="74" t="s">
        <v>594</v>
      </c>
      <c r="H394" s="36" t="s">
        <v>441</v>
      </c>
      <c r="I394" s="71" t="n">
        <v>1</v>
      </c>
      <c r="J394" s="36" t="s">
        <v>452</v>
      </c>
      <c r="K394" s="36" t="n">
        <v>80</v>
      </c>
      <c r="L394" s="36" t="n">
        <v>0.7</v>
      </c>
      <c r="M394" s="34" t="s">
        <v>600</v>
      </c>
      <c r="N394" s="36" t="s">
        <v>52</v>
      </c>
      <c r="O394" s="34" t="s">
        <v>53</v>
      </c>
      <c r="P394" s="74" t="s">
        <v>52</v>
      </c>
      <c r="Q394" s="74" t="s">
        <v>52</v>
      </c>
      <c r="R394" s="36" t="s">
        <v>444</v>
      </c>
      <c r="S394" s="36" t="s">
        <v>53</v>
      </c>
      <c r="T394" s="36"/>
      <c r="U394" s="71"/>
      <c r="V394" s="71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34" t="s">
        <v>600</v>
      </c>
      <c r="AX394" s="36" t="s">
        <v>444</v>
      </c>
      <c r="AY394" s="71" t="n">
        <v>1</v>
      </c>
      <c r="AZ394" s="55" t="s">
        <v>453</v>
      </c>
    </row>
    <row collapsed="false" customFormat="false" customHeight="false" hidden="false" ht="15.9" outlineLevel="0" r="395">
      <c r="A395" s="36" t="n">
        <v>385</v>
      </c>
      <c r="B395" s="82" t="n">
        <v>8384</v>
      </c>
      <c r="C395" s="71" t="s">
        <v>448</v>
      </c>
      <c r="D395" s="71" t="s">
        <v>437</v>
      </c>
      <c r="E395" s="71" t="s">
        <v>438</v>
      </c>
      <c r="F395" s="55" t="s">
        <v>599</v>
      </c>
      <c r="G395" s="74" t="s">
        <v>594</v>
      </c>
      <c r="H395" s="36" t="s">
        <v>441</v>
      </c>
      <c r="I395" s="71" t="n">
        <v>1</v>
      </c>
      <c r="J395" s="36" t="s">
        <v>452</v>
      </c>
      <c r="K395" s="36" t="n">
        <v>65</v>
      </c>
      <c r="L395" s="36" t="n">
        <v>0.7</v>
      </c>
      <c r="M395" s="34" t="s">
        <v>600</v>
      </c>
      <c r="N395" s="36" t="s">
        <v>52</v>
      </c>
      <c r="O395" s="34" t="s">
        <v>53</v>
      </c>
      <c r="P395" s="74" t="s">
        <v>52</v>
      </c>
      <c r="Q395" s="74" t="s">
        <v>52</v>
      </c>
      <c r="R395" s="36" t="s">
        <v>444</v>
      </c>
      <c r="S395" s="36" t="s">
        <v>53</v>
      </c>
      <c r="T395" s="36"/>
      <c r="U395" s="71"/>
      <c r="V395" s="71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34" t="s">
        <v>600</v>
      </c>
      <c r="AX395" s="36" t="s">
        <v>444</v>
      </c>
      <c r="AY395" s="71" t="n">
        <v>1</v>
      </c>
      <c r="AZ395" s="55" t="s">
        <v>453</v>
      </c>
    </row>
    <row collapsed="false" customFormat="false" customHeight="false" hidden="false" ht="15.9" outlineLevel="0" r="396">
      <c r="A396" s="36" t="n">
        <v>386</v>
      </c>
      <c r="B396" s="82" t="n">
        <v>8385</v>
      </c>
      <c r="C396" s="71" t="s">
        <v>448</v>
      </c>
      <c r="D396" s="71" t="s">
        <v>437</v>
      </c>
      <c r="E396" s="71" t="s">
        <v>438</v>
      </c>
      <c r="F396" s="55" t="s">
        <v>599</v>
      </c>
      <c r="G396" s="74" t="s">
        <v>594</v>
      </c>
      <c r="H396" s="36" t="s">
        <v>441</v>
      </c>
      <c r="I396" s="71" t="n">
        <v>0</v>
      </c>
      <c r="J396" s="36"/>
      <c r="K396" s="36"/>
      <c r="L396" s="36"/>
      <c r="M396" s="36"/>
      <c r="N396" s="36"/>
      <c r="O396" s="36"/>
      <c r="P396" s="36"/>
      <c r="Q396" s="36"/>
      <c r="R396" s="36"/>
      <c r="S396" s="36" t="s">
        <v>53</v>
      </c>
      <c r="T396" s="36"/>
      <c r="U396" s="71"/>
      <c r="V396" s="71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36"/>
      <c r="AX396" s="36"/>
      <c r="AY396" s="71"/>
      <c r="AZ396" s="55"/>
    </row>
    <row collapsed="false" customFormat="false" customHeight="false" hidden="false" ht="15.9" outlineLevel="0" r="397">
      <c r="A397" s="36" t="n">
        <v>387</v>
      </c>
      <c r="B397" s="82" t="n">
        <v>8386</v>
      </c>
      <c r="C397" s="71" t="s">
        <v>448</v>
      </c>
      <c r="D397" s="71" t="s">
        <v>437</v>
      </c>
      <c r="E397" s="71" t="s">
        <v>438</v>
      </c>
      <c r="F397" s="55" t="s">
        <v>599</v>
      </c>
      <c r="G397" s="74" t="s">
        <v>594</v>
      </c>
      <c r="H397" s="36" t="s">
        <v>441</v>
      </c>
      <c r="I397" s="71" t="n">
        <v>0</v>
      </c>
      <c r="J397" s="36"/>
      <c r="K397" s="36"/>
      <c r="L397" s="36"/>
      <c r="M397" s="36"/>
      <c r="N397" s="36"/>
      <c r="O397" s="36"/>
      <c r="P397" s="36"/>
      <c r="Q397" s="36"/>
      <c r="R397" s="36"/>
      <c r="S397" s="36" t="s">
        <v>53</v>
      </c>
      <c r="T397" s="36"/>
      <c r="U397" s="71"/>
      <c r="V397" s="71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36"/>
      <c r="AX397" s="36"/>
      <c r="AY397" s="71"/>
      <c r="AZ397" s="55"/>
    </row>
    <row collapsed="false" customFormat="false" customHeight="false" hidden="false" ht="15.9" outlineLevel="0" r="398">
      <c r="A398" s="36" t="n">
        <v>388</v>
      </c>
      <c r="B398" s="82" t="n">
        <v>8387</v>
      </c>
      <c r="C398" s="71" t="s">
        <v>448</v>
      </c>
      <c r="D398" s="71" t="s">
        <v>437</v>
      </c>
      <c r="E398" s="71" t="s">
        <v>438</v>
      </c>
      <c r="F398" s="55" t="s">
        <v>599</v>
      </c>
      <c r="G398" s="74" t="s">
        <v>594</v>
      </c>
      <c r="H398" s="36" t="s">
        <v>441</v>
      </c>
      <c r="I398" s="71" t="n">
        <v>1</v>
      </c>
      <c r="J398" s="36" t="s">
        <v>452</v>
      </c>
      <c r="K398" s="36" t="n">
        <v>80</v>
      </c>
      <c r="L398" s="36" t="n">
        <v>0.7</v>
      </c>
      <c r="M398" s="34" t="s">
        <v>600</v>
      </c>
      <c r="N398" s="36" t="s">
        <v>52</v>
      </c>
      <c r="O398" s="34" t="s">
        <v>53</v>
      </c>
      <c r="P398" s="74" t="s">
        <v>52</v>
      </c>
      <c r="Q398" s="74" t="s">
        <v>52</v>
      </c>
      <c r="R398" s="36" t="s">
        <v>444</v>
      </c>
      <c r="S398" s="36" t="s">
        <v>53</v>
      </c>
      <c r="T398" s="36"/>
      <c r="U398" s="71"/>
      <c r="V398" s="71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34" t="s">
        <v>600</v>
      </c>
      <c r="AX398" s="36" t="s">
        <v>444</v>
      </c>
      <c r="AY398" s="71" t="n">
        <v>1</v>
      </c>
      <c r="AZ398" s="55" t="s">
        <v>453</v>
      </c>
    </row>
    <row collapsed="false" customFormat="false" customHeight="false" hidden="false" ht="15.9" outlineLevel="0" r="399">
      <c r="A399" s="36" t="n">
        <v>389</v>
      </c>
      <c r="B399" s="82" t="n">
        <v>8388</v>
      </c>
      <c r="C399" s="71" t="s">
        <v>448</v>
      </c>
      <c r="D399" s="71" t="s">
        <v>437</v>
      </c>
      <c r="E399" s="71" t="s">
        <v>438</v>
      </c>
      <c r="F399" s="55" t="s">
        <v>599</v>
      </c>
      <c r="G399" s="74" t="s">
        <v>594</v>
      </c>
      <c r="H399" s="36" t="s">
        <v>441</v>
      </c>
      <c r="I399" s="71" t="n">
        <v>0</v>
      </c>
      <c r="J399" s="36"/>
      <c r="K399" s="36"/>
      <c r="L399" s="36"/>
      <c r="M399" s="36"/>
      <c r="N399" s="36"/>
      <c r="O399" s="36"/>
      <c r="P399" s="36"/>
      <c r="Q399" s="36"/>
      <c r="R399" s="36"/>
      <c r="S399" s="36" t="s">
        <v>53</v>
      </c>
      <c r="T399" s="36"/>
      <c r="U399" s="71"/>
      <c r="V399" s="71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36"/>
      <c r="AX399" s="36"/>
      <c r="AY399" s="71"/>
      <c r="AZ399" s="55"/>
    </row>
    <row collapsed="false" customFormat="false" customHeight="false" hidden="false" ht="15.9" outlineLevel="0" r="400">
      <c r="A400" s="36" t="n">
        <v>390</v>
      </c>
      <c r="B400" s="82" t="n">
        <v>8389</v>
      </c>
      <c r="C400" s="71" t="s">
        <v>448</v>
      </c>
      <c r="D400" s="71" t="s">
        <v>437</v>
      </c>
      <c r="E400" s="71" t="s">
        <v>438</v>
      </c>
      <c r="F400" s="55" t="s">
        <v>599</v>
      </c>
      <c r="G400" s="74" t="s">
        <v>594</v>
      </c>
      <c r="H400" s="36" t="s">
        <v>441</v>
      </c>
      <c r="I400" s="71" t="n">
        <v>1</v>
      </c>
      <c r="J400" s="36" t="s">
        <v>452</v>
      </c>
      <c r="K400" s="36" t="n">
        <v>65</v>
      </c>
      <c r="L400" s="36" t="n">
        <v>0.7</v>
      </c>
      <c r="M400" s="34" t="s">
        <v>600</v>
      </c>
      <c r="N400" s="36" t="s">
        <v>52</v>
      </c>
      <c r="O400" s="34" t="s">
        <v>53</v>
      </c>
      <c r="P400" s="74" t="s">
        <v>52</v>
      </c>
      <c r="Q400" s="74" t="s">
        <v>52</v>
      </c>
      <c r="R400" s="36" t="s">
        <v>444</v>
      </c>
      <c r="S400" s="36" t="s">
        <v>53</v>
      </c>
      <c r="T400" s="36"/>
      <c r="U400" s="71"/>
      <c r="V400" s="71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34" t="s">
        <v>600</v>
      </c>
      <c r="AX400" s="36" t="s">
        <v>444</v>
      </c>
      <c r="AY400" s="71" t="n">
        <v>1</v>
      </c>
      <c r="AZ400" s="55" t="s">
        <v>453</v>
      </c>
    </row>
    <row collapsed="false" customFormat="false" customHeight="false" hidden="false" ht="15.9" outlineLevel="0" r="401">
      <c r="A401" s="36" t="n">
        <v>391</v>
      </c>
      <c r="B401" s="82" t="n">
        <v>8390</v>
      </c>
      <c r="C401" s="71" t="s">
        <v>448</v>
      </c>
      <c r="D401" s="71" t="s">
        <v>437</v>
      </c>
      <c r="E401" s="71" t="s">
        <v>438</v>
      </c>
      <c r="F401" s="55" t="s">
        <v>599</v>
      </c>
      <c r="G401" s="74" t="s">
        <v>594</v>
      </c>
      <c r="H401" s="36" t="s">
        <v>441</v>
      </c>
      <c r="I401" s="71" t="n">
        <v>1</v>
      </c>
      <c r="J401" s="36" t="s">
        <v>452</v>
      </c>
      <c r="K401" s="36" t="n">
        <v>80</v>
      </c>
      <c r="L401" s="36" t="n">
        <v>0.7</v>
      </c>
      <c r="M401" s="34" t="s">
        <v>600</v>
      </c>
      <c r="N401" s="36" t="s">
        <v>52</v>
      </c>
      <c r="O401" s="34" t="s">
        <v>53</v>
      </c>
      <c r="P401" s="74" t="s">
        <v>52</v>
      </c>
      <c r="Q401" s="74" t="s">
        <v>52</v>
      </c>
      <c r="R401" s="36" t="s">
        <v>444</v>
      </c>
      <c r="S401" s="36" t="s">
        <v>53</v>
      </c>
      <c r="T401" s="36"/>
      <c r="U401" s="71"/>
      <c r="V401" s="71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34" t="s">
        <v>600</v>
      </c>
      <c r="AX401" s="36" t="s">
        <v>444</v>
      </c>
      <c r="AY401" s="71" t="n">
        <v>1</v>
      </c>
      <c r="AZ401" s="55" t="s">
        <v>453</v>
      </c>
    </row>
    <row collapsed="false" customFormat="false" customHeight="false" hidden="false" ht="15.9" outlineLevel="0" r="402">
      <c r="A402" s="36" t="n">
        <v>392</v>
      </c>
      <c r="B402" s="82" t="n">
        <v>8391</v>
      </c>
      <c r="C402" s="71" t="s">
        <v>448</v>
      </c>
      <c r="D402" s="71" t="s">
        <v>437</v>
      </c>
      <c r="E402" s="71" t="s">
        <v>438</v>
      </c>
      <c r="F402" s="55" t="s">
        <v>599</v>
      </c>
      <c r="G402" s="74" t="s">
        <v>594</v>
      </c>
      <c r="H402" s="36" t="s">
        <v>441</v>
      </c>
      <c r="I402" s="71" t="n">
        <v>1</v>
      </c>
      <c r="J402" s="36" t="s">
        <v>452</v>
      </c>
      <c r="K402" s="36" t="n">
        <v>65</v>
      </c>
      <c r="L402" s="36" t="n">
        <v>0.7</v>
      </c>
      <c r="M402" s="34" t="s">
        <v>600</v>
      </c>
      <c r="N402" s="36" t="s">
        <v>52</v>
      </c>
      <c r="O402" s="34" t="s">
        <v>53</v>
      </c>
      <c r="P402" s="74" t="s">
        <v>52</v>
      </c>
      <c r="Q402" s="74" t="s">
        <v>52</v>
      </c>
      <c r="R402" s="36" t="s">
        <v>444</v>
      </c>
      <c r="S402" s="36" t="s">
        <v>53</v>
      </c>
      <c r="T402" s="36"/>
      <c r="U402" s="71"/>
      <c r="V402" s="71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34" t="s">
        <v>600</v>
      </c>
      <c r="AX402" s="36" t="s">
        <v>444</v>
      </c>
      <c r="AY402" s="71" t="n">
        <v>1</v>
      </c>
      <c r="AZ402" s="55" t="s">
        <v>453</v>
      </c>
    </row>
    <row collapsed="false" customFormat="false" customHeight="false" hidden="false" ht="15.9" outlineLevel="0" r="403">
      <c r="A403" s="36" t="n">
        <v>393</v>
      </c>
      <c r="B403" s="82" t="n">
        <v>8392</v>
      </c>
      <c r="C403" s="71" t="s">
        <v>448</v>
      </c>
      <c r="D403" s="71" t="s">
        <v>437</v>
      </c>
      <c r="E403" s="71" t="s">
        <v>438</v>
      </c>
      <c r="F403" s="55" t="s">
        <v>599</v>
      </c>
      <c r="G403" s="74" t="s">
        <v>594</v>
      </c>
      <c r="H403" s="36" t="s">
        <v>441</v>
      </c>
      <c r="I403" s="71" t="n">
        <v>1</v>
      </c>
      <c r="J403" s="36" t="s">
        <v>452</v>
      </c>
      <c r="K403" s="36" t="n">
        <v>80</v>
      </c>
      <c r="L403" s="36" t="n">
        <v>0.7</v>
      </c>
      <c r="M403" s="34" t="s">
        <v>600</v>
      </c>
      <c r="N403" s="36" t="s">
        <v>52</v>
      </c>
      <c r="O403" s="34" t="s">
        <v>53</v>
      </c>
      <c r="P403" s="74" t="s">
        <v>52</v>
      </c>
      <c r="Q403" s="74" t="s">
        <v>52</v>
      </c>
      <c r="R403" s="36" t="s">
        <v>444</v>
      </c>
      <c r="S403" s="36" t="s">
        <v>53</v>
      </c>
      <c r="T403" s="36"/>
      <c r="U403" s="71"/>
      <c r="V403" s="71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34" t="s">
        <v>600</v>
      </c>
      <c r="AX403" s="36" t="s">
        <v>444</v>
      </c>
      <c r="AY403" s="71" t="n">
        <v>1</v>
      </c>
      <c r="AZ403" s="55" t="s">
        <v>453</v>
      </c>
    </row>
    <row collapsed="false" customFormat="false" customHeight="false" hidden="false" ht="15.9" outlineLevel="0" r="404">
      <c r="A404" s="36" t="n">
        <v>394</v>
      </c>
      <c r="B404" s="82" t="n">
        <v>8393</v>
      </c>
      <c r="C404" s="71" t="s">
        <v>448</v>
      </c>
      <c r="D404" s="71" t="s">
        <v>437</v>
      </c>
      <c r="E404" s="71" t="s">
        <v>438</v>
      </c>
      <c r="F404" s="55" t="s">
        <v>599</v>
      </c>
      <c r="G404" s="74" t="s">
        <v>594</v>
      </c>
      <c r="H404" s="36" t="s">
        <v>441</v>
      </c>
      <c r="I404" s="71" t="n">
        <v>1</v>
      </c>
      <c r="J404" s="36" t="s">
        <v>452</v>
      </c>
      <c r="K404" s="36" t="n">
        <v>65</v>
      </c>
      <c r="L404" s="36" t="n">
        <v>0.7</v>
      </c>
      <c r="M404" s="34" t="s">
        <v>600</v>
      </c>
      <c r="N404" s="36" t="s">
        <v>52</v>
      </c>
      <c r="O404" s="34" t="s">
        <v>53</v>
      </c>
      <c r="P404" s="74" t="s">
        <v>52</v>
      </c>
      <c r="Q404" s="74" t="s">
        <v>52</v>
      </c>
      <c r="R404" s="36" t="s">
        <v>444</v>
      </c>
      <c r="S404" s="36" t="s">
        <v>53</v>
      </c>
      <c r="T404" s="36"/>
      <c r="U404" s="71"/>
      <c r="V404" s="71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34" t="s">
        <v>600</v>
      </c>
      <c r="AX404" s="36" t="s">
        <v>444</v>
      </c>
      <c r="AY404" s="71" t="n">
        <v>1</v>
      </c>
      <c r="AZ404" s="55" t="s">
        <v>453</v>
      </c>
    </row>
    <row collapsed="false" customFormat="false" customHeight="false" hidden="false" ht="15.9" outlineLevel="0" r="405">
      <c r="A405" s="36" t="n">
        <v>395</v>
      </c>
      <c r="B405" s="82" t="n">
        <v>8394</v>
      </c>
      <c r="C405" s="71" t="s">
        <v>448</v>
      </c>
      <c r="D405" s="71" t="s">
        <v>437</v>
      </c>
      <c r="E405" s="71" t="s">
        <v>438</v>
      </c>
      <c r="F405" s="55" t="s">
        <v>599</v>
      </c>
      <c r="G405" s="74" t="s">
        <v>594</v>
      </c>
      <c r="H405" s="36" t="s">
        <v>441</v>
      </c>
      <c r="I405" s="71" t="n">
        <v>1</v>
      </c>
      <c r="J405" s="36" t="s">
        <v>452</v>
      </c>
      <c r="K405" s="36" t="n">
        <v>65</v>
      </c>
      <c r="L405" s="36" t="n">
        <v>0.7</v>
      </c>
      <c r="M405" s="34" t="s">
        <v>600</v>
      </c>
      <c r="N405" s="36" t="s">
        <v>52</v>
      </c>
      <c r="O405" s="34" t="s">
        <v>53</v>
      </c>
      <c r="P405" s="74" t="s">
        <v>52</v>
      </c>
      <c r="Q405" s="74" t="s">
        <v>52</v>
      </c>
      <c r="R405" s="36" t="s">
        <v>444</v>
      </c>
      <c r="S405" s="36" t="s">
        <v>53</v>
      </c>
      <c r="T405" s="36"/>
      <c r="U405" s="71"/>
      <c r="V405" s="71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34" t="s">
        <v>600</v>
      </c>
      <c r="AX405" s="36" t="s">
        <v>444</v>
      </c>
      <c r="AY405" s="71" t="n">
        <v>1</v>
      </c>
      <c r="AZ405" s="55" t="s">
        <v>453</v>
      </c>
    </row>
    <row collapsed="false" customFormat="false" customHeight="false" hidden="false" ht="15.9" outlineLevel="0" r="406">
      <c r="A406" s="36" t="n">
        <v>396</v>
      </c>
      <c r="B406" s="82" t="n">
        <v>8395</v>
      </c>
      <c r="C406" s="71" t="s">
        <v>448</v>
      </c>
      <c r="D406" s="71" t="s">
        <v>437</v>
      </c>
      <c r="E406" s="71" t="s">
        <v>438</v>
      </c>
      <c r="F406" s="55" t="s">
        <v>599</v>
      </c>
      <c r="G406" s="74" t="s">
        <v>594</v>
      </c>
      <c r="H406" s="36" t="s">
        <v>441</v>
      </c>
      <c r="I406" s="71" t="n">
        <v>1</v>
      </c>
      <c r="J406" s="36" t="s">
        <v>452</v>
      </c>
      <c r="K406" s="36" t="n">
        <v>65</v>
      </c>
      <c r="L406" s="36" t="n">
        <v>0.7</v>
      </c>
      <c r="M406" s="34" t="s">
        <v>600</v>
      </c>
      <c r="N406" s="36" t="s">
        <v>52</v>
      </c>
      <c r="O406" s="34" t="s">
        <v>53</v>
      </c>
      <c r="P406" s="74" t="s">
        <v>52</v>
      </c>
      <c r="Q406" s="74" t="s">
        <v>52</v>
      </c>
      <c r="R406" s="36" t="s">
        <v>444</v>
      </c>
      <c r="S406" s="36" t="s">
        <v>53</v>
      </c>
      <c r="T406" s="36"/>
      <c r="U406" s="71"/>
      <c r="V406" s="71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34" t="s">
        <v>600</v>
      </c>
      <c r="AX406" s="36" t="s">
        <v>444</v>
      </c>
      <c r="AY406" s="71" t="n">
        <v>1</v>
      </c>
      <c r="AZ406" s="55" t="s">
        <v>453</v>
      </c>
    </row>
    <row collapsed="false" customFormat="false" customHeight="false" hidden="false" ht="15.9" outlineLevel="0" r="407">
      <c r="A407" s="36" t="n">
        <v>397</v>
      </c>
      <c r="B407" s="82" t="n">
        <v>8396</v>
      </c>
      <c r="C407" s="71" t="s">
        <v>448</v>
      </c>
      <c r="D407" s="71" t="s">
        <v>437</v>
      </c>
      <c r="E407" s="71" t="s">
        <v>438</v>
      </c>
      <c r="F407" s="55" t="s">
        <v>599</v>
      </c>
      <c r="G407" s="74" t="s">
        <v>594</v>
      </c>
      <c r="H407" s="36" t="s">
        <v>441</v>
      </c>
      <c r="I407" s="71" t="n">
        <v>1</v>
      </c>
      <c r="J407" s="36" t="s">
        <v>452</v>
      </c>
      <c r="K407" s="36" t="n">
        <v>100</v>
      </c>
      <c r="L407" s="36" t="n">
        <v>0.7</v>
      </c>
      <c r="M407" s="34" t="s">
        <v>600</v>
      </c>
      <c r="N407" s="36" t="s">
        <v>52</v>
      </c>
      <c r="O407" s="34" t="s">
        <v>53</v>
      </c>
      <c r="P407" s="74" t="s">
        <v>52</v>
      </c>
      <c r="Q407" s="74" t="s">
        <v>52</v>
      </c>
      <c r="R407" s="36" t="s">
        <v>444</v>
      </c>
      <c r="S407" s="36" t="s">
        <v>53</v>
      </c>
      <c r="T407" s="36"/>
      <c r="U407" s="71"/>
      <c r="V407" s="71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34" t="s">
        <v>600</v>
      </c>
      <c r="AX407" s="36" t="s">
        <v>444</v>
      </c>
      <c r="AY407" s="71" t="n">
        <v>1</v>
      </c>
      <c r="AZ407" s="55" t="s">
        <v>453</v>
      </c>
    </row>
    <row collapsed="false" customFormat="false" customHeight="false" hidden="false" ht="15.9" outlineLevel="0" r="408">
      <c r="A408" s="36" t="n">
        <v>398</v>
      </c>
      <c r="B408" s="82" t="n">
        <v>8397</v>
      </c>
      <c r="C408" s="71" t="s">
        <v>448</v>
      </c>
      <c r="D408" s="71" t="s">
        <v>454</v>
      </c>
      <c r="E408" s="71" t="s">
        <v>438</v>
      </c>
      <c r="F408" s="55" t="s">
        <v>599</v>
      </c>
      <c r="G408" s="74" t="s">
        <v>594</v>
      </c>
      <c r="H408" s="36" t="s">
        <v>441</v>
      </c>
      <c r="I408" s="71" t="n">
        <v>0</v>
      </c>
      <c r="J408" s="36"/>
      <c r="K408" s="36"/>
      <c r="L408" s="36"/>
      <c r="M408" s="36"/>
      <c r="N408" s="36"/>
      <c r="O408" s="36"/>
      <c r="P408" s="36"/>
      <c r="Q408" s="36"/>
      <c r="R408" s="36"/>
      <c r="S408" s="36" t="s">
        <v>53</v>
      </c>
      <c r="T408" s="36"/>
      <c r="U408" s="71"/>
      <c r="V408" s="71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36"/>
      <c r="AX408" s="36"/>
      <c r="AY408" s="71"/>
      <c r="AZ408" s="55"/>
    </row>
    <row collapsed="false" customFormat="false" customHeight="false" hidden="false" ht="15.9" outlineLevel="0" r="409">
      <c r="A409" s="36" t="n">
        <v>399</v>
      </c>
      <c r="B409" s="82" t="n">
        <v>8398</v>
      </c>
      <c r="C409" s="71" t="s">
        <v>448</v>
      </c>
      <c r="D409" s="71" t="s">
        <v>437</v>
      </c>
      <c r="E409" s="71" t="s">
        <v>438</v>
      </c>
      <c r="F409" s="55" t="s">
        <v>599</v>
      </c>
      <c r="G409" s="74" t="s">
        <v>594</v>
      </c>
      <c r="H409" s="36" t="s">
        <v>441</v>
      </c>
      <c r="I409" s="71" t="n">
        <v>1</v>
      </c>
      <c r="J409" s="36" t="s">
        <v>452</v>
      </c>
      <c r="K409" s="36" t="n">
        <v>80</v>
      </c>
      <c r="L409" s="36" t="n">
        <v>0.6</v>
      </c>
      <c r="M409" s="34" t="s">
        <v>600</v>
      </c>
      <c r="N409" s="36" t="s">
        <v>52</v>
      </c>
      <c r="O409" s="34" t="s">
        <v>53</v>
      </c>
      <c r="P409" s="74" t="s">
        <v>52</v>
      </c>
      <c r="Q409" s="74" t="s">
        <v>52</v>
      </c>
      <c r="R409" s="36" t="s">
        <v>444</v>
      </c>
      <c r="S409" s="36" t="s">
        <v>53</v>
      </c>
      <c r="T409" s="36"/>
      <c r="U409" s="71"/>
      <c r="V409" s="71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34" t="s">
        <v>600</v>
      </c>
      <c r="AX409" s="36" t="s">
        <v>444</v>
      </c>
      <c r="AY409" s="71" t="n">
        <v>1</v>
      </c>
      <c r="AZ409" s="55" t="s">
        <v>453</v>
      </c>
    </row>
    <row collapsed="false" customFormat="false" customHeight="false" hidden="false" ht="15.9" outlineLevel="0" r="410">
      <c r="A410" s="36" t="n">
        <v>400</v>
      </c>
      <c r="B410" s="82" t="n">
        <v>8399</v>
      </c>
      <c r="C410" s="71" t="s">
        <v>448</v>
      </c>
      <c r="D410" s="71" t="s">
        <v>437</v>
      </c>
      <c r="E410" s="71" t="s">
        <v>438</v>
      </c>
      <c r="F410" s="55" t="s">
        <v>599</v>
      </c>
      <c r="G410" s="74" t="s">
        <v>594</v>
      </c>
      <c r="H410" s="36" t="s">
        <v>441</v>
      </c>
      <c r="I410" s="71" t="n">
        <v>2</v>
      </c>
      <c r="J410" s="36" t="s">
        <v>452</v>
      </c>
      <c r="K410" s="36" t="n">
        <v>80</v>
      </c>
      <c r="L410" s="36" t="n">
        <v>0.7</v>
      </c>
      <c r="M410" s="34" t="s">
        <v>600</v>
      </c>
      <c r="N410" s="36" t="s">
        <v>52</v>
      </c>
      <c r="O410" s="34" t="s">
        <v>53</v>
      </c>
      <c r="P410" s="74" t="s">
        <v>52</v>
      </c>
      <c r="Q410" s="74" t="s">
        <v>52</v>
      </c>
      <c r="R410" s="36" t="s">
        <v>444</v>
      </c>
      <c r="S410" s="36" t="s">
        <v>53</v>
      </c>
      <c r="T410" s="36"/>
      <c r="U410" s="71"/>
      <c r="V410" s="71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34" t="s">
        <v>600</v>
      </c>
      <c r="AX410" s="36" t="s">
        <v>444</v>
      </c>
      <c r="AY410" s="71" t="n">
        <v>2</v>
      </c>
      <c r="AZ410" s="55" t="s">
        <v>453</v>
      </c>
    </row>
    <row collapsed="false" customFormat="false" customHeight="false" hidden="false" ht="15.9" outlineLevel="0" r="411">
      <c r="A411" s="36" t="n">
        <v>401</v>
      </c>
      <c r="B411" s="82" t="n">
        <v>8400</v>
      </c>
      <c r="C411" s="71" t="s">
        <v>448</v>
      </c>
      <c r="D411" s="71" t="s">
        <v>437</v>
      </c>
      <c r="E411" s="71" t="s">
        <v>438</v>
      </c>
      <c r="F411" s="55" t="s">
        <v>599</v>
      </c>
      <c r="G411" s="74" t="s">
        <v>594</v>
      </c>
      <c r="H411" s="36" t="s">
        <v>441</v>
      </c>
      <c r="I411" s="71" t="n">
        <v>1</v>
      </c>
      <c r="J411" s="36" t="s">
        <v>452</v>
      </c>
      <c r="K411" s="36" t="n">
        <v>65</v>
      </c>
      <c r="L411" s="36" t="n">
        <v>0.7</v>
      </c>
      <c r="M411" s="34" t="s">
        <v>600</v>
      </c>
      <c r="N411" s="36" t="s">
        <v>52</v>
      </c>
      <c r="O411" s="34" t="s">
        <v>53</v>
      </c>
      <c r="P411" s="74" t="s">
        <v>52</v>
      </c>
      <c r="Q411" s="74" t="s">
        <v>52</v>
      </c>
      <c r="R411" s="36" t="s">
        <v>444</v>
      </c>
      <c r="S411" s="36" t="s">
        <v>53</v>
      </c>
      <c r="T411" s="36"/>
      <c r="U411" s="71"/>
      <c r="V411" s="71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34" t="s">
        <v>600</v>
      </c>
      <c r="AX411" s="36" t="s">
        <v>444</v>
      </c>
      <c r="AY411" s="71" t="n">
        <v>1</v>
      </c>
      <c r="AZ411" s="55" t="s">
        <v>453</v>
      </c>
    </row>
    <row collapsed="false" customFormat="false" customHeight="false" hidden="false" ht="15.9" outlineLevel="0" r="412">
      <c r="A412" s="36" t="n">
        <v>402</v>
      </c>
      <c r="B412" s="82" t="n">
        <v>8401</v>
      </c>
      <c r="C412" s="71" t="s">
        <v>448</v>
      </c>
      <c r="D412" s="71" t="s">
        <v>437</v>
      </c>
      <c r="E412" s="71" t="s">
        <v>438</v>
      </c>
      <c r="F412" s="55" t="s">
        <v>599</v>
      </c>
      <c r="G412" s="74" t="s">
        <v>594</v>
      </c>
      <c r="H412" s="36" t="s">
        <v>441</v>
      </c>
      <c r="I412" s="71" t="n">
        <v>1</v>
      </c>
      <c r="J412" s="36" t="s">
        <v>452</v>
      </c>
      <c r="K412" s="36" t="n">
        <v>65</v>
      </c>
      <c r="L412" s="36" t="n">
        <v>0.7</v>
      </c>
      <c r="M412" s="34" t="s">
        <v>600</v>
      </c>
      <c r="N412" s="36" t="s">
        <v>52</v>
      </c>
      <c r="O412" s="34" t="s">
        <v>53</v>
      </c>
      <c r="P412" s="74" t="s">
        <v>52</v>
      </c>
      <c r="Q412" s="74" t="s">
        <v>52</v>
      </c>
      <c r="R412" s="36" t="s">
        <v>444</v>
      </c>
      <c r="S412" s="36" t="s">
        <v>53</v>
      </c>
      <c r="T412" s="36"/>
      <c r="U412" s="71"/>
      <c r="V412" s="71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34" t="s">
        <v>600</v>
      </c>
      <c r="AX412" s="36" t="s">
        <v>444</v>
      </c>
      <c r="AY412" s="71" t="n">
        <v>1</v>
      </c>
      <c r="AZ412" s="55" t="s">
        <v>453</v>
      </c>
    </row>
    <row collapsed="false" customFormat="false" customHeight="false" hidden="false" ht="15.9" outlineLevel="0" r="413">
      <c r="A413" s="36" t="n">
        <v>403</v>
      </c>
      <c r="B413" s="82" t="n">
        <v>8402</v>
      </c>
      <c r="C413" s="71" t="s">
        <v>448</v>
      </c>
      <c r="D413" s="71" t="s">
        <v>437</v>
      </c>
      <c r="E413" s="71" t="s">
        <v>438</v>
      </c>
      <c r="F413" s="55" t="s">
        <v>599</v>
      </c>
      <c r="G413" s="74" t="s">
        <v>594</v>
      </c>
      <c r="H413" s="36" t="s">
        <v>441</v>
      </c>
      <c r="I413" s="71" t="n">
        <v>1</v>
      </c>
      <c r="J413" s="36" t="s">
        <v>452</v>
      </c>
      <c r="K413" s="36" t="n">
        <v>65</v>
      </c>
      <c r="L413" s="36" t="n">
        <v>0.7</v>
      </c>
      <c r="M413" s="34" t="s">
        <v>600</v>
      </c>
      <c r="N413" s="36" t="s">
        <v>52</v>
      </c>
      <c r="O413" s="34" t="s">
        <v>53</v>
      </c>
      <c r="P413" s="74" t="s">
        <v>52</v>
      </c>
      <c r="Q413" s="74" t="s">
        <v>52</v>
      </c>
      <c r="R413" s="36" t="s">
        <v>444</v>
      </c>
      <c r="S413" s="36" t="s">
        <v>53</v>
      </c>
      <c r="T413" s="36"/>
      <c r="U413" s="71"/>
      <c r="V413" s="71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34" t="s">
        <v>600</v>
      </c>
      <c r="AX413" s="36" t="s">
        <v>444</v>
      </c>
      <c r="AY413" s="71" t="n">
        <v>1</v>
      </c>
      <c r="AZ413" s="55" t="s">
        <v>453</v>
      </c>
    </row>
    <row collapsed="false" customFormat="false" customHeight="false" hidden="false" ht="15.9" outlineLevel="0" r="414">
      <c r="A414" s="36" t="n">
        <v>404</v>
      </c>
      <c r="B414" s="82" t="n">
        <v>8403</v>
      </c>
      <c r="C414" s="71" t="s">
        <v>448</v>
      </c>
      <c r="D414" s="71" t="s">
        <v>437</v>
      </c>
      <c r="E414" s="71" t="s">
        <v>438</v>
      </c>
      <c r="F414" s="55" t="s">
        <v>599</v>
      </c>
      <c r="G414" s="74" t="s">
        <v>594</v>
      </c>
      <c r="H414" s="36" t="s">
        <v>441</v>
      </c>
      <c r="I414" s="71" t="n">
        <v>2</v>
      </c>
      <c r="J414" s="36" t="s">
        <v>452</v>
      </c>
      <c r="K414" s="36" t="n">
        <v>80</v>
      </c>
      <c r="L414" s="36" t="n">
        <v>0.7</v>
      </c>
      <c r="M414" s="34" t="s">
        <v>600</v>
      </c>
      <c r="N414" s="36" t="s">
        <v>52</v>
      </c>
      <c r="O414" s="34" t="s">
        <v>53</v>
      </c>
      <c r="P414" s="74" t="s">
        <v>52</v>
      </c>
      <c r="Q414" s="74" t="s">
        <v>52</v>
      </c>
      <c r="R414" s="36" t="s">
        <v>444</v>
      </c>
      <c r="S414" s="36" t="s">
        <v>53</v>
      </c>
      <c r="T414" s="36"/>
      <c r="U414" s="71"/>
      <c r="V414" s="71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34" t="s">
        <v>600</v>
      </c>
      <c r="AX414" s="36" t="s">
        <v>444</v>
      </c>
      <c r="AY414" s="71" t="n">
        <v>2</v>
      </c>
      <c r="AZ414" s="55" t="s">
        <v>453</v>
      </c>
    </row>
    <row collapsed="false" customFormat="false" customHeight="false" hidden="false" ht="15.9" outlineLevel="0" r="415">
      <c r="A415" s="36" t="n">
        <v>405</v>
      </c>
      <c r="B415" s="82" t="n">
        <v>8404</v>
      </c>
      <c r="C415" s="71" t="s">
        <v>448</v>
      </c>
      <c r="D415" s="71" t="s">
        <v>437</v>
      </c>
      <c r="E415" s="71" t="s">
        <v>438</v>
      </c>
      <c r="F415" s="55" t="s">
        <v>599</v>
      </c>
      <c r="G415" s="74" t="s">
        <v>594</v>
      </c>
      <c r="H415" s="36" t="s">
        <v>441</v>
      </c>
      <c r="I415" s="71" t="n">
        <v>1</v>
      </c>
      <c r="J415" s="36" t="s">
        <v>452</v>
      </c>
      <c r="K415" s="36" t="n">
        <v>80</v>
      </c>
      <c r="L415" s="36" t="n">
        <v>0.64</v>
      </c>
      <c r="M415" s="34" t="s">
        <v>600</v>
      </c>
      <c r="N415" s="36" t="s">
        <v>52</v>
      </c>
      <c r="O415" s="34" t="s">
        <v>53</v>
      </c>
      <c r="P415" s="74" t="s">
        <v>52</v>
      </c>
      <c r="Q415" s="74" t="s">
        <v>52</v>
      </c>
      <c r="R415" s="36" t="s">
        <v>444</v>
      </c>
      <c r="S415" s="36" t="s">
        <v>53</v>
      </c>
      <c r="T415" s="36"/>
      <c r="U415" s="71"/>
      <c r="V415" s="71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34" t="s">
        <v>600</v>
      </c>
      <c r="AX415" s="36" t="s">
        <v>444</v>
      </c>
      <c r="AY415" s="71" t="n">
        <v>1</v>
      </c>
      <c r="AZ415" s="55" t="s">
        <v>453</v>
      </c>
    </row>
    <row collapsed="false" customFormat="false" customHeight="false" hidden="false" ht="15.9" outlineLevel="0" r="416">
      <c r="A416" s="36" t="n">
        <v>406</v>
      </c>
      <c r="B416" s="82" t="n">
        <v>8405</v>
      </c>
      <c r="C416" s="71" t="s">
        <v>448</v>
      </c>
      <c r="D416" s="71" t="s">
        <v>437</v>
      </c>
      <c r="E416" s="71" t="s">
        <v>438</v>
      </c>
      <c r="F416" s="55" t="s">
        <v>599</v>
      </c>
      <c r="G416" s="74" t="s">
        <v>594</v>
      </c>
      <c r="H416" s="36" t="s">
        <v>441</v>
      </c>
      <c r="I416" s="71" t="n">
        <v>1</v>
      </c>
      <c r="J416" s="36" t="s">
        <v>452</v>
      </c>
      <c r="K416" s="36" t="n">
        <v>80</v>
      </c>
      <c r="L416" s="36" t="n">
        <v>0.7</v>
      </c>
      <c r="M416" s="34" t="s">
        <v>600</v>
      </c>
      <c r="N416" s="36" t="s">
        <v>52</v>
      </c>
      <c r="O416" s="34" t="s">
        <v>53</v>
      </c>
      <c r="P416" s="74" t="s">
        <v>52</v>
      </c>
      <c r="Q416" s="74" t="s">
        <v>52</v>
      </c>
      <c r="R416" s="36" t="s">
        <v>444</v>
      </c>
      <c r="S416" s="36" t="s">
        <v>53</v>
      </c>
      <c r="T416" s="36"/>
      <c r="U416" s="71"/>
      <c r="V416" s="71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34" t="s">
        <v>600</v>
      </c>
      <c r="AX416" s="36" t="s">
        <v>444</v>
      </c>
      <c r="AY416" s="71" t="n">
        <v>1</v>
      </c>
      <c r="AZ416" s="55" t="s">
        <v>453</v>
      </c>
    </row>
    <row collapsed="false" customFormat="false" customHeight="false" hidden="false" ht="15.9" outlineLevel="0" r="417">
      <c r="A417" s="36" t="n">
        <v>407</v>
      </c>
      <c r="B417" s="82" t="n">
        <v>8406</v>
      </c>
      <c r="C417" s="71" t="s">
        <v>448</v>
      </c>
      <c r="D417" s="71" t="s">
        <v>437</v>
      </c>
      <c r="E417" s="71" t="s">
        <v>438</v>
      </c>
      <c r="F417" s="55" t="s">
        <v>599</v>
      </c>
      <c r="G417" s="74" t="s">
        <v>594</v>
      </c>
      <c r="H417" s="36" t="s">
        <v>441</v>
      </c>
      <c r="I417" s="71" t="n">
        <v>0</v>
      </c>
      <c r="J417" s="36"/>
      <c r="K417" s="36"/>
      <c r="L417" s="36"/>
      <c r="M417" s="36"/>
      <c r="N417" s="36"/>
      <c r="O417" s="36"/>
      <c r="P417" s="36"/>
      <c r="Q417" s="36"/>
      <c r="R417" s="36"/>
      <c r="S417" s="36" t="s">
        <v>53</v>
      </c>
      <c r="T417" s="36"/>
      <c r="U417" s="71"/>
      <c r="V417" s="71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36"/>
      <c r="AX417" s="36"/>
      <c r="AY417" s="71"/>
      <c r="AZ417" s="55"/>
    </row>
    <row collapsed="false" customFormat="false" customHeight="false" hidden="false" ht="15.9" outlineLevel="0" r="418">
      <c r="A418" s="36" t="n">
        <v>408</v>
      </c>
      <c r="B418" s="82" t="n">
        <v>8407</v>
      </c>
      <c r="C418" s="71" t="s">
        <v>448</v>
      </c>
      <c r="D418" s="71" t="s">
        <v>437</v>
      </c>
      <c r="E418" s="71" t="s">
        <v>438</v>
      </c>
      <c r="F418" s="55" t="s">
        <v>599</v>
      </c>
      <c r="G418" s="74" t="s">
        <v>594</v>
      </c>
      <c r="H418" s="36" t="s">
        <v>441</v>
      </c>
      <c r="I418" s="71" t="n">
        <v>1</v>
      </c>
      <c r="J418" s="36" t="s">
        <v>452</v>
      </c>
      <c r="K418" s="36" t="n">
        <v>80</v>
      </c>
      <c r="L418" s="36" t="n">
        <v>0.7</v>
      </c>
      <c r="M418" s="34" t="s">
        <v>600</v>
      </c>
      <c r="N418" s="34" t="s">
        <v>53</v>
      </c>
      <c r="O418" s="34" t="s">
        <v>53</v>
      </c>
      <c r="P418" s="74" t="s">
        <v>52</v>
      </c>
      <c r="Q418" s="74" t="s">
        <v>52</v>
      </c>
      <c r="R418" s="36" t="s">
        <v>444</v>
      </c>
      <c r="S418" s="36" t="s">
        <v>53</v>
      </c>
      <c r="T418" s="36"/>
      <c r="U418" s="71"/>
      <c r="V418" s="71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34" t="s">
        <v>600</v>
      </c>
      <c r="AX418" s="36" t="s">
        <v>444</v>
      </c>
      <c r="AY418" s="71" t="n">
        <v>1</v>
      </c>
      <c r="AZ418" s="55" t="s">
        <v>453</v>
      </c>
    </row>
    <row collapsed="false" customFormat="false" customHeight="false" hidden="false" ht="15.9" outlineLevel="0" r="419">
      <c r="A419" s="36" t="n">
        <v>409</v>
      </c>
      <c r="B419" s="82" t="n">
        <v>8408</v>
      </c>
      <c r="C419" s="71" t="s">
        <v>448</v>
      </c>
      <c r="D419" s="71" t="s">
        <v>437</v>
      </c>
      <c r="E419" s="71" t="s">
        <v>438</v>
      </c>
      <c r="F419" s="55" t="s">
        <v>599</v>
      </c>
      <c r="G419" s="74" t="s">
        <v>594</v>
      </c>
      <c r="H419" s="36" t="s">
        <v>441</v>
      </c>
      <c r="I419" s="71" t="n">
        <v>1</v>
      </c>
      <c r="J419" s="36" t="s">
        <v>452</v>
      </c>
      <c r="K419" s="36" t="n">
        <v>65</v>
      </c>
      <c r="L419" s="36" t="n">
        <v>0.7</v>
      </c>
      <c r="M419" s="34" t="s">
        <v>600</v>
      </c>
      <c r="N419" s="34" t="s">
        <v>53</v>
      </c>
      <c r="O419" s="34" t="s">
        <v>53</v>
      </c>
      <c r="P419" s="74" t="s">
        <v>52</v>
      </c>
      <c r="Q419" s="74" t="s">
        <v>52</v>
      </c>
      <c r="R419" s="36" t="s">
        <v>444</v>
      </c>
      <c r="S419" s="36" t="s">
        <v>53</v>
      </c>
      <c r="T419" s="36"/>
      <c r="U419" s="71"/>
      <c r="V419" s="71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34" t="s">
        <v>600</v>
      </c>
      <c r="AX419" s="36" t="s">
        <v>444</v>
      </c>
      <c r="AY419" s="71" t="n">
        <v>1</v>
      </c>
      <c r="AZ419" s="55" t="s">
        <v>453</v>
      </c>
    </row>
    <row collapsed="false" customFormat="false" customHeight="false" hidden="false" ht="15.9" outlineLevel="0" r="420">
      <c r="A420" s="36" t="n">
        <v>410</v>
      </c>
      <c r="B420" s="82" t="n">
        <v>8409</v>
      </c>
      <c r="C420" s="71" t="s">
        <v>448</v>
      </c>
      <c r="D420" s="71" t="s">
        <v>437</v>
      </c>
      <c r="E420" s="71" t="s">
        <v>438</v>
      </c>
      <c r="F420" s="55" t="s">
        <v>599</v>
      </c>
      <c r="G420" s="74" t="s">
        <v>594</v>
      </c>
      <c r="H420" s="36" t="s">
        <v>441</v>
      </c>
      <c r="I420" s="71" t="n">
        <v>0</v>
      </c>
      <c r="J420" s="36" t="s">
        <v>452</v>
      </c>
      <c r="K420" s="36" t="n">
        <v>80</v>
      </c>
      <c r="L420" s="36" t="n">
        <v>0.7</v>
      </c>
      <c r="M420" s="34" t="s">
        <v>600</v>
      </c>
      <c r="N420" s="36" t="s">
        <v>52</v>
      </c>
      <c r="O420" s="34" t="s">
        <v>53</v>
      </c>
      <c r="P420" s="74" t="s">
        <v>52</v>
      </c>
      <c r="Q420" s="74" t="s">
        <v>52</v>
      </c>
      <c r="R420" s="36" t="s">
        <v>444</v>
      </c>
      <c r="S420" s="36" t="s">
        <v>53</v>
      </c>
      <c r="T420" s="36"/>
      <c r="U420" s="71"/>
      <c r="V420" s="71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34" t="s">
        <v>600</v>
      </c>
      <c r="AX420" s="36" t="s">
        <v>444</v>
      </c>
      <c r="AY420" s="71" t="n">
        <v>1</v>
      </c>
      <c r="AZ420" s="55" t="s">
        <v>453</v>
      </c>
    </row>
    <row collapsed="false" customFormat="false" customHeight="false" hidden="false" ht="15.9" outlineLevel="0" r="421">
      <c r="A421" s="36" t="n">
        <v>411</v>
      </c>
      <c r="B421" s="82" t="n">
        <v>8410</v>
      </c>
      <c r="C421" s="71" t="s">
        <v>448</v>
      </c>
      <c r="D421" s="71" t="s">
        <v>437</v>
      </c>
      <c r="E421" s="71" t="s">
        <v>438</v>
      </c>
      <c r="F421" s="55" t="s">
        <v>599</v>
      </c>
      <c r="G421" s="74" t="s">
        <v>594</v>
      </c>
      <c r="H421" s="36" t="s">
        <v>441</v>
      </c>
      <c r="I421" s="71" t="n">
        <v>1</v>
      </c>
      <c r="J421" s="36" t="s">
        <v>452</v>
      </c>
      <c r="K421" s="36" t="n">
        <v>80</v>
      </c>
      <c r="L421" s="36" t="n">
        <v>0.7</v>
      </c>
      <c r="M421" s="34" t="s">
        <v>600</v>
      </c>
      <c r="N421" s="36" t="s">
        <v>52</v>
      </c>
      <c r="O421" s="34" t="s">
        <v>53</v>
      </c>
      <c r="P421" s="74" t="s">
        <v>52</v>
      </c>
      <c r="Q421" s="74" t="s">
        <v>52</v>
      </c>
      <c r="R421" s="36" t="s">
        <v>444</v>
      </c>
      <c r="S421" s="36" t="s">
        <v>53</v>
      </c>
      <c r="T421" s="36"/>
      <c r="U421" s="71"/>
      <c r="V421" s="71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34" t="s">
        <v>600</v>
      </c>
      <c r="AX421" s="36" t="s">
        <v>444</v>
      </c>
      <c r="AY421" s="71" t="n">
        <v>1</v>
      </c>
      <c r="AZ421" s="55" t="s">
        <v>453</v>
      </c>
    </row>
    <row collapsed="false" customFormat="false" customHeight="false" hidden="false" ht="15.9" outlineLevel="0" r="422">
      <c r="A422" s="36" t="n">
        <v>412</v>
      </c>
      <c r="B422" s="82" t="n">
        <v>8411</v>
      </c>
      <c r="C422" s="71" t="s">
        <v>448</v>
      </c>
      <c r="D422" s="71" t="s">
        <v>437</v>
      </c>
      <c r="E422" s="71" t="s">
        <v>438</v>
      </c>
      <c r="F422" s="55" t="s">
        <v>599</v>
      </c>
      <c r="G422" s="74" t="s">
        <v>594</v>
      </c>
      <c r="H422" s="36" t="s">
        <v>441</v>
      </c>
      <c r="I422" s="71" t="n">
        <v>0</v>
      </c>
      <c r="J422" s="36"/>
      <c r="K422" s="36"/>
      <c r="L422" s="36"/>
      <c r="M422" s="36"/>
      <c r="N422" s="36"/>
      <c r="O422" s="36"/>
      <c r="P422" s="36"/>
      <c r="Q422" s="36"/>
      <c r="R422" s="36"/>
      <c r="S422" s="36" t="s">
        <v>53</v>
      </c>
      <c r="T422" s="36"/>
      <c r="U422" s="71"/>
      <c r="V422" s="71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36"/>
      <c r="AX422" s="36"/>
      <c r="AY422" s="71"/>
      <c r="AZ422" s="55"/>
    </row>
    <row collapsed="false" customFormat="false" customHeight="false" hidden="false" ht="15.9" outlineLevel="0" r="423">
      <c r="A423" s="36" t="n">
        <v>413</v>
      </c>
      <c r="B423" s="82" t="n">
        <v>8412</v>
      </c>
      <c r="C423" s="71" t="s">
        <v>448</v>
      </c>
      <c r="D423" s="71" t="s">
        <v>437</v>
      </c>
      <c r="E423" s="71" t="s">
        <v>438</v>
      </c>
      <c r="F423" s="55" t="s">
        <v>599</v>
      </c>
      <c r="G423" s="74" t="s">
        <v>594</v>
      </c>
      <c r="H423" s="36" t="s">
        <v>441</v>
      </c>
      <c r="I423" s="71" t="n">
        <v>0</v>
      </c>
      <c r="J423" s="36"/>
      <c r="K423" s="36"/>
      <c r="L423" s="36"/>
      <c r="M423" s="36"/>
      <c r="N423" s="36"/>
      <c r="O423" s="36"/>
      <c r="P423" s="36"/>
      <c r="Q423" s="36"/>
      <c r="R423" s="36"/>
      <c r="S423" s="36" t="s">
        <v>53</v>
      </c>
      <c r="T423" s="36"/>
      <c r="U423" s="71"/>
      <c r="V423" s="71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36"/>
      <c r="AX423" s="36"/>
      <c r="AY423" s="71"/>
      <c r="AZ423" s="55"/>
    </row>
    <row collapsed="false" customFormat="false" customHeight="false" hidden="false" ht="15.9" outlineLevel="0" r="424">
      <c r="A424" s="36" t="n">
        <v>414</v>
      </c>
      <c r="B424" s="82" t="n">
        <v>8413</v>
      </c>
      <c r="C424" s="71" t="s">
        <v>448</v>
      </c>
      <c r="D424" s="71" t="s">
        <v>437</v>
      </c>
      <c r="E424" s="71" t="s">
        <v>438</v>
      </c>
      <c r="F424" s="55" t="s">
        <v>599</v>
      </c>
      <c r="G424" s="74" t="s">
        <v>594</v>
      </c>
      <c r="H424" s="36" t="s">
        <v>441</v>
      </c>
      <c r="I424" s="71" t="n">
        <v>1</v>
      </c>
      <c r="J424" s="36" t="s">
        <v>452</v>
      </c>
      <c r="K424" s="36" t="n">
        <v>100</v>
      </c>
      <c r="L424" s="36" t="n">
        <v>0.7</v>
      </c>
      <c r="M424" s="34" t="s">
        <v>600</v>
      </c>
      <c r="N424" s="36" t="s">
        <v>52</v>
      </c>
      <c r="O424" s="34" t="s">
        <v>53</v>
      </c>
      <c r="P424" s="74" t="s">
        <v>52</v>
      </c>
      <c r="Q424" s="74" t="s">
        <v>52</v>
      </c>
      <c r="R424" s="36" t="s">
        <v>444</v>
      </c>
      <c r="S424" s="36" t="s">
        <v>53</v>
      </c>
      <c r="T424" s="36"/>
      <c r="U424" s="71"/>
      <c r="V424" s="71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34" t="s">
        <v>600</v>
      </c>
      <c r="AX424" s="36" t="s">
        <v>444</v>
      </c>
      <c r="AY424" s="71" t="n">
        <v>1</v>
      </c>
      <c r="AZ424" s="55" t="s">
        <v>453</v>
      </c>
    </row>
    <row collapsed="false" customFormat="false" customHeight="false" hidden="false" ht="15.9" outlineLevel="0" r="425">
      <c r="A425" s="36" t="n">
        <v>415</v>
      </c>
      <c r="B425" s="82" t="n">
        <v>8414</v>
      </c>
      <c r="C425" s="71" t="s">
        <v>448</v>
      </c>
      <c r="D425" s="71" t="s">
        <v>437</v>
      </c>
      <c r="E425" s="71" t="s">
        <v>438</v>
      </c>
      <c r="F425" s="55" t="s">
        <v>599</v>
      </c>
      <c r="G425" s="74" t="s">
        <v>594</v>
      </c>
      <c r="H425" s="36" t="s">
        <v>441</v>
      </c>
      <c r="I425" s="71" t="n">
        <v>0</v>
      </c>
      <c r="J425" s="36"/>
      <c r="K425" s="36"/>
      <c r="L425" s="36"/>
      <c r="M425" s="36"/>
      <c r="N425" s="36"/>
      <c r="O425" s="36"/>
      <c r="P425" s="36"/>
      <c r="Q425" s="36"/>
      <c r="R425" s="36"/>
      <c r="S425" s="36" t="s">
        <v>53</v>
      </c>
      <c r="T425" s="36"/>
      <c r="U425" s="71"/>
      <c r="V425" s="71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36"/>
      <c r="AX425" s="36"/>
      <c r="AY425" s="71"/>
      <c r="AZ425" s="55"/>
    </row>
    <row collapsed="false" customFormat="false" customHeight="false" hidden="false" ht="15.9" outlineLevel="0" r="426">
      <c r="A426" s="36" t="n">
        <v>416</v>
      </c>
      <c r="B426" s="82" t="n">
        <v>8415</v>
      </c>
      <c r="C426" s="71" t="s">
        <v>448</v>
      </c>
      <c r="D426" s="71" t="s">
        <v>437</v>
      </c>
      <c r="E426" s="71" t="s">
        <v>438</v>
      </c>
      <c r="F426" s="55" t="s">
        <v>599</v>
      </c>
      <c r="G426" s="74" t="s">
        <v>594</v>
      </c>
      <c r="H426" s="36" t="s">
        <v>441</v>
      </c>
      <c r="I426" s="71" t="n">
        <v>1</v>
      </c>
      <c r="J426" s="36" t="s">
        <v>452</v>
      </c>
      <c r="K426" s="36" t="n">
        <v>150</v>
      </c>
      <c r="L426" s="36" t="n">
        <v>0.7</v>
      </c>
      <c r="M426" s="34" t="s">
        <v>600</v>
      </c>
      <c r="N426" s="34" t="s">
        <v>53</v>
      </c>
      <c r="O426" s="34" t="s">
        <v>53</v>
      </c>
      <c r="P426" s="74" t="s">
        <v>52</v>
      </c>
      <c r="Q426" s="74" t="s">
        <v>52</v>
      </c>
      <c r="R426" s="36" t="s">
        <v>444</v>
      </c>
      <c r="S426" s="36" t="s">
        <v>53</v>
      </c>
      <c r="T426" s="36"/>
      <c r="U426" s="71"/>
      <c r="V426" s="71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34" t="s">
        <v>600</v>
      </c>
      <c r="AX426" s="36" t="s">
        <v>444</v>
      </c>
      <c r="AY426" s="71" t="n">
        <v>1</v>
      </c>
      <c r="AZ426" s="55" t="s">
        <v>453</v>
      </c>
    </row>
    <row collapsed="false" customFormat="false" customHeight="false" hidden="false" ht="15.9" outlineLevel="0" r="427">
      <c r="A427" s="36" t="n">
        <v>417</v>
      </c>
      <c r="B427" s="82" t="n">
        <v>8416</v>
      </c>
      <c r="C427" s="71" t="s">
        <v>448</v>
      </c>
      <c r="D427" s="71" t="s">
        <v>437</v>
      </c>
      <c r="E427" s="71" t="s">
        <v>438</v>
      </c>
      <c r="F427" s="55" t="s">
        <v>599</v>
      </c>
      <c r="G427" s="74" t="s">
        <v>594</v>
      </c>
      <c r="H427" s="36" t="s">
        <v>441</v>
      </c>
      <c r="I427" s="71" t="n">
        <v>1</v>
      </c>
      <c r="J427" s="36" t="s">
        <v>452</v>
      </c>
      <c r="K427" s="36" t="n">
        <v>50</v>
      </c>
      <c r="L427" s="36" t="n">
        <v>0.7</v>
      </c>
      <c r="M427" s="34" t="s">
        <v>600</v>
      </c>
      <c r="N427" s="36" t="s">
        <v>52</v>
      </c>
      <c r="O427" s="34" t="s">
        <v>53</v>
      </c>
      <c r="P427" s="74" t="s">
        <v>52</v>
      </c>
      <c r="Q427" s="74" t="s">
        <v>52</v>
      </c>
      <c r="R427" s="36" t="s">
        <v>444</v>
      </c>
      <c r="S427" s="36" t="s">
        <v>53</v>
      </c>
      <c r="T427" s="36"/>
      <c r="U427" s="71"/>
      <c r="V427" s="71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34" t="s">
        <v>600</v>
      </c>
      <c r="AX427" s="36" t="s">
        <v>444</v>
      </c>
      <c r="AY427" s="71" t="n">
        <v>1</v>
      </c>
      <c r="AZ427" s="55" t="s">
        <v>453</v>
      </c>
    </row>
    <row collapsed="false" customFormat="false" customHeight="false" hidden="false" ht="15.9" outlineLevel="0" r="428">
      <c r="A428" s="36" t="n">
        <v>418</v>
      </c>
      <c r="B428" s="82" t="n">
        <v>8417</v>
      </c>
      <c r="C428" s="71" t="s">
        <v>448</v>
      </c>
      <c r="D428" s="71" t="s">
        <v>437</v>
      </c>
      <c r="E428" s="71" t="s">
        <v>438</v>
      </c>
      <c r="F428" s="55" t="s">
        <v>599</v>
      </c>
      <c r="G428" s="74" t="s">
        <v>594</v>
      </c>
      <c r="H428" s="36" t="s">
        <v>441</v>
      </c>
      <c r="I428" s="71" t="n">
        <v>1</v>
      </c>
      <c r="J428" s="36" t="s">
        <v>452</v>
      </c>
      <c r="K428" s="36" t="n">
        <v>50</v>
      </c>
      <c r="L428" s="36" t="n">
        <v>0.7</v>
      </c>
      <c r="M428" s="34" t="s">
        <v>600</v>
      </c>
      <c r="N428" s="34" t="s">
        <v>53</v>
      </c>
      <c r="O428" s="34" t="s">
        <v>53</v>
      </c>
      <c r="P428" s="74" t="s">
        <v>52</v>
      </c>
      <c r="Q428" s="74" t="s">
        <v>52</v>
      </c>
      <c r="R428" s="36" t="s">
        <v>444</v>
      </c>
      <c r="S428" s="36" t="s">
        <v>53</v>
      </c>
      <c r="T428" s="36"/>
      <c r="U428" s="71"/>
      <c r="V428" s="71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34" t="s">
        <v>600</v>
      </c>
      <c r="AX428" s="36" t="s">
        <v>444</v>
      </c>
      <c r="AY428" s="71" t="n">
        <v>1</v>
      </c>
      <c r="AZ428" s="55" t="s">
        <v>453</v>
      </c>
    </row>
    <row collapsed="false" customFormat="false" customHeight="false" hidden="false" ht="15.9" outlineLevel="0" r="429">
      <c r="A429" s="36" t="n">
        <v>419</v>
      </c>
      <c r="B429" s="82" t="n">
        <v>8418</v>
      </c>
      <c r="C429" s="71" t="s">
        <v>448</v>
      </c>
      <c r="D429" s="71" t="s">
        <v>437</v>
      </c>
      <c r="E429" s="71" t="s">
        <v>438</v>
      </c>
      <c r="F429" s="55" t="s">
        <v>599</v>
      </c>
      <c r="G429" s="74" t="s">
        <v>594</v>
      </c>
      <c r="H429" s="36" t="s">
        <v>441</v>
      </c>
      <c r="I429" s="71" t="n">
        <v>1</v>
      </c>
      <c r="J429" s="36" t="s">
        <v>452</v>
      </c>
      <c r="K429" s="36" t="n">
        <v>80</v>
      </c>
      <c r="L429" s="36" t="n">
        <v>0.7</v>
      </c>
      <c r="M429" s="34" t="s">
        <v>600</v>
      </c>
      <c r="N429" s="36" t="s">
        <v>52</v>
      </c>
      <c r="O429" s="34" t="s">
        <v>53</v>
      </c>
      <c r="P429" s="74" t="s">
        <v>52</v>
      </c>
      <c r="Q429" s="74" t="s">
        <v>52</v>
      </c>
      <c r="R429" s="36" t="s">
        <v>444</v>
      </c>
      <c r="S429" s="36" t="s">
        <v>53</v>
      </c>
      <c r="T429" s="36"/>
      <c r="U429" s="71"/>
      <c r="V429" s="71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34" t="s">
        <v>600</v>
      </c>
      <c r="AX429" s="36" t="s">
        <v>444</v>
      </c>
      <c r="AY429" s="71" t="n">
        <v>1</v>
      </c>
      <c r="AZ429" s="55" t="s">
        <v>453</v>
      </c>
    </row>
    <row collapsed="false" customFormat="false" customHeight="false" hidden="false" ht="15.9" outlineLevel="0" r="430">
      <c r="A430" s="36" t="n">
        <v>420</v>
      </c>
      <c r="B430" s="82" t="n">
        <v>8419</v>
      </c>
      <c r="C430" s="71" t="s">
        <v>448</v>
      </c>
      <c r="D430" s="71" t="s">
        <v>437</v>
      </c>
      <c r="E430" s="71" t="s">
        <v>438</v>
      </c>
      <c r="F430" s="55" t="s">
        <v>599</v>
      </c>
      <c r="G430" s="74" t="s">
        <v>594</v>
      </c>
      <c r="H430" s="36" t="s">
        <v>441</v>
      </c>
      <c r="I430" s="71" t="n">
        <v>2</v>
      </c>
      <c r="J430" s="36" t="s">
        <v>452</v>
      </c>
      <c r="K430" s="36" t="n">
        <v>80</v>
      </c>
      <c r="L430" s="36" t="n">
        <v>0.7</v>
      </c>
      <c r="M430" s="34" t="s">
        <v>600</v>
      </c>
      <c r="N430" s="36" t="s">
        <v>52</v>
      </c>
      <c r="O430" s="34" t="s">
        <v>53</v>
      </c>
      <c r="P430" s="74" t="s">
        <v>52</v>
      </c>
      <c r="Q430" s="74" t="s">
        <v>52</v>
      </c>
      <c r="R430" s="36" t="s">
        <v>444</v>
      </c>
      <c r="S430" s="36" t="s">
        <v>53</v>
      </c>
      <c r="T430" s="36"/>
      <c r="U430" s="71"/>
      <c r="V430" s="71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34" t="s">
        <v>600</v>
      </c>
      <c r="AX430" s="36" t="s">
        <v>444</v>
      </c>
      <c r="AY430" s="71" t="n">
        <v>2</v>
      </c>
      <c r="AZ430" s="55" t="s">
        <v>453</v>
      </c>
    </row>
    <row collapsed="false" customFormat="false" customHeight="false" hidden="false" ht="15.9" outlineLevel="0" r="431">
      <c r="A431" s="36" t="n">
        <v>421</v>
      </c>
      <c r="B431" s="82" t="n">
        <v>8420</v>
      </c>
      <c r="C431" s="71" t="s">
        <v>448</v>
      </c>
      <c r="D431" s="71" t="s">
        <v>437</v>
      </c>
      <c r="E431" s="71" t="s">
        <v>438</v>
      </c>
      <c r="F431" s="55" t="s">
        <v>599</v>
      </c>
      <c r="G431" s="74" t="s">
        <v>594</v>
      </c>
      <c r="H431" s="36" t="s">
        <v>441</v>
      </c>
      <c r="I431" s="71" t="n">
        <v>1</v>
      </c>
      <c r="J431" s="36" t="s">
        <v>452</v>
      </c>
      <c r="K431" s="36" t="n">
        <v>50</v>
      </c>
      <c r="L431" s="36" t="n">
        <v>0.7</v>
      </c>
      <c r="M431" s="34" t="s">
        <v>600</v>
      </c>
      <c r="N431" s="36" t="s">
        <v>52</v>
      </c>
      <c r="O431" s="34" t="s">
        <v>53</v>
      </c>
      <c r="P431" s="74" t="s">
        <v>52</v>
      </c>
      <c r="Q431" s="74" t="s">
        <v>52</v>
      </c>
      <c r="R431" s="36" t="s">
        <v>444</v>
      </c>
      <c r="S431" s="36" t="s">
        <v>53</v>
      </c>
      <c r="T431" s="36"/>
      <c r="U431" s="71"/>
      <c r="V431" s="71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34" t="s">
        <v>600</v>
      </c>
      <c r="AX431" s="36" t="s">
        <v>444</v>
      </c>
      <c r="AY431" s="71" t="n">
        <v>1</v>
      </c>
      <c r="AZ431" s="55" t="s">
        <v>453</v>
      </c>
    </row>
    <row collapsed="false" customFormat="false" customHeight="false" hidden="false" ht="15.9" outlineLevel="0" r="432">
      <c r="A432" s="36" t="n">
        <v>422</v>
      </c>
      <c r="B432" s="82" t="n">
        <v>8421</v>
      </c>
      <c r="C432" s="71" t="s">
        <v>448</v>
      </c>
      <c r="D432" s="71" t="s">
        <v>437</v>
      </c>
      <c r="E432" s="71" t="s">
        <v>438</v>
      </c>
      <c r="F432" s="55" t="s">
        <v>599</v>
      </c>
      <c r="G432" s="74" t="s">
        <v>594</v>
      </c>
      <c r="H432" s="36" t="s">
        <v>441</v>
      </c>
      <c r="I432" s="71" t="n">
        <v>1</v>
      </c>
      <c r="J432" s="36" t="s">
        <v>452</v>
      </c>
      <c r="K432" s="36" t="n">
        <v>65</v>
      </c>
      <c r="L432" s="36" t="n">
        <v>0.7</v>
      </c>
      <c r="M432" s="34" t="s">
        <v>600</v>
      </c>
      <c r="N432" s="36" t="s">
        <v>52</v>
      </c>
      <c r="O432" s="34" t="s">
        <v>53</v>
      </c>
      <c r="P432" s="74" t="s">
        <v>52</v>
      </c>
      <c r="Q432" s="74" t="s">
        <v>52</v>
      </c>
      <c r="R432" s="36" t="s">
        <v>444</v>
      </c>
      <c r="S432" s="36" t="s">
        <v>53</v>
      </c>
      <c r="T432" s="36"/>
      <c r="U432" s="71"/>
      <c r="V432" s="71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34" t="s">
        <v>600</v>
      </c>
      <c r="AX432" s="36" t="s">
        <v>444</v>
      </c>
      <c r="AY432" s="71" t="n">
        <v>1</v>
      </c>
      <c r="AZ432" s="55" t="s">
        <v>453</v>
      </c>
    </row>
    <row collapsed="false" customFormat="false" customHeight="false" hidden="false" ht="15.9" outlineLevel="0" r="433">
      <c r="A433" s="36" t="n">
        <v>423</v>
      </c>
      <c r="B433" s="82" t="n">
        <v>8422</v>
      </c>
      <c r="C433" s="71" t="s">
        <v>448</v>
      </c>
      <c r="D433" s="71" t="s">
        <v>437</v>
      </c>
      <c r="E433" s="71" t="s">
        <v>438</v>
      </c>
      <c r="F433" s="55" t="s">
        <v>599</v>
      </c>
      <c r="G433" s="74" t="s">
        <v>594</v>
      </c>
      <c r="H433" s="36" t="s">
        <v>441</v>
      </c>
      <c r="I433" s="71" t="n">
        <v>1</v>
      </c>
      <c r="J433" s="36" t="s">
        <v>452</v>
      </c>
      <c r="K433" s="36" t="n">
        <v>80</v>
      </c>
      <c r="L433" s="36" t="n">
        <v>0.7</v>
      </c>
      <c r="M433" s="34" t="s">
        <v>600</v>
      </c>
      <c r="N433" s="36" t="s">
        <v>52</v>
      </c>
      <c r="O433" s="34" t="s">
        <v>53</v>
      </c>
      <c r="P433" s="74" t="s">
        <v>52</v>
      </c>
      <c r="Q433" s="74" t="s">
        <v>52</v>
      </c>
      <c r="R433" s="36" t="s">
        <v>444</v>
      </c>
      <c r="S433" s="36" t="s">
        <v>53</v>
      </c>
      <c r="T433" s="36"/>
      <c r="U433" s="71"/>
      <c r="V433" s="71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34" t="s">
        <v>600</v>
      </c>
      <c r="AX433" s="36" t="s">
        <v>444</v>
      </c>
      <c r="AY433" s="71" t="n">
        <v>1</v>
      </c>
      <c r="AZ433" s="55" t="s">
        <v>453</v>
      </c>
    </row>
    <row collapsed="false" customFormat="false" customHeight="false" hidden="false" ht="15.9" outlineLevel="0" r="434">
      <c r="A434" s="36" t="n">
        <v>424</v>
      </c>
      <c r="B434" s="82" t="n">
        <v>8423</v>
      </c>
      <c r="C434" s="71" t="s">
        <v>448</v>
      </c>
      <c r="D434" s="71" t="s">
        <v>437</v>
      </c>
      <c r="E434" s="71" t="s">
        <v>438</v>
      </c>
      <c r="F434" s="55" t="s">
        <v>599</v>
      </c>
      <c r="G434" s="74" t="s">
        <v>594</v>
      </c>
      <c r="H434" s="36" t="s">
        <v>441</v>
      </c>
      <c r="I434" s="71" t="n">
        <v>1</v>
      </c>
      <c r="J434" s="36" t="s">
        <v>452</v>
      </c>
      <c r="K434" s="36" t="n">
        <v>80</v>
      </c>
      <c r="L434" s="36" t="n">
        <v>0.7</v>
      </c>
      <c r="M434" s="34" t="s">
        <v>600</v>
      </c>
      <c r="N434" s="36" t="s">
        <v>52</v>
      </c>
      <c r="O434" s="34" t="s">
        <v>53</v>
      </c>
      <c r="P434" s="74" t="s">
        <v>52</v>
      </c>
      <c r="Q434" s="74" t="s">
        <v>52</v>
      </c>
      <c r="R434" s="36" t="s">
        <v>444</v>
      </c>
      <c r="S434" s="36" t="s">
        <v>53</v>
      </c>
      <c r="T434" s="36"/>
      <c r="U434" s="71"/>
      <c r="V434" s="71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34" t="s">
        <v>600</v>
      </c>
      <c r="AX434" s="36" t="s">
        <v>444</v>
      </c>
      <c r="AY434" s="71" t="n">
        <v>1</v>
      </c>
      <c r="AZ434" s="55" t="s">
        <v>453</v>
      </c>
    </row>
    <row collapsed="false" customFormat="false" customHeight="false" hidden="false" ht="15.9" outlineLevel="0" r="435">
      <c r="A435" s="36" t="n">
        <v>425</v>
      </c>
      <c r="B435" s="82" t="n">
        <v>8424</v>
      </c>
      <c r="C435" s="71" t="s">
        <v>448</v>
      </c>
      <c r="D435" s="71" t="s">
        <v>437</v>
      </c>
      <c r="E435" s="71" t="s">
        <v>438</v>
      </c>
      <c r="F435" s="55" t="s">
        <v>599</v>
      </c>
      <c r="G435" s="74" t="s">
        <v>594</v>
      </c>
      <c r="H435" s="36" t="s">
        <v>441</v>
      </c>
      <c r="I435" s="71" t="n">
        <v>1</v>
      </c>
      <c r="J435" s="36" t="s">
        <v>452</v>
      </c>
      <c r="K435" s="36" t="n">
        <v>80</v>
      </c>
      <c r="L435" s="36" t="n">
        <v>0.7</v>
      </c>
      <c r="M435" s="34" t="s">
        <v>600</v>
      </c>
      <c r="N435" s="36" t="s">
        <v>52</v>
      </c>
      <c r="O435" s="34" t="s">
        <v>53</v>
      </c>
      <c r="P435" s="74" t="s">
        <v>52</v>
      </c>
      <c r="Q435" s="74" t="s">
        <v>52</v>
      </c>
      <c r="R435" s="36" t="s">
        <v>444</v>
      </c>
      <c r="S435" s="36" t="s">
        <v>53</v>
      </c>
      <c r="T435" s="36"/>
      <c r="U435" s="71"/>
      <c r="V435" s="71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34" t="s">
        <v>600</v>
      </c>
      <c r="AX435" s="36" t="s">
        <v>444</v>
      </c>
      <c r="AY435" s="71" t="n">
        <v>1</v>
      </c>
      <c r="AZ435" s="55" t="s">
        <v>453</v>
      </c>
    </row>
    <row collapsed="false" customFormat="false" customHeight="false" hidden="false" ht="15.9" outlineLevel="0" r="436">
      <c r="A436" s="36" t="n">
        <v>426</v>
      </c>
      <c r="B436" s="82" t="n">
        <v>8425</v>
      </c>
      <c r="C436" s="71" t="s">
        <v>448</v>
      </c>
      <c r="D436" s="71" t="s">
        <v>437</v>
      </c>
      <c r="E436" s="71" t="s">
        <v>438</v>
      </c>
      <c r="F436" s="55" t="s">
        <v>599</v>
      </c>
      <c r="G436" s="74" t="s">
        <v>594</v>
      </c>
      <c r="H436" s="36" t="s">
        <v>441</v>
      </c>
      <c r="I436" s="71" t="n">
        <v>1</v>
      </c>
      <c r="J436" s="36" t="s">
        <v>452</v>
      </c>
      <c r="K436" s="36" t="n">
        <v>65</v>
      </c>
      <c r="L436" s="36" t="n">
        <v>0.7</v>
      </c>
      <c r="M436" s="34" t="s">
        <v>600</v>
      </c>
      <c r="N436" s="36" t="s">
        <v>52</v>
      </c>
      <c r="O436" s="34" t="s">
        <v>53</v>
      </c>
      <c r="P436" s="74" t="s">
        <v>52</v>
      </c>
      <c r="Q436" s="74" t="s">
        <v>52</v>
      </c>
      <c r="R436" s="36" t="s">
        <v>444</v>
      </c>
      <c r="S436" s="36" t="s">
        <v>53</v>
      </c>
      <c r="T436" s="36"/>
      <c r="U436" s="71"/>
      <c r="V436" s="71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34" t="s">
        <v>600</v>
      </c>
      <c r="AX436" s="36" t="s">
        <v>444</v>
      </c>
      <c r="AY436" s="71" t="n">
        <v>1</v>
      </c>
      <c r="AZ436" s="55" t="s">
        <v>453</v>
      </c>
    </row>
    <row collapsed="false" customFormat="false" customHeight="false" hidden="false" ht="15.9" outlineLevel="0" r="437">
      <c r="A437" s="36" t="n">
        <v>427</v>
      </c>
      <c r="B437" s="82" t="n">
        <v>8426</v>
      </c>
      <c r="C437" s="71" t="s">
        <v>448</v>
      </c>
      <c r="D437" s="71" t="s">
        <v>437</v>
      </c>
      <c r="E437" s="71" t="s">
        <v>438</v>
      </c>
      <c r="F437" s="55" t="s">
        <v>599</v>
      </c>
      <c r="G437" s="74" t="s">
        <v>594</v>
      </c>
      <c r="H437" s="36" t="s">
        <v>441</v>
      </c>
      <c r="I437" s="71" t="n">
        <v>1</v>
      </c>
      <c r="J437" s="36" t="s">
        <v>452</v>
      </c>
      <c r="K437" s="36" t="n">
        <v>100</v>
      </c>
      <c r="L437" s="36" t="n">
        <v>0.7</v>
      </c>
      <c r="M437" s="34" t="s">
        <v>600</v>
      </c>
      <c r="N437" s="36" t="s">
        <v>52</v>
      </c>
      <c r="O437" s="34" t="s">
        <v>53</v>
      </c>
      <c r="P437" s="74" t="s">
        <v>52</v>
      </c>
      <c r="Q437" s="74" t="s">
        <v>52</v>
      </c>
      <c r="R437" s="36" t="s">
        <v>444</v>
      </c>
      <c r="S437" s="36" t="s">
        <v>53</v>
      </c>
      <c r="T437" s="36"/>
      <c r="U437" s="71"/>
      <c r="V437" s="71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34" t="s">
        <v>600</v>
      </c>
      <c r="AX437" s="36" t="s">
        <v>444</v>
      </c>
      <c r="AY437" s="71" t="n">
        <v>1</v>
      </c>
      <c r="AZ437" s="55" t="s">
        <v>453</v>
      </c>
    </row>
    <row collapsed="false" customFormat="false" customHeight="false" hidden="false" ht="15.9" outlineLevel="0" r="438">
      <c r="A438" s="36" t="n">
        <v>428</v>
      </c>
      <c r="B438" s="82" t="n">
        <v>8427</v>
      </c>
      <c r="C438" s="71" t="s">
        <v>448</v>
      </c>
      <c r="D438" s="71" t="s">
        <v>454</v>
      </c>
      <c r="E438" s="71" t="s">
        <v>438</v>
      </c>
      <c r="F438" s="55" t="s">
        <v>599</v>
      </c>
      <c r="G438" s="74" t="s">
        <v>594</v>
      </c>
      <c r="H438" s="36" t="s">
        <v>441</v>
      </c>
      <c r="I438" s="71" t="n">
        <v>0</v>
      </c>
      <c r="J438" s="36"/>
      <c r="K438" s="36"/>
      <c r="L438" s="36"/>
      <c r="M438" s="36"/>
      <c r="N438" s="36"/>
      <c r="O438" s="36"/>
      <c r="P438" s="36"/>
      <c r="Q438" s="36"/>
      <c r="R438" s="36"/>
      <c r="S438" s="36" t="s">
        <v>53</v>
      </c>
      <c r="T438" s="36"/>
      <c r="U438" s="71"/>
      <c r="V438" s="71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36"/>
      <c r="AX438" s="36"/>
      <c r="AY438" s="71"/>
      <c r="AZ438" s="55"/>
    </row>
    <row collapsed="false" customFormat="false" customHeight="false" hidden="false" ht="15.9" outlineLevel="0" r="439">
      <c r="A439" s="36" t="n">
        <v>429</v>
      </c>
      <c r="B439" s="82" t="n">
        <v>8428</v>
      </c>
      <c r="C439" s="71" t="s">
        <v>448</v>
      </c>
      <c r="D439" s="71" t="s">
        <v>454</v>
      </c>
      <c r="E439" s="71" t="s">
        <v>438</v>
      </c>
      <c r="F439" s="55" t="s">
        <v>599</v>
      </c>
      <c r="G439" s="74" t="s">
        <v>594</v>
      </c>
      <c r="H439" s="36" t="s">
        <v>441</v>
      </c>
      <c r="I439" s="71" t="n">
        <v>0</v>
      </c>
      <c r="J439" s="36"/>
      <c r="K439" s="36"/>
      <c r="L439" s="36"/>
      <c r="M439" s="36"/>
      <c r="N439" s="36"/>
      <c r="O439" s="36"/>
      <c r="P439" s="36"/>
      <c r="Q439" s="36"/>
      <c r="R439" s="36"/>
      <c r="S439" s="36" t="s">
        <v>53</v>
      </c>
      <c r="T439" s="36"/>
      <c r="U439" s="71"/>
      <c r="V439" s="71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36"/>
      <c r="AX439" s="36"/>
      <c r="AY439" s="71"/>
      <c r="AZ439" s="55"/>
    </row>
    <row collapsed="false" customFormat="false" customHeight="false" hidden="false" ht="15.9" outlineLevel="0" r="440">
      <c r="A440" s="36" t="n">
        <v>430</v>
      </c>
      <c r="B440" s="82" t="n">
        <v>8429</v>
      </c>
      <c r="C440" s="71" t="s">
        <v>448</v>
      </c>
      <c r="D440" s="71" t="s">
        <v>454</v>
      </c>
      <c r="E440" s="71" t="s">
        <v>438</v>
      </c>
      <c r="F440" s="55" t="s">
        <v>599</v>
      </c>
      <c r="G440" s="74" t="s">
        <v>594</v>
      </c>
      <c r="H440" s="36" t="s">
        <v>441</v>
      </c>
      <c r="I440" s="71" t="n">
        <v>0</v>
      </c>
      <c r="J440" s="36"/>
      <c r="K440" s="36"/>
      <c r="L440" s="36"/>
      <c r="M440" s="36"/>
      <c r="N440" s="36"/>
      <c r="O440" s="36"/>
      <c r="P440" s="36"/>
      <c r="Q440" s="36"/>
      <c r="R440" s="36"/>
      <c r="S440" s="36" t="s">
        <v>53</v>
      </c>
      <c r="T440" s="36"/>
      <c r="U440" s="71"/>
      <c r="V440" s="71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36"/>
      <c r="AX440" s="36"/>
      <c r="AY440" s="71"/>
      <c r="AZ440" s="55"/>
    </row>
    <row collapsed="false" customFormat="false" customHeight="false" hidden="false" ht="15.9" outlineLevel="0" r="441">
      <c r="A441" s="36" t="n">
        <v>431</v>
      </c>
      <c r="B441" s="82" t="n">
        <v>8430</v>
      </c>
      <c r="C441" s="71" t="s">
        <v>448</v>
      </c>
      <c r="D441" s="71" t="s">
        <v>454</v>
      </c>
      <c r="E441" s="71" t="s">
        <v>438</v>
      </c>
      <c r="F441" s="55" t="s">
        <v>599</v>
      </c>
      <c r="G441" s="74" t="s">
        <v>594</v>
      </c>
      <c r="H441" s="36" t="s">
        <v>441</v>
      </c>
      <c r="I441" s="71" t="n">
        <v>0</v>
      </c>
      <c r="J441" s="36"/>
      <c r="K441" s="36"/>
      <c r="L441" s="36"/>
      <c r="M441" s="36"/>
      <c r="N441" s="36"/>
      <c r="O441" s="36"/>
      <c r="P441" s="36"/>
      <c r="Q441" s="36"/>
      <c r="R441" s="36"/>
      <c r="S441" s="36" t="s">
        <v>53</v>
      </c>
      <c r="T441" s="36"/>
      <c r="U441" s="71"/>
      <c r="V441" s="71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36"/>
      <c r="AX441" s="36"/>
      <c r="AY441" s="71"/>
      <c r="AZ441" s="55"/>
    </row>
    <row collapsed="false" customFormat="false" customHeight="false" hidden="false" ht="15.9" outlineLevel="0" r="442">
      <c r="A442" s="36" t="n">
        <v>432</v>
      </c>
      <c r="B442" s="82" t="n">
        <v>8431</v>
      </c>
      <c r="C442" s="71" t="s">
        <v>448</v>
      </c>
      <c r="D442" s="71" t="s">
        <v>454</v>
      </c>
      <c r="E442" s="71" t="s">
        <v>438</v>
      </c>
      <c r="F442" s="55" t="s">
        <v>599</v>
      </c>
      <c r="G442" s="74" t="s">
        <v>594</v>
      </c>
      <c r="H442" s="36" t="s">
        <v>441</v>
      </c>
      <c r="I442" s="71" t="n">
        <v>0</v>
      </c>
      <c r="J442" s="36"/>
      <c r="K442" s="36"/>
      <c r="L442" s="36"/>
      <c r="M442" s="36"/>
      <c r="N442" s="36"/>
      <c r="O442" s="36"/>
      <c r="P442" s="36"/>
      <c r="Q442" s="36"/>
      <c r="R442" s="36"/>
      <c r="S442" s="36" t="s">
        <v>53</v>
      </c>
      <c r="T442" s="36"/>
      <c r="U442" s="71"/>
      <c r="V442" s="71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36"/>
      <c r="AX442" s="36"/>
      <c r="AY442" s="71"/>
      <c r="AZ442" s="55"/>
    </row>
    <row collapsed="false" customFormat="false" customHeight="false" hidden="false" ht="15.9" outlineLevel="0" r="443">
      <c r="A443" s="36" t="n">
        <v>433</v>
      </c>
      <c r="B443" s="82" t="n">
        <v>8432</v>
      </c>
      <c r="C443" s="71" t="s">
        <v>448</v>
      </c>
      <c r="D443" s="71" t="s">
        <v>437</v>
      </c>
      <c r="E443" s="71" t="s">
        <v>438</v>
      </c>
      <c r="F443" s="55" t="s">
        <v>599</v>
      </c>
      <c r="G443" s="74" t="s">
        <v>594</v>
      </c>
      <c r="H443" s="36" t="s">
        <v>441</v>
      </c>
      <c r="I443" s="71" t="n">
        <v>1</v>
      </c>
      <c r="J443" s="36" t="s">
        <v>452</v>
      </c>
      <c r="K443" s="36" t="n">
        <v>80</v>
      </c>
      <c r="L443" s="36" t="n">
        <v>0.7</v>
      </c>
      <c r="M443" s="34" t="s">
        <v>600</v>
      </c>
      <c r="N443" s="36" t="s">
        <v>52</v>
      </c>
      <c r="O443" s="34" t="s">
        <v>53</v>
      </c>
      <c r="P443" s="74" t="s">
        <v>52</v>
      </c>
      <c r="Q443" s="74" t="s">
        <v>52</v>
      </c>
      <c r="R443" s="36" t="s">
        <v>444</v>
      </c>
      <c r="S443" s="36" t="s">
        <v>53</v>
      </c>
      <c r="T443" s="36"/>
      <c r="U443" s="71"/>
      <c r="V443" s="71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34" t="s">
        <v>600</v>
      </c>
      <c r="AX443" s="36" t="s">
        <v>444</v>
      </c>
      <c r="AY443" s="71" t="n">
        <v>1</v>
      </c>
      <c r="AZ443" s="55" t="s">
        <v>453</v>
      </c>
    </row>
    <row collapsed="false" customFormat="false" customHeight="false" hidden="false" ht="15.9" outlineLevel="0" r="444">
      <c r="A444" s="36" t="n">
        <v>434</v>
      </c>
      <c r="B444" s="82" t="s">
        <v>246</v>
      </c>
      <c r="C444" s="71" t="s">
        <v>448</v>
      </c>
      <c r="D444" s="71" t="s">
        <v>437</v>
      </c>
      <c r="E444" s="71" t="s">
        <v>438</v>
      </c>
      <c r="F444" s="55" t="s">
        <v>599</v>
      </c>
      <c r="G444" s="74" t="s">
        <v>594</v>
      </c>
      <c r="H444" s="36" t="s">
        <v>441</v>
      </c>
      <c r="I444" s="71" t="n">
        <v>3</v>
      </c>
      <c r="J444" s="36" t="s">
        <v>452</v>
      </c>
      <c r="K444" s="36" t="n">
        <v>80</v>
      </c>
      <c r="L444" s="36" t="n">
        <v>0.7</v>
      </c>
      <c r="M444" s="34" t="s">
        <v>600</v>
      </c>
      <c r="N444" s="36" t="s">
        <v>52</v>
      </c>
      <c r="O444" s="34" t="s">
        <v>53</v>
      </c>
      <c r="P444" s="74" t="s">
        <v>52</v>
      </c>
      <c r="Q444" s="74" t="s">
        <v>52</v>
      </c>
      <c r="R444" s="36" t="s">
        <v>444</v>
      </c>
      <c r="S444" s="36" t="s">
        <v>53</v>
      </c>
      <c r="T444" s="36"/>
      <c r="U444" s="71"/>
      <c r="V444" s="71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34" t="s">
        <v>600</v>
      </c>
      <c r="AX444" s="36" t="s">
        <v>444</v>
      </c>
      <c r="AY444" s="71" t="n">
        <v>3</v>
      </c>
      <c r="AZ444" s="55" t="s">
        <v>453</v>
      </c>
    </row>
    <row collapsed="false" customFormat="false" customHeight="false" hidden="false" ht="15.9" outlineLevel="0" r="445">
      <c r="A445" s="36" t="n">
        <v>435</v>
      </c>
      <c r="B445" s="82" t="n">
        <v>8434</v>
      </c>
      <c r="C445" s="71" t="s">
        <v>448</v>
      </c>
      <c r="D445" s="71" t="s">
        <v>454</v>
      </c>
      <c r="E445" s="71" t="s">
        <v>438</v>
      </c>
      <c r="F445" s="55" t="s">
        <v>599</v>
      </c>
      <c r="G445" s="74" t="s">
        <v>594</v>
      </c>
      <c r="H445" s="36" t="s">
        <v>441</v>
      </c>
      <c r="I445" s="71" t="n">
        <v>1</v>
      </c>
      <c r="J445" s="36" t="s">
        <v>602</v>
      </c>
      <c r="K445" s="36" t="n">
        <v>125</v>
      </c>
      <c r="L445" s="36" t="n">
        <v>0.7</v>
      </c>
      <c r="M445" s="36" t="s">
        <v>459</v>
      </c>
      <c r="N445" s="36" t="s">
        <v>52</v>
      </c>
      <c r="O445" s="34" t="s">
        <v>53</v>
      </c>
      <c r="P445" s="74" t="s">
        <v>52</v>
      </c>
      <c r="Q445" s="74" t="s">
        <v>52</v>
      </c>
      <c r="R445" s="36" t="s">
        <v>444</v>
      </c>
      <c r="S445" s="36" t="s">
        <v>53</v>
      </c>
      <c r="T445" s="36"/>
      <c r="U445" s="71"/>
      <c r="V445" s="71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36" t="s">
        <v>459</v>
      </c>
      <c r="AX445" s="36" t="s">
        <v>444</v>
      </c>
      <c r="AY445" s="71"/>
      <c r="AZ445" s="55"/>
    </row>
    <row collapsed="false" customFormat="false" customHeight="false" hidden="false" ht="15.9" outlineLevel="0" r="446">
      <c r="A446" s="36" t="n">
        <v>436</v>
      </c>
      <c r="B446" s="82" t="n">
        <v>8435</v>
      </c>
      <c r="C446" s="71" t="s">
        <v>448</v>
      </c>
      <c r="D446" s="71" t="s">
        <v>437</v>
      </c>
      <c r="E446" s="71" t="s">
        <v>438</v>
      </c>
      <c r="F446" s="55" t="s">
        <v>599</v>
      </c>
      <c r="G446" s="74" t="s">
        <v>594</v>
      </c>
      <c r="H446" s="36" t="s">
        <v>441</v>
      </c>
      <c r="I446" s="71" t="n">
        <v>1</v>
      </c>
      <c r="J446" s="36" t="s">
        <v>452</v>
      </c>
      <c r="K446" s="36" t="n">
        <v>65</v>
      </c>
      <c r="L446" s="36" t="n">
        <v>0.7</v>
      </c>
      <c r="M446" s="34" t="s">
        <v>600</v>
      </c>
      <c r="N446" s="36" t="s">
        <v>52</v>
      </c>
      <c r="O446" s="34" t="s">
        <v>53</v>
      </c>
      <c r="P446" s="74" t="s">
        <v>52</v>
      </c>
      <c r="Q446" s="74" t="s">
        <v>52</v>
      </c>
      <c r="R446" s="36" t="s">
        <v>444</v>
      </c>
      <c r="S446" s="36" t="s">
        <v>53</v>
      </c>
      <c r="T446" s="36"/>
      <c r="U446" s="71"/>
      <c r="V446" s="71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34" t="s">
        <v>600</v>
      </c>
      <c r="AX446" s="36" t="s">
        <v>444</v>
      </c>
      <c r="AY446" s="71" t="n">
        <v>1</v>
      </c>
      <c r="AZ446" s="55" t="s">
        <v>453</v>
      </c>
    </row>
    <row collapsed="false" customFormat="false" customHeight="false" hidden="false" ht="15.9" outlineLevel="0" r="447">
      <c r="A447" s="36" t="n">
        <v>437</v>
      </c>
      <c r="B447" s="82" t="n">
        <v>8436</v>
      </c>
      <c r="C447" s="71" t="s">
        <v>448</v>
      </c>
      <c r="D447" s="71" t="s">
        <v>437</v>
      </c>
      <c r="E447" s="71" t="s">
        <v>438</v>
      </c>
      <c r="F447" s="55" t="s">
        <v>599</v>
      </c>
      <c r="G447" s="74" t="s">
        <v>594</v>
      </c>
      <c r="H447" s="36" t="s">
        <v>441</v>
      </c>
      <c r="I447" s="71" t="n">
        <v>1</v>
      </c>
      <c r="J447" s="36" t="s">
        <v>452</v>
      </c>
      <c r="K447" s="36" t="n">
        <v>80</v>
      </c>
      <c r="L447" s="36" t="n">
        <v>0.7</v>
      </c>
      <c r="M447" s="34" t="s">
        <v>600</v>
      </c>
      <c r="N447" s="36" t="s">
        <v>52</v>
      </c>
      <c r="O447" s="34" t="s">
        <v>53</v>
      </c>
      <c r="P447" s="74" t="s">
        <v>52</v>
      </c>
      <c r="Q447" s="74" t="s">
        <v>52</v>
      </c>
      <c r="R447" s="36" t="s">
        <v>444</v>
      </c>
      <c r="S447" s="36" t="s">
        <v>53</v>
      </c>
      <c r="T447" s="36"/>
      <c r="U447" s="71"/>
      <c r="V447" s="71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34" t="s">
        <v>600</v>
      </c>
      <c r="AX447" s="36" t="s">
        <v>444</v>
      </c>
      <c r="AY447" s="71" t="n">
        <v>1</v>
      </c>
      <c r="AZ447" s="55" t="s">
        <v>453</v>
      </c>
    </row>
    <row collapsed="false" customFormat="false" customHeight="false" hidden="false" ht="15.9" outlineLevel="0" r="448">
      <c r="A448" s="36" t="n">
        <v>438</v>
      </c>
      <c r="B448" s="82" t="n">
        <v>8437</v>
      </c>
      <c r="C448" s="71" t="s">
        <v>448</v>
      </c>
      <c r="D448" s="71" t="s">
        <v>437</v>
      </c>
      <c r="E448" s="71" t="s">
        <v>438</v>
      </c>
      <c r="F448" s="55" t="s">
        <v>599</v>
      </c>
      <c r="G448" s="74" t="s">
        <v>594</v>
      </c>
      <c r="H448" s="36" t="s">
        <v>441</v>
      </c>
      <c r="I448" s="71" t="n">
        <v>0</v>
      </c>
      <c r="J448" s="36"/>
      <c r="K448" s="36"/>
      <c r="L448" s="36"/>
      <c r="M448" s="36"/>
      <c r="N448" s="36"/>
      <c r="O448" s="36"/>
      <c r="P448" s="36"/>
      <c r="Q448" s="36"/>
      <c r="R448" s="36"/>
      <c r="S448" s="36" t="s">
        <v>53</v>
      </c>
      <c r="T448" s="36"/>
      <c r="U448" s="71"/>
      <c r="V448" s="71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36"/>
      <c r="AX448" s="36"/>
      <c r="AY448" s="71"/>
      <c r="AZ448" s="55"/>
    </row>
    <row collapsed="false" customFormat="false" customHeight="false" hidden="false" ht="15.9" outlineLevel="0" r="449">
      <c r="A449" s="36" t="n">
        <v>439</v>
      </c>
      <c r="B449" s="82" t="n">
        <v>8438</v>
      </c>
      <c r="C449" s="71" t="s">
        <v>448</v>
      </c>
      <c r="D449" s="71" t="s">
        <v>437</v>
      </c>
      <c r="E449" s="71" t="s">
        <v>438</v>
      </c>
      <c r="F449" s="55" t="s">
        <v>599</v>
      </c>
      <c r="G449" s="74" t="s">
        <v>594</v>
      </c>
      <c r="H449" s="36" t="s">
        <v>441</v>
      </c>
      <c r="I449" s="71" t="n">
        <v>0</v>
      </c>
      <c r="J449" s="36"/>
      <c r="K449" s="36"/>
      <c r="L449" s="36"/>
      <c r="M449" s="36"/>
      <c r="N449" s="36"/>
      <c r="O449" s="36"/>
      <c r="P449" s="36"/>
      <c r="Q449" s="36"/>
      <c r="R449" s="36"/>
      <c r="S449" s="36" t="s">
        <v>53</v>
      </c>
      <c r="T449" s="36"/>
      <c r="U449" s="71"/>
      <c r="V449" s="71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36"/>
      <c r="AX449" s="36"/>
      <c r="AY449" s="71"/>
      <c r="AZ449" s="55"/>
    </row>
    <row collapsed="false" customFormat="false" customHeight="false" hidden="false" ht="15.9" outlineLevel="0" r="450">
      <c r="A450" s="36" t="n">
        <v>440</v>
      </c>
      <c r="B450" s="82" t="n">
        <v>8439</v>
      </c>
      <c r="C450" s="71" t="s">
        <v>448</v>
      </c>
      <c r="D450" s="71" t="s">
        <v>437</v>
      </c>
      <c r="E450" s="71" t="s">
        <v>438</v>
      </c>
      <c r="F450" s="55" t="s">
        <v>599</v>
      </c>
      <c r="G450" s="74" t="s">
        <v>594</v>
      </c>
      <c r="H450" s="36" t="s">
        <v>441</v>
      </c>
      <c r="I450" s="71" t="n">
        <v>1</v>
      </c>
      <c r="J450" s="36" t="s">
        <v>452</v>
      </c>
      <c r="K450" s="36" t="n">
        <v>50</v>
      </c>
      <c r="L450" s="36" t="n">
        <v>0.7</v>
      </c>
      <c r="M450" s="34" t="s">
        <v>600</v>
      </c>
      <c r="N450" s="36" t="s">
        <v>52</v>
      </c>
      <c r="O450" s="34" t="s">
        <v>53</v>
      </c>
      <c r="P450" s="74" t="s">
        <v>52</v>
      </c>
      <c r="Q450" s="74" t="s">
        <v>52</v>
      </c>
      <c r="R450" s="36" t="s">
        <v>444</v>
      </c>
      <c r="S450" s="36" t="s">
        <v>53</v>
      </c>
      <c r="T450" s="36"/>
      <c r="U450" s="71"/>
      <c r="V450" s="71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34" t="s">
        <v>600</v>
      </c>
      <c r="AX450" s="36" t="s">
        <v>444</v>
      </c>
      <c r="AY450" s="71" t="n">
        <v>1</v>
      </c>
      <c r="AZ450" s="55" t="s">
        <v>453</v>
      </c>
    </row>
    <row collapsed="false" customFormat="false" customHeight="false" hidden="false" ht="15.9" outlineLevel="0" r="451">
      <c r="A451" s="36" t="n">
        <v>441</v>
      </c>
      <c r="B451" s="82" t="n">
        <v>8440</v>
      </c>
      <c r="C451" s="71" t="s">
        <v>448</v>
      </c>
      <c r="D451" s="71" t="s">
        <v>437</v>
      </c>
      <c r="E451" s="71" t="s">
        <v>438</v>
      </c>
      <c r="F451" s="55" t="s">
        <v>599</v>
      </c>
      <c r="G451" s="74" t="s">
        <v>594</v>
      </c>
      <c r="H451" s="36" t="s">
        <v>441</v>
      </c>
      <c r="I451" s="71" t="n">
        <v>1</v>
      </c>
      <c r="J451" s="36" t="s">
        <v>452</v>
      </c>
      <c r="K451" s="36" t="n">
        <v>50</v>
      </c>
      <c r="L451" s="36" t="n">
        <v>0.7</v>
      </c>
      <c r="M451" s="34" t="s">
        <v>600</v>
      </c>
      <c r="N451" s="36" t="s">
        <v>52</v>
      </c>
      <c r="O451" s="34" t="s">
        <v>53</v>
      </c>
      <c r="P451" s="74" t="s">
        <v>52</v>
      </c>
      <c r="Q451" s="74" t="s">
        <v>52</v>
      </c>
      <c r="R451" s="36" t="s">
        <v>444</v>
      </c>
      <c r="S451" s="36" t="s">
        <v>53</v>
      </c>
      <c r="T451" s="36"/>
      <c r="U451" s="71"/>
      <c r="V451" s="71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34" t="s">
        <v>600</v>
      </c>
      <c r="AX451" s="36" t="s">
        <v>444</v>
      </c>
      <c r="AY451" s="71" t="n">
        <v>1</v>
      </c>
      <c r="AZ451" s="55" t="s">
        <v>453</v>
      </c>
    </row>
    <row collapsed="false" customFormat="false" customHeight="false" hidden="false" ht="15.9" outlineLevel="0" r="452">
      <c r="A452" s="36" t="n">
        <v>442</v>
      </c>
      <c r="B452" s="82" t="n">
        <v>8441</v>
      </c>
      <c r="C452" s="71" t="s">
        <v>448</v>
      </c>
      <c r="D452" s="71" t="s">
        <v>437</v>
      </c>
      <c r="E452" s="71" t="s">
        <v>438</v>
      </c>
      <c r="F452" s="55" t="s">
        <v>599</v>
      </c>
      <c r="G452" s="74" t="s">
        <v>594</v>
      </c>
      <c r="H452" s="36" t="s">
        <v>441</v>
      </c>
      <c r="I452" s="71" t="n">
        <v>1</v>
      </c>
      <c r="J452" s="36" t="s">
        <v>452</v>
      </c>
      <c r="K452" s="36" t="n">
        <v>65</v>
      </c>
      <c r="L452" s="36" t="n">
        <v>0.7</v>
      </c>
      <c r="M452" s="34" t="s">
        <v>600</v>
      </c>
      <c r="N452" s="36" t="s">
        <v>52</v>
      </c>
      <c r="O452" s="34" t="s">
        <v>53</v>
      </c>
      <c r="P452" s="74" t="s">
        <v>52</v>
      </c>
      <c r="Q452" s="74" t="s">
        <v>52</v>
      </c>
      <c r="R452" s="36" t="s">
        <v>444</v>
      </c>
      <c r="S452" s="36" t="s">
        <v>53</v>
      </c>
      <c r="T452" s="36"/>
      <c r="U452" s="71"/>
      <c r="V452" s="71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34" t="s">
        <v>600</v>
      </c>
      <c r="AX452" s="36" t="s">
        <v>444</v>
      </c>
      <c r="AY452" s="71" t="n">
        <v>1</v>
      </c>
      <c r="AZ452" s="55" t="s">
        <v>453</v>
      </c>
    </row>
    <row collapsed="false" customFormat="false" customHeight="false" hidden="false" ht="15.9" outlineLevel="0" r="453">
      <c r="A453" s="36" t="n">
        <v>443</v>
      </c>
      <c r="B453" s="82" t="n">
        <v>8442</v>
      </c>
      <c r="C453" s="71" t="s">
        <v>448</v>
      </c>
      <c r="D453" s="71" t="s">
        <v>437</v>
      </c>
      <c r="E453" s="71" t="s">
        <v>438</v>
      </c>
      <c r="F453" s="55" t="s">
        <v>599</v>
      </c>
      <c r="G453" s="74" t="s">
        <v>594</v>
      </c>
      <c r="H453" s="36" t="s">
        <v>441</v>
      </c>
      <c r="I453" s="71" t="n">
        <v>1</v>
      </c>
      <c r="J453" s="36" t="s">
        <v>452</v>
      </c>
      <c r="K453" s="36" t="n">
        <v>100</v>
      </c>
      <c r="L453" s="36" t="n">
        <v>0.7</v>
      </c>
      <c r="M453" s="34" t="s">
        <v>600</v>
      </c>
      <c r="N453" s="36" t="s">
        <v>52</v>
      </c>
      <c r="O453" s="34" t="s">
        <v>53</v>
      </c>
      <c r="P453" s="74" t="s">
        <v>52</v>
      </c>
      <c r="Q453" s="74" t="s">
        <v>52</v>
      </c>
      <c r="R453" s="36" t="s">
        <v>444</v>
      </c>
      <c r="S453" s="36" t="s">
        <v>53</v>
      </c>
      <c r="T453" s="36"/>
      <c r="U453" s="71"/>
      <c r="V453" s="71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34" t="s">
        <v>600</v>
      </c>
      <c r="AX453" s="36" t="s">
        <v>444</v>
      </c>
      <c r="AY453" s="71" t="n">
        <v>1</v>
      </c>
      <c r="AZ453" s="55" t="s">
        <v>453</v>
      </c>
    </row>
    <row collapsed="false" customFormat="false" customHeight="false" hidden="false" ht="15.9" outlineLevel="0" r="454">
      <c r="A454" s="36" t="n">
        <v>444</v>
      </c>
      <c r="B454" s="82" t="n">
        <v>8443</v>
      </c>
      <c r="C454" s="71" t="s">
        <v>448</v>
      </c>
      <c r="D454" s="71" t="s">
        <v>437</v>
      </c>
      <c r="E454" s="71" t="s">
        <v>438</v>
      </c>
      <c r="F454" s="55" t="s">
        <v>599</v>
      </c>
      <c r="G454" s="74" t="s">
        <v>594</v>
      </c>
      <c r="H454" s="36" t="s">
        <v>441</v>
      </c>
      <c r="I454" s="71" t="n">
        <v>1</v>
      </c>
      <c r="J454" s="36" t="s">
        <v>452</v>
      </c>
      <c r="K454" s="36" t="n">
        <v>80</v>
      </c>
      <c r="L454" s="36" t="n">
        <v>0.7</v>
      </c>
      <c r="M454" s="34" t="s">
        <v>600</v>
      </c>
      <c r="N454" s="36" t="s">
        <v>52</v>
      </c>
      <c r="O454" s="34" t="s">
        <v>53</v>
      </c>
      <c r="P454" s="74" t="s">
        <v>52</v>
      </c>
      <c r="Q454" s="74" t="s">
        <v>52</v>
      </c>
      <c r="R454" s="36" t="s">
        <v>444</v>
      </c>
      <c r="S454" s="36" t="s">
        <v>53</v>
      </c>
      <c r="T454" s="36"/>
      <c r="U454" s="71"/>
      <c r="V454" s="71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34" t="s">
        <v>600</v>
      </c>
      <c r="AX454" s="36" t="s">
        <v>444</v>
      </c>
      <c r="AY454" s="71" t="n">
        <v>1</v>
      </c>
      <c r="AZ454" s="55" t="s">
        <v>453</v>
      </c>
    </row>
    <row collapsed="false" customFormat="false" customHeight="false" hidden="false" ht="15.9" outlineLevel="0" r="455">
      <c r="A455" s="36" t="n">
        <v>445</v>
      </c>
      <c r="B455" s="82" t="n">
        <v>8444</v>
      </c>
      <c r="C455" s="71" t="s">
        <v>448</v>
      </c>
      <c r="D455" s="71" t="s">
        <v>437</v>
      </c>
      <c r="E455" s="71" t="s">
        <v>438</v>
      </c>
      <c r="F455" s="55" t="s">
        <v>599</v>
      </c>
      <c r="G455" s="74" t="s">
        <v>594</v>
      </c>
      <c r="H455" s="36" t="s">
        <v>441</v>
      </c>
      <c r="I455" s="71" t="n">
        <v>1</v>
      </c>
      <c r="J455" s="36" t="s">
        <v>452</v>
      </c>
      <c r="K455" s="36" t="n">
        <v>80</v>
      </c>
      <c r="L455" s="36" t="n">
        <v>0.7</v>
      </c>
      <c r="M455" s="34" t="s">
        <v>600</v>
      </c>
      <c r="N455" s="36" t="s">
        <v>52</v>
      </c>
      <c r="O455" s="34" t="s">
        <v>53</v>
      </c>
      <c r="P455" s="74" t="s">
        <v>52</v>
      </c>
      <c r="Q455" s="74" t="s">
        <v>52</v>
      </c>
      <c r="R455" s="36" t="s">
        <v>444</v>
      </c>
      <c r="S455" s="36" t="s">
        <v>53</v>
      </c>
      <c r="T455" s="36"/>
      <c r="U455" s="71"/>
      <c r="V455" s="71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34" t="s">
        <v>600</v>
      </c>
      <c r="AX455" s="36" t="s">
        <v>444</v>
      </c>
      <c r="AY455" s="71" t="n">
        <v>1</v>
      </c>
      <c r="AZ455" s="55" t="s">
        <v>453</v>
      </c>
    </row>
    <row collapsed="false" customFormat="false" customHeight="false" hidden="false" ht="15.9" outlineLevel="0" r="456">
      <c r="A456" s="36" t="n">
        <v>446</v>
      </c>
      <c r="B456" s="82" t="n">
        <v>8445</v>
      </c>
      <c r="C456" s="71" t="s">
        <v>448</v>
      </c>
      <c r="D456" s="71" t="s">
        <v>437</v>
      </c>
      <c r="E456" s="71" t="s">
        <v>438</v>
      </c>
      <c r="F456" s="55" t="s">
        <v>599</v>
      </c>
      <c r="G456" s="74" t="s">
        <v>594</v>
      </c>
      <c r="H456" s="36" t="s">
        <v>441</v>
      </c>
      <c r="I456" s="71" t="n">
        <v>1</v>
      </c>
      <c r="J456" s="36" t="s">
        <v>452</v>
      </c>
      <c r="K456" s="36" t="n">
        <v>65</v>
      </c>
      <c r="L456" s="36" t="n">
        <v>0.7</v>
      </c>
      <c r="M456" s="34" t="s">
        <v>600</v>
      </c>
      <c r="N456" s="36" t="s">
        <v>52</v>
      </c>
      <c r="O456" s="34" t="s">
        <v>53</v>
      </c>
      <c r="P456" s="74" t="s">
        <v>52</v>
      </c>
      <c r="Q456" s="74" t="s">
        <v>52</v>
      </c>
      <c r="R456" s="36" t="s">
        <v>444</v>
      </c>
      <c r="S456" s="36" t="s">
        <v>53</v>
      </c>
      <c r="T456" s="36"/>
      <c r="U456" s="71"/>
      <c r="V456" s="71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34" t="s">
        <v>600</v>
      </c>
      <c r="AX456" s="36" t="s">
        <v>444</v>
      </c>
      <c r="AY456" s="71" t="n">
        <v>1</v>
      </c>
      <c r="AZ456" s="55" t="s">
        <v>453</v>
      </c>
    </row>
    <row collapsed="false" customFormat="false" customHeight="false" hidden="false" ht="15.9" outlineLevel="0" r="457">
      <c r="A457" s="36" t="n">
        <v>447</v>
      </c>
      <c r="B457" s="82" t="n">
        <v>8446</v>
      </c>
      <c r="C457" s="71" t="s">
        <v>448</v>
      </c>
      <c r="D457" s="71" t="s">
        <v>437</v>
      </c>
      <c r="E457" s="71" t="s">
        <v>438</v>
      </c>
      <c r="F457" s="55" t="s">
        <v>599</v>
      </c>
      <c r="G457" s="74" t="s">
        <v>594</v>
      </c>
      <c r="H457" s="36" t="s">
        <v>441</v>
      </c>
      <c r="I457" s="71" t="n">
        <v>1</v>
      </c>
      <c r="J457" s="36" t="s">
        <v>452</v>
      </c>
      <c r="K457" s="36" t="n">
        <v>50</v>
      </c>
      <c r="L457" s="36" t="n">
        <v>0.7</v>
      </c>
      <c r="M457" s="34" t="s">
        <v>600</v>
      </c>
      <c r="N457" s="36" t="s">
        <v>52</v>
      </c>
      <c r="O457" s="34" t="s">
        <v>53</v>
      </c>
      <c r="P457" s="74" t="s">
        <v>52</v>
      </c>
      <c r="Q457" s="74" t="s">
        <v>52</v>
      </c>
      <c r="R457" s="36" t="s">
        <v>444</v>
      </c>
      <c r="S457" s="36" t="s">
        <v>53</v>
      </c>
      <c r="T457" s="36"/>
      <c r="U457" s="71"/>
      <c r="V457" s="71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34" t="s">
        <v>600</v>
      </c>
      <c r="AX457" s="36" t="s">
        <v>444</v>
      </c>
      <c r="AY457" s="71" t="n">
        <v>1</v>
      </c>
      <c r="AZ457" s="55" t="s">
        <v>453</v>
      </c>
    </row>
    <row collapsed="false" customFormat="false" customHeight="false" hidden="false" ht="15.9" outlineLevel="0" r="458">
      <c r="A458" s="36" t="n">
        <v>448</v>
      </c>
      <c r="B458" s="82" t="n">
        <v>8447</v>
      </c>
      <c r="C458" s="71" t="s">
        <v>448</v>
      </c>
      <c r="D458" s="71" t="s">
        <v>437</v>
      </c>
      <c r="E458" s="71" t="s">
        <v>438</v>
      </c>
      <c r="F458" s="55" t="s">
        <v>599</v>
      </c>
      <c r="G458" s="74" t="s">
        <v>594</v>
      </c>
      <c r="H458" s="36" t="s">
        <v>441</v>
      </c>
      <c r="I458" s="71" t="n">
        <v>1</v>
      </c>
      <c r="J458" s="36" t="s">
        <v>452</v>
      </c>
      <c r="K458" s="36" t="n">
        <v>80</v>
      </c>
      <c r="L458" s="36" t="n">
        <v>0.7</v>
      </c>
      <c r="M458" s="34" t="s">
        <v>600</v>
      </c>
      <c r="N458" s="36" t="s">
        <v>52</v>
      </c>
      <c r="O458" s="34" t="s">
        <v>53</v>
      </c>
      <c r="P458" s="74" t="s">
        <v>52</v>
      </c>
      <c r="Q458" s="74" t="s">
        <v>52</v>
      </c>
      <c r="R458" s="36" t="s">
        <v>444</v>
      </c>
      <c r="S458" s="36" t="s">
        <v>53</v>
      </c>
      <c r="T458" s="36"/>
      <c r="U458" s="71"/>
      <c r="V458" s="71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34" t="s">
        <v>600</v>
      </c>
      <c r="AX458" s="36" t="s">
        <v>444</v>
      </c>
      <c r="AY458" s="71" t="n">
        <v>1</v>
      </c>
      <c r="AZ458" s="55" t="s">
        <v>453</v>
      </c>
    </row>
    <row collapsed="false" customFormat="false" customHeight="false" hidden="false" ht="15.9" outlineLevel="0" r="459">
      <c r="A459" s="36" t="n">
        <v>449</v>
      </c>
      <c r="B459" s="82" t="n">
        <v>8448</v>
      </c>
      <c r="C459" s="71" t="s">
        <v>448</v>
      </c>
      <c r="D459" s="71" t="s">
        <v>437</v>
      </c>
      <c r="E459" s="71" t="s">
        <v>438</v>
      </c>
      <c r="F459" s="55" t="s">
        <v>599</v>
      </c>
      <c r="G459" s="74" t="s">
        <v>594</v>
      </c>
      <c r="H459" s="36" t="s">
        <v>441</v>
      </c>
      <c r="I459" s="71" t="n">
        <v>0</v>
      </c>
      <c r="J459" s="36" t="s">
        <v>452</v>
      </c>
      <c r="K459" s="36" t="n">
        <v>80</v>
      </c>
      <c r="L459" s="36" t="n">
        <v>0.7</v>
      </c>
      <c r="M459" s="34" t="s">
        <v>600</v>
      </c>
      <c r="N459" s="34" t="s">
        <v>53</v>
      </c>
      <c r="O459" s="34" t="s">
        <v>53</v>
      </c>
      <c r="P459" s="74" t="s">
        <v>52</v>
      </c>
      <c r="Q459" s="74" t="s">
        <v>52</v>
      </c>
      <c r="R459" s="36" t="s">
        <v>444</v>
      </c>
      <c r="S459" s="36" t="s">
        <v>53</v>
      </c>
      <c r="T459" s="36"/>
      <c r="U459" s="71"/>
      <c r="V459" s="71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34" t="s">
        <v>600</v>
      </c>
      <c r="AX459" s="36" t="s">
        <v>444</v>
      </c>
      <c r="AY459" s="71" t="n">
        <v>1</v>
      </c>
      <c r="AZ459" s="55" t="s">
        <v>453</v>
      </c>
    </row>
    <row collapsed="false" customFormat="false" customHeight="false" hidden="false" ht="15.9" outlineLevel="0" r="460">
      <c r="A460" s="36" t="n">
        <v>450</v>
      </c>
      <c r="B460" s="82" t="n">
        <v>8449</v>
      </c>
      <c r="C460" s="71" t="s">
        <v>448</v>
      </c>
      <c r="D460" s="71" t="s">
        <v>437</v>
      </c>
      <c r="E460" s="71" t="s">
        <v>438</v>
      </c>
      <c r="F460" s="55" t="s">
        <v>599</v>
      </c>
      <c r="G460" s="74" t="s">
        <v>594</v>
      </c>
      <c r="H460" s="36" t="s">
        <v>441</v>
      </c>
      <c r="I460" s="71" t="n">
        <v>0</v>
      </c>
      <c r="J460" s="36"/>
      <c r="K460" s="36"/>
      <c r="L460" s="36"/>
      <c r="M460" s="36"/>
      <c r="N460" s="36"/>
      <c r="O460" s="36"/>
      <c r="P460" s="36"/>
      <c r="Q460" s="36"/>
      <c r="R460" s="36"/>
      <c r="S460" s="36" t="s">
        <v>53</v>
      </c>
      <c r="T460" s="36"/>
      <c r="U460" s="71"/>
      <c r="V460" s="71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36"/>
      <c r="AX460" s="36"/>
      <c r="AY460" s="71"/>
      <c r="AZ460" s="55"/>
    </row>
    <row collapsed="false" customFormat="false" customHeight="false" hidden="false" ht="15.9" outlineLevel="0" r="461">
      <c r="A461" s="36" t="n">
        <v>451</v>
      </c>
      <c r="B461" s="82" t="n">
        <v>8450</v>
      </c>
      <c r="C461" s="71" t="s">
        <v>448</v>
      </c>
      <c r="D461" s="71" t="s">
        <v>454</v>
      </c>
      <c r="E461" s="71" t="s">
        <v>438</v>
      </c>
      <c r="F461" s="55" t="s">
        <v>599</v>
      </c>
      <c r="G461" s="74" t="s">
        <v>594</v>
      </c>
      <c r="H461" s="36" t="s">
        <v>441</v>
      </c>
      <c r="I461" s="71" t="n">
        <v>2</v>
      </c>
      <c r="J461" s="36" t="s">
        <v>602</v>
      </c>
      <c r="K461" s="36" t="n">
        <v>125</v>
      </c>
      <c r="L461" s="36" t="n">
        <v>0.7</v>
      </c>
      <c r="M461" s="36" t="s">
        <v>459</v>
      </c>
      <c r="N461" s="36" t="s">
        <v>52</v>
      </c>
      <c r="O461" s="34" t="s">
        <v>53</v>
      </c>
      <c r="P461" s="74" t="s">
        <v>52</v>
      </c>
      <c r="Q461" s="74" t="s">
        <v>52</v>
      </c>
      <c r="R461" s="36" t="s">
        <v>444</v>
      </c>
      <c r="S461" s="36" t="s">
        <v>53</v>
      </c>
      <c r="T461" s="36"/>
      <c r="U461" s="71"/>
      <c r="V461" s="71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36" t="s">
        <v>459</v>
      </c>
      <c r="AX461" s="36" t="s">
        <v>444</v>
      </c>
      <c r="AY461" s="71" t="n">
        <v>1</v>
      </c>
      <c r="AZ461" s="55" t="s">
        <v>453</v>
      </c>
    </row>
    <row collapsed="false" customFormat="false" customHeight="false" hidden="false" ht="15.9" outlineLevel="0" r="462">
      <c r="A462" s="36" t="n">
        <v>452</v>
      </c>
      <c r="B462" s="82" t="n">
        <v>8451</v>
      </c>
      <c r="C462" s="71" t="s">
        <v>448</v>
      </c>
      <c r="D462" s="71" t="s">
        <v>437</v>
      </c>
      <c r="E462" s="71" t="s">
        <v>438</v>
      </c>
      <c r="F462" s="55" t="s">
        <v>599</v>
      </c>
      <c r="G462" s="74" t="s">
        <v>594</v>
      </c>
      <c r="H462" s="36" t="s">
        <v>441</v>
      </c>
      <c r="I462" s="71" t="n">
        <v>1</v>
      </c>
      <c r="J462" s="36" t="s">
        <v>452</v>
      </c>
      <c r="K462" s="36" t="n">
        <v>80</v>
      </c>
      <c r="L462" s="36" t="n">
        <v>0.7</v>
      </c>
      <c r="M462" s="34" t="s">
        <v>600</v>
      </c>
      <c r="N462" s="34" t="s">
        <v>53</v>
      </c>
      <c r="O462" s="34" t="s">
        <v>53</v>
      </c>
      <c r="P462" s="74" t="s">
        <v>52</v>
      </c>
      <c r="Q462" s="74" t="s">
        <v>52</v>
      </c>
      <c r="R462" s="36" t="s">
        <v>444</v>
      </c>
      <c r="S462" s="36" t="s">
        <v>53</v>
      </c>
      <c r="T462" s="36"/>
      <c r="U462" s="71"/>
      <c r="V462" s="71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34" t="s">
        <v>600</v>
      </c>
      <c r="AX462" s="36" t="s">
        <v>444</v>
      </c>
      <c r="AY462" s="71" t="n">
        <v>2</v>
      </c>
      <c r="AZ462" s="55" t="s">
        <v>453</v>
      </c>
    </row>
    <row collapsed="false" customFormat="false" customHeight="false" hidden="false" ht="15.9" outlineLevel="0" r="463">
      <c r="A463" s="36" t="n">
        <v>453</v>
      </c>
      <c r="B463" s="82" t="n">
        <v>8452</v>
      </c>
      <c r="C463" s="71" t="s">
        <v>448</v>
      </c>
      <c r="D463" s="71" t="s">
        <v>437</v>
      </c>
      <c r="E463" s="71" t="s">
        <v>438</v>
      </c>
      <c r="F463" s="55" t="s">
        <v>603</v>
      </c>
      <c r="G463" s="48" t="s">
        <v>440</v>
      </c>
      <c r="H463" s="34" t="s">
        <v>288</v>
      </c>
      <c r="I463" s="34" t="n">
        <v>4</v>
      </c>
      <c r="J463" s="36" t="s">
        <v>604</v>
      </c>
      <c r="K463" s="36" t="n">
        <v>89</v>
      </c>
      <c r="L463" s="36" t="n">
        <v>6.5</v>
      </c>
      <c r="M463" s="36" t="s">
        <v>600</v>
      </c>
      <c r="N463" s="36" t="s">
        <v>52</v>
      </c>
      <c r="O463" s="36" t="s">
        <v>53</v>
      </c>
      <c r="P463" s="36" t="s">
        <v>52</v>
      </c>
      <c r="Q463" s="56" t="s">
        <v>53</v>
      </c>
      <c r="R463" s="36" t="s">
        <v>444</v>
      </c>
      <c r="S463" s="36" t="s">
        <v>53</v>
      </c>
      <c r="T463" s="36"/>
      <c r="U463" s="34" t="n">
        <v>2970.93</v>
      </c>
      <c r="V463" s="34" t="n">
        <v>3836.31</v>
      </c>
      <c r="W463" s="178" t="n">
        <v>428.58</v>
      </c>
      <c r="X463" s="178" t="s">
        <v>319</v>
      </c>
      <c r="Y463" s="178" t="n">
        <v>416.18</v>
      </c>
      <c r="Z463" s="178" t="s">
        <v>319</v>
      </c>
      <c r="AA463" s="178" t="n">
        <v>392.47</v>
      </c>
      <c r="AB463" s="178" t="s">
        <v>319</v>
      </c>
      <c r="AC463" s="178" t="n">
        <v>308.42</v>
      </c>
      <c r="AD463" s="178" t="s">
        <v>319</v>
      </c>
      <c r="AE463" s="178" t="n">
        <v>164.68</v>
      </c>
      <c r="AF463" s="178" t="s">
        <v>319</v>
      </c>
      <c r="AG463" s="178" t="n">
        <v>78.02</v>
      </c>
      <c r="AH463" s="178" t="s">
        <v>319</v>
      </c>
      <c r="AI463" s="178" t="n">
        <v>27.07</v>
      </c>
      <c r="AJ463" s="178" t="s">
        <v>319</v>
      </c>
      <c r="AK463" s="178" t="n">
        <v>68.74</v>
      </c>
      <c r="AL463" s="178" t="s">
        <v>319</v>
      </c>
      <c r="AM463" s="178" t="n">
        <v>63.8</v>
      </c>
      <c r="AN463" s="178" t="s">
        <v>319</v>
      </c>
      <c r="AO463" s="178" t="n">
        <v>212.57</v>
      </c>
      <c r="AP463" s="178" t="s">
        <v>319</v>
      </c>
      <c r="AQ463" s="178" t="n">
        <v>234.24</v>
      </c>
      <c r="AR463" s="178" t="s">
        <v>319</v>
      </c>
      <c r="AS463" s="178" t="n">
        <v>325.43</v>
      </c>
      <c r="AT463" s="178" t="s">
        <v>319</v>
      </c>
      <c r="AU463" s="178" t="n">
        <v>2720.2</v>
      </c>
      <c r="AV463" s="55" t="n">
        <v>1.60438</v>
      </c>
      <c r="AW463" s="55" t="s">
        <v>600</v>
      </c>
      <c r="AX463" s="55" t="s">
        <v>444</v>
      </c>
      <c r="AY463" s="55" t="n">
        <v>2</v>
      </c>
      <c r="AZ463" s="55" t="s">
        <v>453</v>
      </c>
    </row>
    <row collapsed="false" customFormat="false" customHeight="false" hidden="false" ht="15.9" outlineLevel="0" r="464">
      <c r="A464" s="36" t="n">
        <v>454</v>
      </c>
      <c r="B464" s="82" t="n">
        <v>8453</v>
      </c>
      <c r="C464" s="71" t="s">
        <v>448</v>
      </c>
      <c r="D464" s="71" t="s">
        <v>437</v>
      </c>
      <c r="E464" s="71" t="s">
        <v>438</v>
      </c>
      <c r="F464" s="55" t="s">
        <v>603</v>
      </c>
      <c r="G464" s="48" t="s">
        <v>440</v>
      </c>
      <c r="H464" s="34" t="s">
        <v>288</v>
      </c>
      <c r="I464" s="34" t="n">
        <v>3</v>
      </c>
      <c r="J464" s="36" t="s">
        <v>604</v>
      </c>
      <c r="K464" s="36" t="n">
        <v>89</v>
      </c>
      <c r="L464" s="36" t="n">
        <v>6.5</v>
      </c>
      <c r="M464" s="36" t="s">
        <v>600</v>
      </c>
      <c r="N464" s="36" t="s">
        <v>52</v>
      </c>
      <c r="O464" s="36" t="s">
        <v>53</v>
      </c>
      <c r="P464" s="36" t="s">
        <v>52</v>
      </c>
      <c r="Q464" s="56" t="s">
        <v>53</v>
      </c>
      <c r="R464" s="36" t="s">
        <v>444</v>
      </c>
      <c r="S464" s="36" t="s">
        <v>53</v>
      </c>
      <c r="T464" s="36"/>
      <c r="U464" s="34" t="n">
        <v>4134.72</v>
      </c>
      <c r="V464" s="34" t="n">
        <v>4309.55</v>
      </c>
      <c r="W464" s="178" t="n">
        <v>625.97</v>
      </c>
      <c r="X464" s="178" t="s">
        <v>319</v>
      </c>
      <c r="Y464" s="178" t="n">
        <v>556.41</v>
      </c>
      <c r="Z464" s="178" t="s">
        <v>319</v>
      </c>
      <c r="AA464" s="178" t="n">
        <v>551</v>
      </c>
      <c r="AB464" s="178" t="s">
        <v>319</v>
      </c>
      <c r="AC464" s="178" t="n">
        <v>418.99</v>
      </c>
      <c r="AD464" s="178" t="s">
        <v>319</v>
      </c>
      <c r="AE464" s="178" t="n">
        <v>245.08</v>
      </c>
      <c r="AF464" s="178" t="s">
        <v>319</v>
      </c>
      <c r="AG464" s="178" t="n">
        <v>99.17</v>
      </c>
      <c r="AH464" s="178" t="s">
        <v>319</v>
      </c>
      <c r="AI464" s="178" t="n">
        <v>28.85</v>
      </c>
      <c r="AJ464" s="178" t="s">
        <v>319</v>
      </c>
      <c r="AK464" s="178" t="n">
        <v>68.5</v>
      </c>
      <c r="AL464" s="178" t="s">
        <v>319</v>
      </c>
      <c r="AM464" s="178" t="n">
        <v>79</v>
      </c>
      <c r="AN464" s="178" t="s">
        <v>319</v>
      </c>
      <c r="AO464" s="178" t="n">
        <v>329.44</v>
      </c>
      <c r="AP464" s="178" t="s">
        <v>319</v>
      </c>
      <c r="AQ464" s="178" t="n">
        <v>652.7</v>
      </c>
      <c r="AR464" s="178" t="s">
        <v>319</v>
      </c>
      <c r="AS464" s="178" t="n">
        <v>432.03</v>
      </c>
      <c r="AT464" s="178" t="s">
        <v>319</v>
      </c>
      <c r="AU464" s="178" t="n">
        <v>4087.14</v>
      </c>
      <c r="AV464" s="55" t="n">
        <v>1.84736</v>
      </c>
      <c r="AW464" s="55" t="s">
        <v>600</v>
      </c>
      <c r="AX464" s="55" t="s">
        <v>444</v>
      </c>
      <c r="AY464" s="55" t="n">
        <v>3</v>
      </c>
      <c r="AZ464" s="55" t="s">
        <v>453</v>
      </c>
    </row>
    <row collapsed="false" customFormat="false" customHeight="false" hidden="false" ht="15.9" outlineLevel="0" r="465">
      <c r="A465" s="36" t="n">
        <v>455</v>
      </c>
      <c r="B465" s="82" t="n">
        <v>8454</v>
      </c>
      <c r="C465" s="71" t="s">
        <v>448</v>
      </c>
      <c r="D465" s="71" t="s">
        <v>437</v>
      </c>
      <c r="E465" s="71" t="s">
        <v>438</v>
      </c>
      <c r="F465" s="55" t="s">
        <v>603</v>
      </c>
      <c r="G465" s="48" t="s">
        <v>440</v>
      </c>
      <c r="H465" s="34" t="s">
        <v>288</v>
      </c>
      <c r="I465" s="34" t="n">
        <v>2</v>
      </c>
      <c r="J465" s="36" t="s">
        <v>604</v>
      </c>
      <c r="K465" s="36" t="n">
        <v>89</v>
      </c>
      <c r="L465" s="36" t="n">
        <v>6.5</v>
      </c>
      <c r="M465" s="36" t="s">
        <v>600</v>
      </c>
      <c r="N465" s="36" t="s">
        <v>52</v>
      </c>
      <c r="O465" s="36" t="s">
        <v>53</v>
      </c>
      <c r="P465" s="36" t="s">
        <v>52</v>
      </c>
      <c r="Q465" s="56" t="s">
        <v>53</v>
      </c>
      <c r="R465" s="36" t="s">
        <v>444</v>
      </c>
      <c r="S465" s="36" t="s">
        <v>53</v>
      </c>
      <c r="T465" s="36"/>
      <c r="U465" s="34" t="n">
        <v>3196.65</v>
      </c>
      <c r="V465" s="34" t="n">
        <v>3010.25</v>
      </c>
      <c r="W465" s="178" t="n">
        <v>434.08</v>
      </c>
      <c r="X465" s="178" t="s">
        <v>319</v>
      </c>
      <c r="Y465" s="178" t="n">
        <v>431.39</v>
      </c>
      <c r="Z465" s="178" t="s">
        <v>319</v>
      </c>
      <c r="AA465" s="178" t="n">
        <v>405.47</v>
      </c>
      <c r="AB465" s="178" t="s">
        <v>319</v>
      </c>
      <c r="AC465" s="178" t="n">
        <v>365.64</v>
      </c>
      <c r="AD465" s="178" t="s">
        <v>319</v>
      </c>
      <c r="AE465" s="178" t="n">
        <v>218.73</v>
      </c>
      <c r="AF465" s="178" t="s">
        <v>319</v>
      </c>
      <c r="AG465" s="178" t="n">
        <v>87.87</v>
      </c>
      <c r="AH465" s="178" t="s">
        <v>319</v>
      </c>
      <c r="AI465" s="178" t="n">
        <v>30.88</v>
      </c>
      <c r="AJ465" s="178" t="s">
        <v>319</v>
      </c>
      <c r="AK465" s="178" t="n">
        <v>56.83</v>
      </c>
      <c r="AL465" s="178" t="s">
        <v>319</v>
      </c>
      <c r="AM465" s="178" t="n">
        <v>70.36</v>
      </c>
      <c r="AN465" s="178" t="s">
        <v>319</v>
      </c>
      <c r="AO465" s="178" t="n">
        <v>221.14</v>
      </c>
      <c r="AP465" s="178" t="s">
        <v>319</v>
      </c>
      <c r="AQ465" s="178" t="n">
        <v>256.09</v>
      </c>
      <c r="AR465" s="178" t="s">
        <v>319</v>
      </c>
      <c r="AS465" s="178" t="n">
        <v>327.03</v>
      </c>
      <c r="AT465" s="178" t="s">
        <v>319</v>
      </c>
      <c r="AU465" s="178" t="n">
        <v>2905.51</v>
      </c>
      <c r="AV465" s="55" t="n">
        <v>1.27302</v>
      </c>
      <c r="AW465" s="55" t="s">
        <v>600</v>
      </c>
      <c r="AX465" s="55" t="s">
        <v>444</v>
      </c>
      <c r="AY465" s="55" t="n">
        <v>2</v>
      </c>
      <c r="AZ465" s="55" t="s">
        <v>453</v>
      </c>
    </row>
    <row collapsed="false" customFormat="false" customHeight="false" hidden="false" ht="15.9" outlineLevel="0" r="466">
      <c r="A466" s="36" t="n">
        <v>456</v>
      </c>
      <c r="B466" s="82" t="n">
        <v>8455</v>
      </c>
      <c r="C466" s="55" t="s">
        <v>448</v>
      </c>
      <c r="D466" s="55" t="s">
        <v>437</v>
      </c>
      <c r="E466" s="55" t="s">
        <v>438</v>
      </c>
      <c r="F466" s="55" t="s">
        <v>603</v>
      </c>
      <c r="G466" s="48" t="s">
        <v>440</v>
      </c>
      <c r="H466" s="34" t="s">
        <v>288</v>
      </c>
      <c r="I466" s="34" t="n">
        <v>3</v>
      </c>
      <c r="J466" s="36" t="s">
        <v>604</v>
      </c>
      <c r="K466" s="36" t="n">
        <v>89</v>
      </c>
      <c r="L466" s="36" t="n">
        <v>6.5</v>
      </c>
      <c r="M466" s="36" t="s">
        <v>600</v>
      </c>
      <c r="N466" s="36" t="s">
        <v>52</v>
      </c>
      <c r="O466" s="36" t="s">
        <v>53</v>
      </c>
      <c r="P466" s="36" t="s">
        <v>52</v>
      </c>
      <c r="Q466" s="56" t="s">
        <v>53</v>
      </c>
      <c r="R466" s="36" t="s">
        <v>444</v>
      </c>
      <c r="S466" s="36" t="s">
        <v>53</v>
      </c>
      <c r="T466" s="36"/>
      <c r="U466" s="34" t="n">
        <v>5198.44</v>
      </c>
      <c r="V466" s="34" t="n">
        <v>5458.43</v>
      </c>
      <c r="W466" s="178" t="n">
        <v>848.64</v>
      </c>
      <c r="X466" s="178" t="s">
        <v>319</v>
      </c>
      <c r="Y466" s="178" t="n">
        <v>816.88</v>
      </c>
      <c r="Z466" s="178" t="s">
        <v>319</v>
      </c>
      <c r="AA466" s="178" t="n">
        <v>759.2</v>
      </c>
      <c r="AB466" s="178" t="s">
        <v>319</v>
      </c>
      <c r="AC466" s="178" t="n">
        <v>569.53</v>
      </c>
      <c r="AD466" s="178" t="s">
        <v>319</v>
      </c>
      <c r="AE466" s="178" t="n">
        <v>313.46</v>
      </c>
      <c r="AF466" s="178" t="s">
        <v>319</v>
      </c>
      <c r="AG466" s="178" t="n">
        <v>112.85</v>
      </c>
      <c r="AH466" s="178" t="s">
        <v>319</v>
      </c>
      <c r="AI466" s="178" t="n">
        <v>46.79</v>
      </c>
      <c r="AJ466" s="178" t="s">
        <v>319</v>
      </c>
      <c r="AK466" s="178" t="n">
        <v>76.25</v>
      </c>
      <c r="AL466" s="178" t="s">
        <v>319</v>
      </c>
      <c r="AM466" s="178" t="n">
        <v>95.31</v>
      </c>
      <c r="AN466" s="178" t="s">
        <v>319</v>
      </c>
      <c r="AO466" s="178" t="n">
        <v>411.94</v>
      </c>
      <c r="AP466" s="178" t="s">
        <v>319</v>
      </c>
      <c r="AQ466" s="178" t="n">
        <v>447.38</v>
      </c>
      <c r="AR466" s="178" t="s">
        <v>319</v>
      </c>
      <c r="AS466" s="178" t="n">
        <v>616.7</v>
      </c>
      <c r="AT466" s="178" t="s">
        <v>319</v>
      </c>
      <c r="AU466" s="178" t="n">
        <v>5114.93</v>
      </c>
      <c r="AV466" s="55" t="n">
        <v>1.96574</v>
      </c>
      <c r="AW466" s="55" t="s">
        <v>600</v>
      </c>
      <c r="AX466" s="55" t="s">
        <v>444</v>
      </c>
      <c r="AY466" s="55" t="n">
        <v>3</v>
      </c>
      <c r="AZ466" s="55" t="s">
        <v>453</v>
      </c>
    </row>
    <row collapsed="false" customFormat="false" customHeight="false" hidden="false" ht="15.9" outlineLevel="0" r="467">
      <c r="A467" s="36" t="n">
        <v>457</v>
      </c>
      <c r="B467" s="82" t="n">
        <v>8456</v>
      </c>
      <c r="C467" s="55" t="s">
        <v>448</v>
      </c>
      <c r="D467" s="55" t="s">
        <v>437</v>
      </c>
      <c r="E467" s="55" t="s">
        <v>438</v>
      </c>
      <c r="F467" s="55" t="s">
        <v>603</v>
      </c>
      <c r="G467" s="48" t="s">
        <v>440</v>
      </c>
      <c r="H467" s="34" t="s">
        <v>288</v>
      </c>
      <c r="I467" s="71" t="n">
        <v>1</v>
      </c>
      <c r="J467" s="36" t="s">
        <v>604</v>
      </c>
      <c r="K467" s="36" t="n">
        <v>109</v>
      </c>
      <c r="L467" s="36" t="n">
        <v>6.5</v>
      </c>
      <c r="M467" s="36" t="s">
        <v>600</v>
      </c>
      <c r="N467" s="36" t="s">
        <v>52</v>
      </c>
      <c r="O467" s="36" t="s">
        <v>53</v>
      </c>
      <c r="P467" s="36" t="s">
        <v>52</v>
      </c>
      <c r="Q467" s="56" t="s">
        <v>53</v>
      </c>
      <c r="R467" s="36" t="s">
        <v>444</v>
      </c>
      <c r="S467" s="36" t="s">
        <v>53</v>
      </c>
      <c r="T467" s="36"/>
      <c r="U467" s="71" t="n">
        <v>2662.91</v>
      </c>
      <c r="V467" s="71" t="n">
        <v>1974.08</v>
      </c>
      <c r="W467" s="178" t="n">
        <v>302.99</v>
      </c>
      <c r="X467" s="178" t="s">
        <v>319</v>
      </c>
      <c r="Y467" s="178" t="n">
        <v>298.35</v>
      </c>
      <c r="Z467" s="178" t="s">
        <v>319</v>
      </c>
      <c r="AA467" s="178" t="n">
        <v>285.8</v>
      </c>
      <c r="AB467" s="178" t="s">
        <v>319</v>
      </c>
      <c r="AC467" s="178" t="n">
        <v>217.41</v>
      </c>
      <c r="AD467" s="178" t="s">
        <v>319</v>
      </c>
      <c r="AE467" s="178" t="n">
        <v>147.47</v>
      </c>
      <c r="AF467" s="178" t="s">
        <v>319</v>
      </c>
      <c r="AG467" s="178" t="n">
        <v>67.82</v>
      </c>
      <c r="AH467" s="178" t="s">
        <v>319</v>
      </c>
      <c r="AI467" s="178" t="n">
        <v>31.46</v>
      </c>
      <c r="AJ467" s="178" t="s">
        <v>319</v>
      </c>
      <c r="AK467" s="178" t="n">
        <v>44.69</v>
      </c>
      <c r="AL467" s="178" t="s">
        <v>319</v>
      </c>
      <c r="AM467" s="178" t="n">
        <v>53.77</v>
      </c>
      <c r="AN467" s="178" t="s">
        <v>319</v>
      </c>
      <c r="AO467" s="178" t="n">
        <v>150.1</v>
      </c>
      <c r="AP467" s="178" t="s">
        <v>319</v>
      </c>
      <c r="AQ467" s="178" t="n">
        <v>194.45</v>
      </c>
      <c r="AR467" s="178" t="s">
        <v>319</v>
      </c>
      <c r="AS467" s="178" t="n">
        <v>258.43</v>
      </c>
      <c r="AT467" s="178" t="s">
        <v>319</v>
      </c>
      <c r="AU467" s="178" t="n">
        <v>2052.74</v>
      </c>
      <c r="AV467" s="55" t="n">
        <v>0.92773</v>
      </c>
      <c r="AW467" s="55" t="s">
        <v>600</v>
      </c>
      <c r="AX467" s="55" t="s">
        <v>444</v>
      </c>
      <c r="AY467" s="55" t="n">
        <v>1</v>
      </c>
      <c r="AZ467" s="55" t="s">
        <v>453</v>
      </c>
    </row>
    <row collapsed="false" customFormat="false" customHeight="false" hidden="false" ht="15.9" outlineLevel="0" r="468">
      <c r="A468" s="36" t="n">
        <v>458</v>
      </c>
      <c r="B468" s="82" t="n">
        <v>8457</v>
      </c>
      <c r="C468" s="55" t="s">
        <v>448</v>
      </c>
      <c r="D468" s="55" t="s">
        <v>437</v>
      </c>
      <c r="E468" s="55" t="s">
        <v>438</v>
      </c>
      <c r="F468" s="55" t="s">
        <v>603</v>
      </c>
      <c r="G468" s="48" t="s">
        <v>440</v>
      </c>
      <c r="H468" s="34" t="s">
        <v>288</v>
      </c>
      <c r="I468" s="71" t="n">
        <v>0</v>
      </c>
      <c r="J468" s="36" t="s">
        <v>604</v>
      </c>
      <c r="K468" s="36" t="n">
        <v>50</v>
      </c>
      <c r="L468" s="36" t="n">
        <v>6.5</v>
      </c>
      <c r="M468" s="36" t="s">
        <v>600</v>
      </c>
      <c r="N468" s="36" t="s">
        <v>52</v>
      </c>
      <c r="O468" s="36" t="s">
        <v>53</v>
      </c>
      <c r="P468" s="36" t="s">
        <v>52</v>
      </c>
      <c r="Q468" s="56" t="s">
        <v>53</v>
      </c>
      <c r="R468" s="36" t="s">
        <v>444</v>
      </c>
      <c r="S468" s="36" t="s">
        <v>53</v>
      </c>
      <c r="T468" s="36"/>
      <c r="U468" s="71" t="n">
        <v>0</v>
      </c>
      <c r="V468" s="71" t="n">
        <v>189.1</v>
      </c>
      <c r="W468" s="178" t="n">
        <v>55.29</v>
      </c>
      <c r="X468" s="178" t="s">
        <v>466</v>
      </c>
      <c r="Y468" s="178" t="n">
        <v>54.73</v>
      </c>
      <c r="Z468" s="178" t="s">
        <v>466</v>
      </c>
      <c r="AA468" s="178" t="n">
        <v>55.29</v>
      </c>
      <c r="AB468" s="178" t="s">
        <v>466</v>
      </c>
      <c r="AC468" s="178" t="n">
        <v>54.35</v>
      </c>
      <c r="AD468" s="178" t="s">
        <v>466</v>
      </c>
      <c r="AE468" s="178" t="n">
        <v>35.85</v>
      </c>
      <c r="AF468" s="178" t="s">
        <v>466</v>
      </c>
      <c r="AG468" s="178" t="n">
        <v>31.31</v>
      </c>
      <c r="AH468" s="178" t="s">
        <v>466</v>
      </c>
      <c r="AI468" s="178" t="n">
        <v>25.17</v>
      </c>
      <c r="AJ468" s="178" t="s">
        <v>466</v>
      </c>
      <c r="AK468" s="178" t="n">
        <v>28.04</v>
      </c>
      <c r="AL468" s="178" t="s">
        <v>466</v>
      </c>
      <c r="AM468" s="178" t="n">
        <v>27.89</v>
      </c>
      <c r="AN468" s="178" t="s">
        <v>466</v>
      </c>
      <c r="AO468" s="178" t="n">
        <v>53.41</v>
      </c>
      <c r="AP468" s="178" t="s">
        <v>466</v>
      </c>
      <c r="AQ468" s="178" t="n">
        <v>52.04</v>
      </c>
      <c r="AR468" s="178" t="s">
        <v>466</v>
      </c>
      <c r="AS468" s="178" t="n">
        <v>54.16</v>
      </c>
      <c r="AT468" s="178" t="s">
        <v>466</v>
      </c>
      <c r="AU468" s="178" t="n">
        <v>527.53</v>
      </c>
      <c r="AV468" s="55" t="n">
        <v>0.136</v>
      </c>
      <c r="AW468" s="55" t="s">
        <v>600</v>
      </c>
      <c r="AX468" s="55" t="s">
        <v>444</v>
      </c>
      <c r="AY468" s="55" t="n">
        <v>0</v>
      </c>
      <c r="AZ468" s="55" t="s">
        <v>453</v>
      </c>
    </row>
    <row collapsed="false" customFormat="false" customHeight="false" hidden="false" ht="15.9" outlineLevel="0" r="469">
      <c r="A469" s="36" t="n">
        <v>459</v>
      </c>
      <c r="B469" s="82" t="n">
        <v>8458</v>
      </c>
      <c r="C469" s="55" t="s">
        <v>448</v>
      </c>
      <c r="D469" s="55" t="s">
        <v>437</v>
      </c>
      <c r="E469" s="55" t="s">
        <v>438</v>
      </c>
      <c r="F469" s="55" t="s">
        <v>603</v>
      </c>
      <c r="G469" s="48" t="s">
        <v>440</v>
      </c>
      <c r="H469" s="34" t="s">
        <v>288</v>
      </c>
      <c r="I469" s="71" t="n">
        <v>1</v>
      </c>
      <c r="J469" s="36" t="s">
        <v>604</v>
      </c>
      <c r="K469" s="36" t="n">
        <v>109</v>
      </c>
      <c r="L469" s="36" t="n">
        <v>6.5</v>
      </c>
      <c r="M469" s="36" t="s">
        <v>600</v>
      </c>
      <c r="N469" s="36" t="s">
        <v>52</v>
      </c>
      <c r="O469" s="36" t="s">
        <v>53</v>
      </c>
      <c r="P469" s="36" t="s">
        <v>52</v>
      </c>
      <c r="Q469" s="56" t="s">
        <v>53</v>
      </c>
      <c r="R469" s="36" t="s">
        <v>444</v>
      </c>
      <c r="S469" s="36" t="s">
        <v>53</v>
      </c>
      <c r="T469" s="36"/>
      <c r="U469" s="71" t="n">
        <v>1414.65</v>
      </c>
      <c r="V469" s="71" t="n">
        <v>1367.37</v>
      </c>
      <c r="W469" s="178" t="n">
        <v>210.02</v>
      </c>
      <c r="X469" s="178" t="s">
        <v>319</v>
      </c>
      <c r="Y469" s="178" t="n">
        <v>203.21</v>
      </c>
      <c r="Z469" s="178" t="s">
        <v>319</v>
      </c>
      <c r="AA469" s="178" t="n">
        <v>192.26</v>
      </c>
      <c r="AB469" s="178" t="s">
        <v>319</v>
      </c>
      <c r="AC469" s="178" t="n">
        <v>144</v>
      </c>
      <c r="AD469" s="178" t="s">
        <v>319</v>
      </c>
      <c r="AE469" s="178" t="n">
        <v>81.1</v>
      </c>
      <c r="AF469" s="178" t="s">
        <v>319</v>
      </c>
      <c r="AG469" s="178" t="n">
        <v>28.97</v>
      </c>
      <c r="AH469" s="178" t="s">
        <v>319</v>
      </c>
      <c r="AI469" s="178" t="n">
        <v>15.4</v>
      </c>
      <c r="AJ469" s="178" t="s">
        <v>319</v>
      </c>
      <c r="AK469" s="178" t="n">
        <v>17.74</v>
      </c>
      <c r="AL469" s="178" t="s">
        <v>319</v>
      </c>
      <c r="AM469" s="178" t="n">
        <v>22.27</v>
      </c>
      <c r="AN469" s="178" t="s">
        <v>319</v>
      </c>
      <c r="AO469" s="178" t="n">
        <v>96.07</v>
      </c>
      <c r="AP469" s="178" t="s">
        <v>319</v>
      </c>
      <c r="AQ469" s="178" t="n">
        <v>108.84</v>
      </c>
      <c r="AR469" s="178" t="s">
        <v>319</v>
      </c>
      <c r="AS469" s="178" t="n">
        <v>154.97</v>
      </c>
      <c r="AT469" s="178" t="s">
        <v>319</v>
      </c>
      <c r="AU469" s="178" t="n">
        <v>1274.85</v>
      </c>
      <c r="AV469" s="55" t="n">
        <v>1.24497</v>
      </c>
      <c r="AW469" s="55" t="s">
        <v>600</v>
      </c>
      <c r="AX469" s="55" t="s">
        <v>444</v>
      </c>
      <c r="AY469" s="55" t="n">
        <v>1</v>
      </c>
      <c r="AZ469" s="55" t="s">
        <v>453</v>
      </c>
    </row>
    <row collapsed="false" customFormat="false" customHeight="false" hidden="false" ht="15.9" outlineLevel="0" r="470">
      <c r="A470" s="36" t="n">
        <v>460</v>
      </c>
      <c r="B470" s="82" t="n">
        <v>8459</v>
      </c>
      <c r="C470" s="55" t="s">
        <v>448</v>
      </c>
      <c r="D470" s="55" t="s">
        <v>437</v>
      </c>
      <c r="E470" s="55" t="s">
        <v>438</v>
      </c>
      <c r="F470" s="55" t="s">
        <v>603</v>
      </c>
      <c r="G470" s="48" t="s">
        <v>440</v>
      </c>
      <c r="H470" s="34" t="s">
        <v>288</v>
      </c>
      <c r="I470" s="71" t="n">
        <v>0</v>
      </c>
      <c r="J470" s="36" t="s">
        <v>604</v>
      </c>
      <c r="K470" s="36" t="n">
        <v>76</v>
      </c>
      <c r="L470" s="36" t="n">
        <v>6.5</v>
      </c>
      <c r="M470" s="36" t="s">
        <v>600</v>
      </c>
      <c r="N470" s="36" t="s">
        <v>52</v>
      </c>
      <c r="O470" s="36" t="s">
        <v>53</v>
      </c>
      <c r="P470" s="36" t="s">
        <v>52</v>
      </c>
      <c r="Q470" s="56" t="s">
        <v>53</v>
      </c>
      <c r="R470" s="36" t="s">
        <v>444</v>
      </c>
      <c r="S470" s="36" t="s">
        <v>53</v>
      </c>
      <c r="T470" s="36"/>
      <c r="U470" s="71" t="n">
        <v>305.92</v>
      </c>
      <c r="V470" s="71" t="n">
        <v>340.9</v>
      </c>
      <c r="W470" s="178" t="n">
        <v>42.09</v>
      </c>
      <c r="X470" s="178" t="s">
        <v>466</v>
      </c>
      <c r="Y470" s="178" t="n">
        <v>41.68</v>
      </c>
      <c r="Z470" s="178" t="s">
        <v>466</v>
      </c>
      <c r="AA470" s="178" t="n">
        <v>42.17</v>
      </c>
      <c r="AB470" s="178" t="s">
        <v>466</v>
      </c>
      <c r="AC470" s="179" t="n">
        <v>0</v>
      </c>
      <c r="AD470" s="179"/>
      <c r="AE470" s="179" t="n">
        <v>0</v>
      </c>
      <c r="AF470" s="179"/>
      <c r="AG470" s="179" t="n">
        <v>0</v>
      </c>
      <c r="AH470" s="179"/>
      <c r="AI470" s="179" t="n">
        <v>0</v>
      </c>
      <c r="AJ470" s="179"/>
      <c r="AK470" s="179" t="n">
        <v>0</v>
      </c>
      <c r="AL470" s="179"/>
      <c r="AM470" s="179" t="n">
        <v>0</v>
      </c>
      <c r="AN470" s="179"/>
      <c r="AO470" s="179" t="n">
        <v>0</v>
      </c>
      <c r="AP470" s="179"/>
      <c r="AQ470" s="179" t="n">
        <v>0</v>
      </c>
      <c r="AR470" s="179"/>
      <c r="AS470" s="179" t="n">
        <v>0</v>
      </c>
      <c r="AT470" s="178"/>
      <c r="AU470" s="178" t="n">
        <v>125.94</v>
      </c>
      <c r="AV470" s="55" t="n">
        <v>0.136</v>
      </c>
      <c r="AW470" s="55" t="s">
        <v>600</v>
      </c>
      <c r="AX470" s="55" t="s">
        <v>444</v>
      </c>
      <c r="AY470" s="55" t="n">
        <v>0</v>
      </c>
      <c r="AZ470" s="55" t="s">
        <v>453</v>
      </c>
    </row>
    <row collapsed="false" customFormat="false" customHeight="false" hidden="false" ht="15.9" outlineLevel="0" r="471">
      <c r="A471" s="36" t="n">
        <v>461</v>
      </c>
      <c r="B471" s="82" t="n">
        <v>8460</v>
      </c>
      <c r="C471" s="55" t="s">
        <v>448</v>
      </c>
      <c r="D471" s="55" t="s">
        <v>437</v>
      </c>
      <c r="E471" s="55" t="s">
        <v>438</v>
      </c>
      <c r="F471" s="55" t="s">
        <v>603</v>
      </c>
      <c r="G471" s="48" t="s">
        <v>440</v>
      </c>
      <c r="H471" s="34" t="s">
        <v>288</v>
      </c>
      <c r="I471" s="71" t="n">
        <v>1</v>
      </c>
      <c r="J471" s="36" t="s">
        <v>604</v>
      </c>
      <c r="K471" s="36" t="n">
        <v>109</v>
      </c>
      <c r="L471" s="36" t="n">
        <v>6.5</v>
      </c>
      <c r="M471" s="36" t="s">
        <v>600</v>
      </c>
      <c r="N471" s="36" t="s">
        <v>52</v>
      </c>
      <c r="O471" s="36" t="s">
        <v>53</v>
      </c>
      <c r="P471" s="36" t="s">
        <v>52</v>
      </c>
      <c r="Q471" s="56" t="s">
        <v>53</v>
      </c>
      <c r="R471" s="36" t="s">
        <v>444</v>
      </c>
      <c r="S471" s="36" t="s">
        <v>53</v>
      </c>
      <c r="T471" s="36"/>
      <c r="U471" s="71" t="n">
        <v>0</v>
      </c>
      <c r="V471" s="71" t="n">
        <v>0</v>
      </c>
      <c r="W471" s="179" t="n">
        <v>0</v>
      </c>
      <c r="X471" s="179"/>
      <c r="Y471" s="179" t="n">
        <v>0</v>
      </c>
      <c r="Z471" s="179"/>
      <c r="AA471" s="179" t="n">
        <v>0</v>
      </c>
      <c r="AB471" s="179"/>
      <c r="AC471" s="179" t="n">
        <v>0</v>
      </c>
      <c r="AD471" s="179"/>
      <c r="AE471" s="179" t="n">
        <v>0</v>
      </c>
      <c r="AF471" s="179"/>
      <c r="AG471" s="179" t="n">
        <v>0</v>
      </c>
      <c r="AH471" s="179"/>
      <c r="AI471" s="179" t="n">
        <v>0</v>
      </c>
      <c r="AJ471" s="178"/>
      <c r="AK471" s="178" t="n">
        <v>62.28</v>
      </c>
      <c r="AL471" s="178" t="s">
        <v>319</v>
      </c>
      <c r="AM471" s="178" t="n">
        <v>20.58</v>
      </c>
      <c r="AN471" s="178" t="s">
        <v>319</v>
      </c>
      <c r="AO471" s="178" t="n">
        <v>114.78</v>
      </c>
      <c r="AP471" s="178" t="s">
        <v>319</v>
      </c>
      <c r="AQ471" s="178" t="n">
        <v>139.02</v>
      </c>
      <c r="AR471" s="178" t="s">
        <v>319</v>
      </c>
      <c r="AS471" s="178" t="n">
        <v>161.83</v>
      </c>
      <c r="AT471" s="178" t="s">
        <v>319</v>
      </c>
      <c r="AU471" s="178" t="n">
        <v>498.49</v>
      </c>
      <c r="AV471" s="55" t="n">
        <v>0.63192</v>
      </c>
      <c r="AW471" s="55" t="s">
        <v>600</v>
      </c>
      <c r="AX471" s="55" t="s">
        <v>444</v>
      </c>
      <c r="AY471" s="55" t="n">
        <v>1</v>
      </c>
      <c r="AZ471" s="55" t="s">
        <v>453</v>
      </c>
    </row>
    <row collapsed="false" customFormat="false" customHeight="false" hidden="false" ht="15.9" outlineLevel="0" r="472">
      <c r="A472" s="36" t="n">
        <v>462</v>
      </c>
      <c r="B472" s="82" t="n">
        <v>8461</v>
      </c>
      <c r="C472" s="55" t="s">
        <v>448</v>
      </c>
      <c r="D472" s="55" t="s">
        <v>437</v>
      </c>
      <c r="E472" s="55" t="s">
        <v>438</v>
      </c>
      <c r="F472" s="55" t="s">
        <v>603</v>
      </c>
      <c r="G472" s="48" t="s">
        <v>440</v>
      </c>
      <c r="H472" s="34" t="s">
        <v>288</v>
      </c>
      <c r="I472" s="71" t="n">
        <v>1</v>
      </c>
      <c r="J472" s="36" t="s">
        <v>604</v>
      </c>
      <c r="K472" s="36" t="n">
        <v>89</v>
      </c>
      <c r="L472" s="36" t="n">
        <v>6.5</v>
      </c>
      <c r="M472" s="36" t="s">
        <v>600</v>
      </c>
      <c r="N472" s="36" t="s">
        <v>52</v>
      </c>
      <c r="O472" s="36" t="s">
        <v>53</v>
      </c>
      <c r="P472" s="36" t="s">
        <v>52</v>
      </c>
      <c r="Q472" s="56" t="s">
        <v>53</v>
      </c>
      <c r="R472" s="36" t="s">
        <v>444</v>
      </c>
      <c r="S472" s="36" t="s">
        <v>53</v>
      </c>
      <c r="T472" s="36"/>
      <c r="U472" s="71" t="n">
        <v>0</v>
      </c>
      <c r="V472" s="71" t="n">
        <v>860.03</v>
      </c>
      <c r="W472" s="178" t="n">
        <v>260.46</v>
      </c>
      <c r="X472" s="178" t="s">
        <v>466</v>
      </c>
      <c r="Y472" s="178" t="n">
        <v>58.56</v>
      </c>
      <c r="Z472" s="178" t="s">
        <v>466</v>
      </c>
      <c r="AA472" s="178" t="n">
        <v>260.46</v>
      </c>
      <c r="AB472" s="178" t="s">
        <v>466</v>
      </c>
      <c r="AC472" s="178" t="n">
        <v>260.46</v>
      </c>
      <c r="AD472" s="178" t="s">
        <v>466</v>
      </c>
      <c r="AE472" s="178" t="n">
        <v>150.04</v>
      </c>
      <c r="AF472" s="178" t="s">
        <v>319</v>
      </c>
      <c r="AG472" s="178" t="n">
        <v>88.99</v>
      </c>
      <c r="AH472" s="178" t="s">
        <v>319</v>
      </c>
      <c r="AI472" s="178" t="n">
        <v>33.44</v>
      </c>
      <c r="AJ472" s="178" t="s">
        <v>319</v>
      </c>
      <c r="AK472" s="178" t="n">
        <v>43.53</v>
      </c>
      <c r="AL472" s="178" t="s">
        <v>319</v>
      </c>
      <c r="AM472" s="178" t="n">
        <v>68.86</v>
      </c>
      <c r="AN472" s="178" t="s">
        <v>319</v>
      </c>
      <c r="AO472" s="178" t="n">
        <v>209.53</v>
      </c>
      <c r="AP472" s="178" t="s">
        <v>319</v>
      </c>
      <c r="AQ472" s="178" t="n">
        <v>208.32</v>
      </c>
      <c r="AR472" s="178" t="s">
        <v>319</v>
      </c>
      <c r="AS472" s="178" t="n">
        <v>293.06</v>
      </c>
      <c r="AT472" s="178" t="s">
        <v>319</v>
      </c>
      <c r="AU472" s="178" t="n">
        <v>1935.71</v>
      </c>
      <c r="AV472" s="55" t="n">
        <v>1.21973</v>
      </c>
      <c r="AW472" s="55" t="s">
        <v>600</v>
      </c>
      <c r="AX472" s="55" t="s">
        <v>444</v>
      </c>
      <c r="AY472" s="55" t="n">
        <v>1</v>
      </c>
      <c r="AZ472" s="55" t="s">
        <v>453</v>
      </c>
    </row>
    <row collapsed="false" customFormat="false" customHeight="false" hidden="false" ht="15.9" outlineLevel="0" r="473">
      <c r="A473" s="36" t="n">
        <v>463</v>
      </c>
      <c r="B473" s="82" t="n">
        <v>8462</v>
      </c>
      <c r="C473" s="55" t="s">
        <v>448</v>
      </c>
      <c r="D473" s="55" t="s">
        <v>437</v>
      </c>
      <c r="E473" s="55" t="s">
        <v>438</v>
      </c>
      <c r="F473" s="55" t="s">
        <v>603</v>
      </c>
      <c r="G473" s="48" t="s">
        <v>440</v>
      </c>
      <c r="H473" s="34" t="s">
        <v>288</v>
      </c>
      <c r="I473" s="71" t="n">
        <v>5</v>
      </c>
      <c r="J473" s="36" t="s">
        <v>604</v>
      </c>
      <c r="K473" s="36" t="n">
        <v>89</v>
      </c>
      <c r="L473" s="36" t="n">
        <v>6.5</v>
      </c>
      <c r="M473" s="36" t="s">
        <v>600</v>
      </c>
      <c r="N473" s="36" t="s">
        <v>52</v>
      </c>
      <c r="O473" s="36" t="s">
        <v>53</v>
      </c>
      <c r="P473" s="36" t="s">
        <v>52</v>
      </c>
      <c r="Q473" s="56" t="s">
        <v>53</v>
      </c>
      <c r="R473" s="36" t="s">
        <v>444</v>
      </c>
      <c r="S473" s="36" t="s">
        <v>53</v>
      </c>
      <c r="T473" s="36"/>
      <c r="U473" s="71" t="n">
        <v>0</v>
      </c>
      <c r="V473" s="71" t="n">
        <v>2662.16</v>
      </c>
      <c r="W473" s="178" t="s">
        <v>605</v>
      </c>
      <c r="X473" s="178" t="s">
        <v>466</v>
      </c>
      <c r="Y473" s="178" t="n">
        <v>819.7</v>
      </c>
      <c r="Z473" s="178" t="s">
        <v>466</v>
      </c>
      <c r="AA473" s="178" t="n">
        <v>819.7</v>
      </c>
      <c r="AB473" s="178" t="s">
        <v>466</v>
      </c>
      <c r="AC473" s="178" t="n">
        <v>819.7</v>
      </c>
      <c r="AD473" s="178" t="s">
        <v>466</v>
      </c>
      <c r="AE473" s="178" t="n">
        <v>456.66</v>
      </c>
      <c r="AF473" s="178" t="s">
        <v>319</v>
      </c>
      <c r="AG473" s="178" t="n">
        <v>255.57</v>
      </c>
      <c r="AH473" s="178" t="s">
        <v>319</v>
      </c>
      <c r="AI473" s="178" t="n">
        <v>79.5</v>
      </c>
      <c r="AJ473" s="178" t="s">
        <v>319</v>
      </c>
      <c r="AK473" s="178" t="n">
        <v>123.28</v>
      </c>
      <c r="AL473" s="178" t="s">
        <v>319</v>
      </c>
      <c r="AM473" s="178" t="n">
        <v>154.06</v>
      </c>
      <c r="AN473" s="178" t="s">
        <v>319</v>
      </c>
      <c r="AO473" s="178" t="n">
        <v>522.84</v>
      </c>
      <c r="AP473" s="178" t="s">
        <v>319</v>
      </c>
      <c r="AQ473" s="178" t="n">
        <v>596.23</v>
      </c>
      <c r="AR473" s="178" t="s">
        <v>319</v>
      </c>
      <c r="AS473" s="178" t="n">
        <v>791.23</v>
      </c>
      <c r="AT473" s="178" t="s">
        <v>319</v>
      </c>
      <c r="AU473" s="178" t="e">
        <f aca="false"/>
        <v>#VALUE!</v>
      </c>
      <c r="AV473" s="55" t="n">
        <v>4.44036</v>
      </c>
      <c r="AW473" s="55" t="s">
        <v>600</v>
      </c>
      <c r="AX473" s="55" t="s">
        <v>444</v>
      </c>
      <c r="AY473" s="55" t="n">
        <v>5</v>
      </c>
      <c r="AZ473" s="55" t="s">
        <v>453</v>
      </c>
    </row>
    <row collapsed="false" customFormat="false" customHeight="false" hidden="false" ht="15.9" outlineLevel="0" r="474">
      <c r="A474" s="36" t="n">
        <v>464</v>
      </c>
      <c r="B474" s="82" t="n">
        <v>8463</v>
      </c>
      <c r="C474" s="55" t="s">
        <v>448</v>
      </c>
      <c r="D474" s="55" t="s">
        <v>437</v>
      </c>
      <c r="E474" s="55" t="s">
        <v>438</v>
      </c>
      <c r="F474" s="55" t="s">
        <v>603</v>
      </c>
      <c r="G474" s="48" t="s">
        <v>440</v>
      </c>
      <c r="H474" s="34" t="s">
        <v>288</v>
      </c>
      <c r="I474" s="71" t="n">
        <v>1</v>
      </c>
      <c r="J474" s="36" t="s">
        <v>604</v>
      </c>
      <c r="K474" s="36" t="n">
        <v>89</v>
      </c>
      <c r="L474" s="36" t="n">
        <v>6.5</v>
      </c>
      <c r="M474" s="36" t="s">
        <v>600</v>
      </c>
      <c r="N474" s="36" t="s">
        <v>52</v>
      </c>
      <c r="O474" s="36" t="s">
        <v>53</v>
      </c>
      <c r="P474" s="36" t="s">
        <v>52</v>
      </c>
      <c r="Q474" s="56" t="s">
        <v>53</v>
      </c>
      <c r="R474" s="36" t="s">
        <v>444</v>
      </c>
      <c r="S474" s="36" t="s">
        <v>53</v>
      </c>
      <c r="T474" s="36"/>
      <c r="U474" s="71" t="n">
        <v>0</v>
      </c>
      <c r="V474" s="71" t="n">
        <v>432.13</v>
      </c>
      <c r="W474" s="178" t="n">
        <v>133.34</v>
      </c>
      <c r="X474" s="178" t="s">
        <v>466</v>
      </c>
      <c r="Y474" s="178" t="n">
        <v>133.34</v>
      </c>
      <c r="Z474" s="178" t="s">
        <v>466</v>
      </c>
      <c r="AA474" s="178" t="n">
        <v>133.34</v>
      </c>
      <c r="AB474" s="178" t="s">
        <v>466</v>
      </c>
      <c r="AC474" s="178" t="n">
        <v>133.34</v>
      </c>
      <c r="AD474" s="178" t="s">
        <v>466</v>
      </c>
      <c r="AE474" s="178" t="n">
        <v>36.89</v>
      </c>
      <c r="AF474" s="178" t="s">
        <v>319</v>
      </c>
      <c r="AG474" s="178" t="n">
        <v>27.44</v>
      </c>
      <c r="AH474" s="178" t="s">
        <v>319</v>
      </c>
      <c r="AI474" s="178" t="n">
        <v>8.21</v>
      </c>
      <c r="AJ474" s="178" t="s">
        <v>319</v>
      </c>
      <c r="AK474" s="178" t="n">
        <v>15.47</v>
      </c>
      <c r="AL474" s="178" t="s">
        <v>319</v>
      </c>
      <c r="AM474" s="178" t="n">
        <v>20.36</v>
      </c>
      <c r="AN474" s="178" t="s">
        <v>319</v>
      </c>
      <c r="AO474" s="178" t="n">
        <v>79.69</v>
      </c>
      <c r="AP474" s="178" t="s">
        <v>319</v>
      </c>
      <c r="AQ474" s="178" t="n">
        <v>87.36</v>
      </c>
      <c r="AR474" s="178" t="s">
        <v>319</v>
      </c>
      <c r="AS474" s="178" t="n">
        <v>126.59</v>
      </c>
      <c r="AT474" s="178" t="s">
        <v>319</v>
      </c>
      <c r="AU474" s="178" t="n">
        <v>935.37</v>
      </c>
      <c r="AV474" s="55" t="n">
        <v>0.55215</v>
      </c>
      <c r="AW474" s="55" t="s">
        <v>600</v>
      </c>
      <c r="AX474" s="55" t="s">
        <v>444</v>
      </c>
      <c r="AY474" s="55" t="n">
        <v>1</v>
      </c>
      <c r="AZ474" s="55" t="s">
        <v>453</v>
      </c>
    </row>
    <row collapsed="false" customFormat="false" customHeight="false" hidden="false" ht="15.9" outlineLevel="0" r="475">
      <c r="A475" s="36" t="n">
        <v>465</v>
      </c>
      <c r="B475" s="82" t="n">
        <v>8464</v>
      </c>
      <c r="C475" s="55" t="s">
        <v>448</v>
      </c>
      <c r="D475" s="55" t="s">
        <v>437</v>
      </c>
      <c r="E475" s="55" t="s">
        <v>438</v>
      </c>
      <c r="F475" s="55" t="s">
        <v>603</v>
      </c>
      <c r="G475" s="48" t="s">
        <v>440</v>
      </c>
      <c r="H475" s="34" t="s">
        <v>288</v>
      </c>
      <c r="I475" s="71" t="n">
        <v>1</v>
      </c>
      <c r="J475" s="36" t="s">
        <v>604</v>
      </c>
      <c r="K475" s="36" t="n">
        <v>89</v>
      </c>
      <c r="L475" s="36" t="n">
        <v>6.5</v>
      </c>
      <c r="M475" s="36" t="s">
        <v>600</v>
      </c>
      <c r="N475" s="36" t="s">
        <v>52</v>
      </c>
      <c r="O475" s="36" t="s">
        <v>53</v>
      </c>
      <c r="P475" s="36" t="s">
        <v>52</v>
      </c>
      <c r="Q475" s="56" t="s">
        <v>53</v>
      </c>
      <c r="R475" s="36" t="s">
        <v>444</v>
      </c>
      <c r="S475" s="36" t="s">
        <v>53</v>
      </c>
      <c r="T475" s="36"/>
      <c r="U475" s="71" t="n">
        <v>0</v>
      </c>
      <c r="V475" s="71" t="n">
        <v>424.64</v>
      </c>
      <c r="W475" s="178" t="n">
        <v>131.36</v>
      </c>
      <c r="X475" s="178" t="s">
        <v>466</v>
      </c>
      <c r="Y475" s="178" t="n">
        <v>131.36</v>
      </c>
      <c r="Z475" s="178" t="s">
        <v>466</v>
      </c>
      <c r="AA475" s="178" t="n">
        <v>131.36</v>
      </c>
      <c r="AB475" s="178" t="s">
        <v>466</v>
      </c>
      <c r="AC475" s="178" t="n">
        <v>80.87</v>
      </c>
      <c r="AD475" s="178" t="s">
        <v>466</v>
      </c>
      <c r="AE475" s="178" t="n">
        <v>73.35</v>
      </c>
      <c r="AF475" s="178" t="s">
        <v>319</v>
      </c>
      <c r="AG475" s="178" t="n">
        <v>30.19</v>
      </c>
      <c r="AH475" s="178" t="s">
        <v>319</v>
      </c>
      <c r="AI475" s="178" t="n">
        <v>8.07</v>
      </c>
      <c r="AJ475" s="178" t="s">
        <v>319</v>
      </c>
      <c r="AK475" s="178" t="n">
        <v>16.92</v>
      </c>
      <c r="AL475" s="178" t="s">
        <v>319</v>
      </c>
      <c r="AM475" s="178" t="n">
        <v>21.33</v>
      </c>
      <c r="AN475" s="178" t="s">
        <v>319</v>
      </c>
      <c r="AO475" s="178" t="n">
        <v>82.99</v>
      </c>
      <c r="AP475" s="178" t="s">
        <v>319</v>
      </c>
      <c r="AQ475" s="178" t="n">
        <v>95.85</v>
      </c>
      <c r="AR475" s="178" t="s">
        <v>319</v>
      </c>
      <c r="AS475" s="178" t="n">
        <v>129.7</v>
      </c>
      <c r="AT475" s="178" t="s">
        <v>319</v>
      </c>
      <c r="AU475" s="178" t="n">
        <v>933.35</v>
      </c>
      <c r="AV475" s="55" t="n">
        <v>0.55215</v>
      </c>
      <c r="AW475" s="55" t="s">
        <v>600</v>
      </c>
      <c r="AX475" s="55" t="s">
        <v>444</v>
      </c>
      <c r="AY475" s="55" t="n">
        <v>1</v>
      </c>
      <c r="AZ475" s="55" t="s">
        <v>453</v>
      </c>
    </row>
    <row collapsed="false" customFormat="false" customHeight="false" hidden="false" ht="15.9" outlineLevel="0" r="476">
      <c r="A476" s="36" t="n">
        <v>466</v>
      </c>
      <c r="B476" s="82" t="n">
        <v>8465</v>
      </c>
      <c r="C476" s="55" t="s">
        <v>448</v>
      </c>
      <c r="D476" s="55" t="s">
        <v>437</v>
      </c>
      <c r="E476" s="55" t="s">
        <v>438</v>
      </c>
      <c r="F476" s="55" t="s">
        <v>603</v>
      </c>
      <c r="G476" s="48" t="s">
        <v>440</v>
      </c>
      <c r="H476" s="34" t="s">
        <v>288</v>
      </c>
      <c r="I476" s="71" t="n">
        <v>1</v>
      </c>
      <c r="J476" s="36" t="s">
        <v>604</v>
      </c>
      <c r="K476" s="36" t="n">
        <v>89</v>
      </c>
      <c r="L476" s="36" t="n">
        <v>6.5</v>
      </c>
      <c r="M476" s="36" t="s">
        <v>600</v>
      </c>
      <c r="N476" s="36" t="s">
        <v>52</v>
      </c>
      <c r="O476" s="36" t="s">
        <v>53</v>
      </c>
      <c r="P476" s="36" t="s">
        <v>52</v>
      </c>
      <c r="Q476" s="56" t="s">
        <v>53</v>
      </c>
      <c r="R476" s="36" t="s">
        <v>444</v>
      </c>
      <c r="S476" s="36" t="s">
        <v>53</v>
      </c>
      <c r="T476" s="36"/>
      <c r="U476" s="71" t="n">
        <v>0</v>
      </c>
      <c r="V476" s="71" t="n">
        <v>437.18</v>
      </c>
      <c r="W476" s="178" t="n">
        <v>133.2</v>
      </c>
      <c r="X476" s="178" t="s">
        <v>466</v>
      </c>
      <c r="Y476" s="178" t="n">
        <v>133.2</v>
      </c>
      <c r="Z476" s="178" t="s">
        <v>466</v>
      </c>
      <c r="AA476" s="178" t="n">
        <v>133.2</v>
      </c>
      <c r="AB476" s="178" t="s">
        <v>466</v>
      </c>
      <c r="AC476" s="178" t="n">
        <v>78.06</v>
      </c>
      <c r="AD476" s="178" t="s">
        <v>466</v>
      </c>
      <c r="AE476" s="178" t="n">
        <v>68.19</v>
      </c>
      <c r="AF476" s="178" t="s">
        <v>319</v>
      </c>
      <c r="AG476" s="178" t="n">
        <v>29.29</v>
      </c>
      <c r="AH476" s="178" t="s">
        <v>319</v>
      </c>
      <c r="AI476" s="178" t="n">
        <v>6.92</v>
      </c>
      <c r="AJ476" s="178" t="s">
        <v>319</v>
      </c>
      <c r="AK476" s="178" t="n">
        <v>15.61</v>
      </c>
      <c r="AL476" s="178" t="s">
        <v>319</v>
      </c>
      <c r="AM476" s="178" t="n">
        <v>19.54</v>
      </c>
      <c r="AN476" s="178" t="s">
        <v>319</v>
      </c>
      <c r="AO476" s="178" t="n">
        <v>68.68</v>
      </c>
      <c r="AP476" s="178" t="s">
        <v>319</v>
      </c>
      <c r="AQ476" s="178" t="n">
        <v>91.79</v>
      </c>
      <c r="AR476" s="178" t="s">
        <v>319</v>
      </c>
      <c r="AS476" s="178" t="n">
        <v>128.87</v>
      </c>
      <c r="AT476" s="178" t="s">
        <v>319</v>
      </c>
      <c r="AU476" s="178" t="n">
        <v>906.55</v>
      </c>
      <c r="AV476" s="55" t="n">
        <v>0.55215</v>
      </c>
      <c r="AW476" s="55" t="s">
        <v>600</v>
      </c>
      <c r="AX476" s="55" t="s">
        <v>444</v>
      </c>
      <c r="AY476" s="55" t="n">
        <v>1</v>
      </c>
      <c r="AZ476" s="55" t="s">
        <v>453</v>
      </c>
    </row>
    <row collapsed="false" customFormat="false" customHeight="false" hidden="false" ht="15.9" outlineLevel="0" r="477">
      <c r="A477" s="36" t="n">
        <v>467</v>
      </c>
      <c r="B477" s="82" t="n">
        <v>8466</v>
      </c>
      <c r="C477" s="55" t="s">
        <v>448</v>
      </c>
      <c r="D477" s="55" t="s">
        <v>437</v>
      </c>
      <c r="E477" s="55" t="s">
        <v>438</v>
      </c>
      <c r="F477" s="55" t="s">
        <v>603</v>
      </c>
      <c r="G477" s="48" t="s">
        <v>440</v>
      </c>
      <c r="H477" s="34" t="s">
        <v>288</v>
      </c>
      <c r="I477" s="71" t="n">
        <v>4</v>
      </c>
      <c r="J477" s="36" t="s">
        <v>604</v>
      </c>
      <c r="K477" s="36" t="n">
        <v>89</v>
      </c>
      <c r="L477" s="36" t="n">
        <v>6.5</v>
      </c>
      <c r="M477" s="36" t="s">
        <v>600</v>
      </c>
      <c r="N477" s="36" t="s">
        <v>52</v>
      </c>
      <c r="O477" s="36" t="s">
        <v>53</v>
      </c>
      <c r="P477" s="36" t="s">
        <v>52</v>
      </c>
      <c r="Q477" s="56" t="s">
        <v>53</v>
      </c>
      <c r="R477" s="36" t="s">
        <v>444</v>
      </c>
      <c r="S477" s="36" t="s">
        <v>53</v>
      </c>
      <c r="T477" s="36"/>
      <c r="U477" s="71" t="n">
        <v>0</v>
      </c>
      <c r="V477" s="71" t="n">
        <v>2862.29</v>
      </c>
      <c r="W477" s="178" t="n">
        <v>868.35</v>
      </c>
      <c r="X477" s="178" t="s">
        <v>466</v>
      </c>
      <c r="Y477" s="178" t="n">
        <v>869.35</v>
      </c>
      <c r="Z477" s="178" t="s">
        <v>466</v>
      </c>
      <c r="AA477" s="178" t="n">
        <v>845.57</v>
      </c>
      <c r="AB477" s="178" t="s">
        <v>466</v>
      </c>
      <c r="AC477" s="178" t="n">
        <v>869.35</v>
      </c>
      <c r="AD477" s="178" t="s">
        <v>466</v>
      </c>
      <c r="AE477" s="178" t="n">
        <v>510.1</v>
      </c>
      <c r="AF477" s="178" t="s">
        <v>319</v>
      </c>
      <c r="AG477" s="178" t="n">
        <v>309.27</v>
      </c>
      <c r="AH477" s="178" t="s">
        <v>319</v>
      </c>
      <c r="AI477" s="178" t="n">
        <v>119.75</v>
      </c>
      <c r="AJ477" s="178" t="s">
        <v>319</v>
      </c>
      <c r="AK477" s="178" t="n">
        <v>129.72</v>
      </c>
      <c r="AL477" s="178" t="s">
        <v>319</v>
      </c>
      <c r="AM477" s="178" t="n">
        <v>146.5</v>
      </c>
      <c r="AN477" s="178" t="s">
        <v>319</v>
      </c>
      <c r="AO477" s="178" t="n">
        <v>458.7</v>
      </c>
      <c r="AP477" s="178" t="s">
        <v>319</v>
      </c>
      <c r="AQ477" s="178" t="n">
        <v>523.67</v>
      </c>
      <c r="AR477" s="178" t="s">
        <v>319</v>
      </c>
      <c r="AS477" s="178" t="n">
        <v>695.43</v>
      </c>
      <c r="AT477" s="178" t="s">
        <v>319</v>
      </c>
      <c r="AU477" s="178" t="n">
        <v>6345.76</v>
      </c>
      <c r="AV477" s="55" t="n">
        <v>2.95136</v>
      </c>
      <c r="AW477" s="55" t="s">
        <v>600</v>
      </c>
      <c r="AX477" s="55" t="s">
        <v>444</v>
      </c>
      <c r="AY477" s="55" t="n">
        <v>4</v>
      </c>
      <c r="AZ477" s="55" t="s">
        <v>453</v>
      </c>
    </row>
    <row collapsed="false" customFormat="false" customHeight="false" hidden="false" ht="15.9" outlineLevel="0" r="478">
      <c r="A478" s="36" t="n">
        <v>468</v>
      </c>
      <c r="B478" s="82" t="n">
        <v>8467</v>
      </c>
      <c r="C478" s="55" t="s">
        <v>448</v>
      </c>
      <c r="D478" s="55" t="s">
        <v>437</v>
      </c>
      <c r="E478" s="55" t="s">
        <v>438</v>
      </c>
      <c r="F478" s="55" t="s">
        <v>603</v>
      </c>
      <c r="G478" s="48" t="s">
        <v>440</v>
      </c>
      <c r="H478" s="34" t="s">
        <v>288</v>
      </c>
      <c r="I478" s="71" t="n">
        <v>1</v>
      </c>
      <c r="J478" s="36" t="s">
        <v>604</v>
      </c>
      <c r="K478" s="36" t="n">
        <v>89</v>
      </c>
      <c r="L478" s="36" t="n">
        <v>6.5</v>
      </c>
      <c r="M478" s="36" t="s">
        <v>600</v>
      </c>
      <c r="N478" s="36" t="s">
        <v>52</v>
      </c>
      <c r="O478" s="36" t="s">
        <v>53</v>
      </c>
      <c r="P478" s="36" t="s">
        <v>52</v>
      </c>
      <c r="Q478" s="56" t="s">
        <v>53</v>
      </c>
      <c r="R478" s="36" t="s">
        <v>444</v>
      </c>
      <c r="S478" s="36" t="s">
        <v>53</v>
      </c>
      <c r="T478" s="36"/>
      <c r="U478" s="71" t="n">
        <v>0</v>
      </c>
      <c r="V478" s="71" t="n">
        <v>447.29</v>
      </c>
      <c r="W478" s="178" t="n">
        <v>136.54</v>
      </c>
      <c r="X478" s="178" t="s">
        <v>466</v>
      </c>
      <c r="Y478" s="178" t="n">
        <v>136.54</v>
      </c>
      <c r="Z478" s="178" t="s">
        <v>466</v>
      </c>
      <c r="AA478" s="178" t="n">
        <v>136.54</v>
      </c>
      <c r="AB478" s="178" t="s">
        <v>466</v>
      </c>
      <c r="AC478" s="178" t="n">
        <v>136.54</v>
      </c>
      <c r="AD478" s="178" t="s">
        <v>466</v>
      </c>
      <c r="AE478" s="178" t="n">
        <v>73.34</v>
      </c>
      <c r="AF478" s="178" t="s">
        <v>319</v>
      </c>
      <c r="AG478" s="178" t="n">
        <v>47.27</v>
      </c>
      <c r="AH478" s="178" t="s">
        <v>319</v>
      </c>
      <c r="AI478" s="178" t="n">
        <v>10.16</v>
      </c>
      <c r="AJ478" s="178" t="s">
        <v>319</v>
      </c>
      <c r="AK478" s="178" t="n">
        <v>20.02</v>
      </c>
      <c r="AL478" s="178" t="s">
        <v>319</v>
      </c>
      <c r="AM478" s="178" t="n">
        <v>23.88</v>
      </c>
      <c r="AN478" s="178" t="s">
        <v>319</v>
      </c>
      <c r="AO478" s="178" t="n">
        <v>83.81</v>
      </c>
      <c r="AP478" s="178" t="s">
        <v>319</v>
      </c>
      <c r="AQ478" s="178" t="n">
        <v>96.38</v>
      </c>
      <c r="AR478" s="178" t="s">
        <v>319</v>
      </c>
      <c r="AS478" s="178" t="n">
        <v>131.05</v>
      </c>
      <c r="AT478" s="178" t="s">
        <v>319</v>
      </c>
      <c r="AU478" s="178" t="n">
        <v>1032.07</v>
      </c>
      <c r="AV478" s="55" t="n">
        <v>0.55215</v>
      </c>
      <c r="AW478" s="55" t="s">
        <v>600</v>
      </c>
      <c r="AX478" s="55" t="s">
        <v>444</v>
      </c>
      <c r="AY478" s="55" t="n">
        <v>1</v>
      </c>
      <c r="AZ478" s="55" t="s">
        <v>453</v>
      </c>
    </row>
    <row collapsed="false" customFormat="false" customHeight="false" hidden="false" ht="15.9" outlineLevel="0" r="479">
      <c r="A479" s="36" t="n">
        <v>469</v>
      </c>
      <c r="B479" s="82" t="n">
        <v>8468</v>
      </c>
      <c r="C479" s="55" t="s">
        <v>448</v>
      </c>
      <c r="D479" s="55" t="s">
        <v>437</v>
      </c>
      <c r="E479" s="55" t="s">
        <v>438</v>
      </c>
      <c r="F479" s="55" t="s">
        <v>603</v>
      </c>
      <c r="G479" s="48" t="s">
        <v>440</v>
      </c>
      <c r="H479" s="34" t="s">
        <v>288</v>
      </c>
      <c r="I479" s="71" t="n">
        <v>1</v>
      </c>
      <c r="J479" s="36" t="s">
        <v>604</v>
      </c>
      <c r="K479" s="36" t="n">
        <v>89</v>
      </c>
      <c r="L479" s="36" t="n">
        <v>6.5</v>
      </c>
      <c r="M479" s="36" t="s">
        <v>600</v>
      </c>
      <c r="N479" s="36" t="s">
        <v>52</v>
      </c>
      <c r="O479" s="36" t="s">
        <v>53</v>
      </c>
      <c r="P479" s="36" t="s">
        <v>52</v>
      </c>
      <c r="Q479" s="56" t="s">
        <v>53</v>
      </c>
      <c r="R479" s="36" t="s">
        <v>444</v>
      </c>
      <c r="S479" s="36" t="s">
        <v>53</v>
      </c>
      <c r="T479" s="36"/>
      <c r="U479" s="71" t="n">
        <v>0</v>
      </c>
      <c r="V479" s="71" t="n">
        <v>431.25</v>
      </c>
      <c r="W479" s="178" t="n">
        <v>132.62</v>
      </c>
      <c r="X479" s="178" t="s">
        <v>466</v>
      </c>
      <c r="Y479" s="178" t="n">
        <v>132.62</v>
      </c>
      <c r="Z479" s="178" t="s">
        <v>466</v>
      </c>
      <c r="AA479" s="178" t="n">
        <v>132.62</v>
      </c>
      <c r="AB479" s="178" t="s">
        <v>466</v>
      </c>
      <c r="AC479" s="178" t="n">
        <v>132.62</v>
      </c>
      <c r="AD479" s="178" t="s">
        <v>466</v>
      </c>
      <c r="AE479" s="178" t="n">
        <v>69.26</v>
      </c>
      <c r="AF479" s="178" t="s">
        <v>319</v>
      </c>
      <c r="AG479" s="178" t="n">
        <v>43.53</v>
      </c>
      <c r="AH479" s="178" t="s">
        <v>319</v>
      </c>
      <c r="AI479" s="178" t="n">
        <v>34.17</v>
      </c>
      <c r="AJ479" s="178" t="s">
        <v>319</v>
      </c>
      <c r="AK479" s="178" t="n">
        <v>37.83</v>
      </c>
      <c r="AL479" s="178" t="s">
        <v>319</v>
      </c>
      <c r="AM479" s="178" t="n">
        <v>15.35</v>
      </c>
      <c r="AN479" s="178" t="s">
        <v>319</v>
      </c>
      <c r="AO479" s="178" t="n">
        <v>83.13</v>
      </c>
      <c r="AP479" s="178" t="s">
        <v>319</v>
      </c>
      <c r="AQ479" s="178" t="n">
        <v>95.36</v>
      </c>
      <c r="AR479" s="178" t="s">
        <v>319</v>
      </c>
      <c r="AS479" s="178" t="n">
        <v>126.59</v>
      </c>
      <c r="AT479" s="178" t="s">
        <v>319</v>
      </c>
      <c r="AU479" s="178" t="n">
        <v>1035.7</v>
      </c>
      <c r="AV479" s="55" t="n">
        <v>0.55215</v>
      </c>
      <c r="AW479" s="55" t="s">
        <v>600</v>
      </c>
      <c r="AX479" s="55" t="s">
        <v>444</v>
      </c>
      <c r="AY479" s="55" t="n">
        <v>1</v>
      </c>
      <c r="AZ479" s="55" t="s">
        <v>453</v>
      </c>
    </row>
    <row collapsed="false" customFormat="false" customHeight="false" hidden="false" ht="15.9" outlineLevel="0" r="480">
      <c r="A480" s="36" t="n">
        <v>470</v>
      </c>
      <c r="B480" s="82" t="n">
        <v>8469</v>
      </c>
      <c r="C480" s="55" t="s">
        <v>448</v>
      </c>
      <c r="D480" s="55" t="s">
        <v>437</v>
      </c>
      <c r="E480" s="55" t="s">
        <v>438</v>
      </c>
      <c r="F480" s="55" t="s">
        <v>603</v>
      </c>
      <c r="G480" s="48" t="s">
        <v>440</v>
      </c>
      <c r="H480" s="34" t="s">
        <v>288</v>
      </c>
      <c r="I480" s="71" t="n">
        <v>1</v>
      </c>
      <c r="J480" s="36" t="s">
        <v>604</v>
      </c>
      <c r="K480" s="36" t="n">
        <v>89</v>
      </c>
      <c r="L480" s="36" t="n">
        <v>6.5</v>
      </c>
      <c r="M480" s="36" t="s">
        <v>600</v>
      </c>
      <c r="N480" s="36" t="s">
        <v>52</v>
      </c>
      <c r="O480" s="36" t="s">
        <v>53</v>
      </c>
      <c r="P480" s="36" t="s">
        <v>52</v>
      </c>
      <c r="Q480" s="56" t="s">
        <v>53</v>
      </c>
      <c r="R480" s="36" t="s">
        <v>444</v>
      </c>
      <c r="S480" s="36" t="s">
        <v>53</v>
      </c>
      <c r="T480" s="36"/>
      <c r="U480" s="71" t="n">
        <v>0</v>
      </c>
      <c r="V480" s="71" t="n">
        <v>444.16</v>
      </c>
      <c r="W480" s="178" t="n">
        <v>135.85</v>
      </c>
      <c r="X480" s="178" t="s">
        <v>466</v>
      </c>
      <c r="Y480" s="178" t="n">
        <v>135.85</v>
      </c>
      <c r="Z480" s="178" t="s">
        <v>466</v>
      </c>
      <c r="AA480" s="178" t="n">
        <v>135.88</v>
      </c>
      <c r="AB480" s="178" t="s">
        <v>466</v>
      </c>
      <c r="AC480" s="178" t="n">
        <v>135.88</v>
      </c>
      <c r="AD480" s="178" t="s">
        <v>466</v>
      </c>
      <c r="AE480" s="178" t="n">
        <v>72.49</v>
      </c>
      <c r="AF480" s="178" t="s">
        <v>319</v>
      </c>
      <c r="AG480" s="178" t="n">
        <v>43.56</v>
      </c>
      <c r="AH480" s="178" t="s">
        <v>319</v>
      </c>
      <c r="AI480" s="178" t="n">
        <v>8.86</v>
      </c>
      <c r="AJ480" s="178" t="s">
        <v>319</v>
      </c>
      <c r="AK480" s="178" t="n">
        <v>16.52</v>
      </c>
      <c r="AL480" s="178" t="s">
        <v>319</v>
      </c>
      <c r="AM480" s="178" t="n">
        <v>21.17</v>
      </c>
      <c r="AN480" s="178" t="s">
        <v>319</v>
      </c>
      <c r="AO480" s="178" t="n">
        <v>76.55</v>
      </c>
      <c r="AP480" s="178" t="s">
        <v>319</v>
      </c>
      <c r="AQ480" s="178" t="n">
        <v>84.87</v>
      </c>
      <c r="AR480" s="178" t="s">
        <v>319</v>
      </c>
      <c r="AS480" s="178" t="n">
        <v>115.95</v>
      </c>
      <c r="AT480" s="178" t="s">
        <v>319</v>
      </c>
      <c r="AU480" s="178" t="n">
        <v>983.43</v>
      </c>
      <c r="AV480" s="55" t="n">
        <v>0.55215</v>
      </c>
      <c r="AW480" s="55" t="s">
        <v>600</v>
      </c>
      <c r="AX480" s="55" t="s">
        <v>444</v>
      </c>
      <c r="AY480" s="55" t="n">
        <v>1</v>
      </c>
      <c r="AZ480" s="55" t="s">
        <v>453</v>
      </c>
    </row>
    <row collapsed="false" customFormat="false" customHeight="false" hidden="false" ht="15.9" outlineLevel="0" r="481">
      <c r="A481" s="36" t="n">
        <v>471</v>
      </c>
      <c r="B481" s="82" t="n">
        <v>8470</v>
      </c>
      <c r="C481" s="55" t="s">
        <v>448</v>
      </c>
      <c r="D481" s="55" t="s">
        <v>437</v>
      </c>
      <c r="E481" s="55" t="s">
        <v>438</v>
      </c>
      <c r="F481" s="55" t="s">
        <v>603</v>
      </c>
      <c r="G481" s="48" t="s">
        <v>440</v>
      </c>
      <c r="H481" s="34" t="s">
        <v>288</v>
      </c>
      <c r="I481" s="71" t="n">
        <v>1</v>
      </c>
      <c r="J481" s="36" t="s">
        <v>604</v>
      </c>
      <c r="K481" s="36" t="n">
        <v>89</v>
      </c>
      <c r="L481" s="36" t="n">
        <v>6.5</v>
      </c>
      <c r="M481" s="36" t="s">
        <v>600</v>
      </c>
      <c r="N481" s="36" t="s">
        <v>52</v>
      </c>
      <c r="O481" s="36" t="s">
        <v>53</v>
      </c>
      <c r="P481" s="36" t="s">
        <v>52</v>
      </c>
      <c r="Q481" s="56" t="s">
        <v>53</v>
      </c>
      <c r="R481" s="36" t="s">
        <v>444</v>
      </c>
      <c r="S481" s="36" t="s">
        <v>53</v>
      </c>
      <c r="T481" s="36"/>
      <c r="U481" s="71" t="n">
        <v>0</v>
      </c>
      <c r="V481" s="71" t="n">
        <v>418.35</v>
      </c>
      <c r="W481" s="178" t="n">
        <v>128.94</v>
      </c>
      <c r="X481" s="178" t="s">
        <v>466</v>
      </c>
      <c r="Y481" s="178" t="n">
        <v>128.94</v>
      </c>
      <c r="Z481" s="178" t="s">
        <v>466</v>
      </c>
      <c r="AA481" s="178" t="n">
        <v>128.94</v>
      </c>
      <c r="AB481" s="178" t="s">
        <v>466</v>
      </c>
      <c r="AC481" s="178" t="n">
        <v>128.94</v>
      </c>
      <c r="AD481" s="178" t="s">
        <v>466</v>
      </c>
      <c r="AE481" s="178" t="n">
        <v>66.74</v>
      </c>
      <c r="AF481" s="178" t="s">
        <v>319</v>
      </c>
      <c r="AG481" s="178" t="n">
        <v>41.59</v>
      </c>
      <c r="AH481" s="178" t="s">
        <v>319</v>
      </c>
      <c r="AI481" s="178" t="n">
        <v>12.46</v>
      </c>
      <c r="AJ481" s="178" t="s">
        <v>319</v>
      </c>
      <c r="AK481" s="178" t="n">
        <v>19.26</v>
      </c>
      <c r="AL481" s="178" t="s">
        <v>319</v>
      </c>
      <c r="AM481" s="178" t="n">
        <v>22.92</v>
      </c>
      <c r="AN481" s="178" t="s">
        <v>319</v>
      </c>
      <c r="AO481" s="178" t="n">
        <v>95.66</v>
      </c>
      <c r="AP481" s="178" t="s">
        <v>319</v>
      </c>
      <c r="AQ481" s="178" t="n">
        <v>106.96</v>
      </c>
      <c r="AR481" s="178" t="s">
        <v>319</v>
      </c>
      <c r="AS481" s="178" t="n">
        <v>144.74</v>
      </c>
      <c r="AT481" s="178" t="s">
        <v>319</v>
      </c>
      <c r="AU481" s="178" t="n">
        <v>1026.09</v>
      </c>
      <c r="AV481" s="55" t="n">
        <v>0.55215</v>
      </c>
      <c r="AW481" s="55" t="s">
        <v>600</v>
      </c>
      <c r="AX481" s="55" t="s">
        <v>444</v>
      </c>
      <c r="AY481" s="55" t="n">
        <v>1</v>
      </c>
      <c r="AZ481" s="55" t="s">
        <v>453</v>
      </c>
    </row>
    <row collapsed="false" customFormat="false" customHeight="false" hidden="false" ht="15.9" outlineLevel="0" r="482">
      <c r="A482" s="36" t="n">
        <v>472</v>
      </c>
      <c r="B482" s="82" t="n">
        <v>8471</v>
      </c>
      <c r="C482" s="55" t="s">
        <v>448</v>
      </c>
      <c r="D482" s="55" t="s">
        <v>437</v>
      </c>
      <c r="E482" s="55" t="s">
        <v>438</v>
      </c>
      <c r="F482" s="55" t="s">
        <v>603</v>
      </c>
      <c r="G482" s="48" t="s">
        <v>440</v>
      </c>
      <c r="H482" s="34" t="s">
        <v>288</v>
      </c>
      <c r="I482" s="71" t="n">
        <v>1</v>
      </c>
      <c r="J482" s="36" t="s">
        <v>604</v>
      </c>
      <c r="K482" s="36" t="n">
        <v>89</v>
      </c>
      <c r="L482" s="36" t="n">
        <v>6.5</v>
      </c>
      <c r="M482" s="36" t="s">
        <v>600</v>
      </c>
      <c r="N482" s="36" t="s">
        <v>52</v>
      </c>
      <c r="O482" s="36" t="s">
        <v>53</v>
      </c>
      <c r="P482" s="36" t="s">
        <v>52</v>
      </c>
      <c r="Q482" s="56" t="s">
        <v>53</v>
      </c>
      <c r="R482" s="36" t="s">
        <v>444</v>
      </c>
      <c r="S482" s="36" t="s">
        <v>53</v>
      </c>
      <c r="T482" s="36"/>
      <c r="U482" s="71" t="n">
        <v>0</v>
      </c>
      <c r="V482" s="71" t="n">
        <v>1457.12</v>
      </c>
      <c r="W482" s="178" t="n">
        <v>189.07</v>
      </c>
      <c r="X482" s="178" t="s">
        <v>466</v>
      </c>
      <c r="Y482" s="178" t="n">
        <v>187.97</v>
      </c>
      <c r="Z482" s="178" t="s">
        <v>466</v>
      </c>
      <c r="AA482" s="178" t="n">
        <v>189.07</v>
      </c>
      <c r="AB482" s="178" t="s">
        <v>466</v>
      </c>
      <c r="AC482" s="178" t="n">
        <v>189.07</v>
      </c>
      <c r="AD482" s="178" t="s">
        <v>466</v>
      </c>
      <c r="AE482" s="178" t="n">
        <v>39.84</v>
      </c>
      <c r="AF482" s="178" t="s">
        <v>319</v>
      </c>
      <c r="AG482" s="178" t="n">
        <v>38.1</v>
      </c>
      <c r="AH482" s="178" t="s">
        <v>319</v>
      </c>
      <c r="AI482" s="178" t="n">
        <v>32.11</v>
      </c>
      <c r="AJ482" s="178" t="s">
        <v>319</v>
      </c>
      <c r="AK482" s="178" t="n">
        <v>13.62</v>
      </c>
      <c r="AL482" s="178" t="s">
        <v>319</v>
      </c>
      <c r="AM482" s="178" t="n">
        <v>32.24</v>
      </c>
      <c r="AN482" s="178" t="s">
        <v>319</v>
      </c>
      <c r="AO482" s="178" t="n">
        <v>76.21</v>
      </c>
      <c r="AP482" s="178" t="s">
        <v>319</v>
      </c>
      <c r="AQ482" s="178" t="n">
        <v>93.31</v>
      </c>
      <c r="AR482" s="178" t="s">
        <v>319</v>
      </c>
      <c r="AS482" s="178" t="n">
        <v>132.39</v>
      </c>
      <c r="AT482" s="178" t="s">
        <v>319</v>
      </c>
      <c r="AU482" s="178" t="n">
        <v>1213</v>
      </c>
      <c r="AV482" s="55" t="n">
        <v>0.47506</v>
      </c>
      <c r="AW482" s="55" t="s">
        <v>600</v>
      </c>
      <c r="AX482" s="55" t="s">
        <v>444</v>
      </c>
      <c r="AY482" s="55" t="n">
        <v>1</v>
      </c>
      <c r="AZ482" s="55" t="s">
        <v>453</v>
      </c>
    </row>
    <row collapsed="false" customFormat="false" customHeight="false" hidden="false" ht="15.9" outlineLevel="0" r="483">
      <c r="A483" s="36" t="n">
        <v>473</v>
      </c>
      <c r="B483" s="82" t="n">
        <v>8472</v>
      </c>
      <c r="C483" s="55" t="s">
        <v>448</v>
      </c>
      <c r="D483" s="55" t="s">
        <v>437</v>
      </c>
      <c r="E483" s="55" t="s">
        <v>438</v>
      </c>
      <c r="F483" s="55" t="s">
        <v>603</v>
      </c>
      <c r="G483" s="48" t="s">
        <v>440</v>
      </c>
      <c r="H483" s="34" t="s">
        <v>288</v>
      </c>
      <c r="I483" s="71" t="n">
        <v>1</v>
      </c>
      <c r="J483" s="36" t="s">
        <v>604</v>
      </c>
      <c r="K483" s="36" t="n">
        <v>76</v>
      </c>
      <c r="L483" s="36" t="n">
        <v>6.5</v>
      </c>
      <c r="M483" s="36" t="s">
        <v>600</v>
      </c>
      <c r="N483" s="36" t="s">
        <v>52</v>
      </c>
      <c r="O483" s="36" t="s">
        <v>53</v>
      </c>
      <c r="P483" s="36" t="s">
        <v>52</v>
      </c>
      <c r="Q483" s="56" t="s">
        <v>53</v>
      </c>
      <c r="R483" s="36" t="s">
        <v>444</v>
      </c>
      <c r="S483" s="36" t="s">
        <v>53</v>
      </c>
      <c r="T483" s="36"/>
      <c r="U483" s="71" t="n">
        <v>0</v>
      </c>
      <c r="V483" s="71" t="n">
        <v>0</v>
      </c>
      <c r="W483" s="179" t="n">
        <v>0</v>
      </c>
      <c r="X483" s="179"/>
      <c r="Y483" s="179" t="n">
        <v>0</v>
      </c>
      <c r="Z483" s="179"/>
      <c r="AA483" s="179" t="n">
        <v>0</v>
      </c>
      <c r="AB483" s="179"/>
      <c r="AC483" s="179" t="n">
        <v>0</v>
      </c>
      <c r="AD483" s="179"/>
      <c r="AE483" s="179" t="n">
        <v>0</v>
      </c>
      <c r="AF483" s="179"/>
      <c r="AG483" s="179" t="n">
        <v>0</v>
      </c>
      <c r="AH483" s="178"/>
      <c r="AI483" s="178" t="n">
        <v>4.94</v>
      </c>
      <c r="AJ483" s="178" t="s">
        <v>319</v>
      </c>
      <c r="AK483" s="178" t="n">
        <v>13.01</v>
      </c>
      <c r="AL483" s="178" t="s">
        <v>319</v>
      </c>
      <c r="AM483" s="178" t="n">
        <v>17.42</v>
      </c>
      <c r="AN483" s="178" t="s">
        <v>319</v>
      </c>
      <c r="AO483" s="178" t="n">
        <v>82.13</v>
      </c>
      <c r="AP483" s="178" t="s">
        <v>319</v>
      </c>
      <c r="AQ483" s="178" t="n">
        <v>92.33</v>
      </c>
      <c r="AR483" s="178" t="s">
        <v>319</v>
      </c>
      <c r="AS483" s="178" t="n">
        <v>131.45</v>
      </c>
      <c r="AT483" s="178" t="s">
        <v>319</v>
      </c>
      <c r="AU483" s="178" t="n">
        <v>341.28</v>
      </c>
      <c r="AV483" s="55" t="n">
        <v>0.62552</v>
      </c>
      <c r="AW483" s="55" t="s">
        <v>600</v>
      </c>
      <c r="AX483" s="55" t="s">
        <v>444</v>
      </c>
      <c r="AY483" s="55" t="n">
        <v>1</v>
      </c>
      <c r="AZ483" s="55" t="s">
        <v>453</v>
      </c>
    </row>
    <row collapsed="false" customFormat="false" customHeight="false" hidden="false" ht="15.9" outlineLevel="0" r="484">
      <c r="A484" s="36" t="n">
        <v>474</v>
      </c>
      <c r="B484" s="82" t="n">
        <v>8473</v>
      </c>
      <c r="C484" s="55" t="s">
        <v>448</v>
      </c>
      <c r="D484" s="55" t="s">
        <v>437</v>
      </c>
      <c r="E484" s="55" t="s">
        <v>438</v>
      </c>
      <c r="F484" s="55" t="s">
        <v>603</v>
      </c>
      <c r="G484" s="48" t="s">
        <v>440</v>
      </c>
      <c r="H484" s="34" t="s">
        <v>288</v>
      </c>
      <c r="I484" s="71" t="n">
        <v>1</v>
      </c>
      <c r="J484" s="36" t="s">
        <v>604</v>
      </c>
      <c r="K484" s="36" t="n">
        <v>76</v>
      </c>
      <c r="L484" s="36" t="n">
        <v>6.5</v>
      </c>
      <c r="M484" s="36" t="s">
        <v>600</v>
      </c>
      <c r="N484" s="36" t="s">
        <v>53</v>
      </c>
      <c r="O484" s="36" t="s">
        <v>53</v>
      </c>
      <c r="P484" s="36" t="s">
        <v>52</v>
      </c>
      <c r="Q484" s="56" t="s">
        <v>53</v>
      </c>
      <c r="R484" s="36" t="s">
        <v>444</v>
      </c>
      <c r="S484" s="36" t="s">
        <v>53</v>
      </c>
      <c r="T484" s="36"/>
      <c r="U484" s="71" t="n">
        <v>204</v>
      </c>
      <c r="V484" s="71" t="n">
        <v>215.15</v>
      </c>
      <c r="W484" s="178" t="n">
        <v>37.66</v>
      </c>
      <c r="X484" s="178" t="s">
        <v>319</v>
      </c>
      <c r="Y484" s="178" t="n">
        <v>35.75</v>
      </c>
      <c r="Z484" s="178" t="s">
        <v>319</v>
      </c>
      <c r="AA484" s="178" t="n">
        <v>34.31</v>
      </c>
      <c r="AB484" s="178" t="s">
        <v>319</v>
      </c>
      <c r="AC484" s="178" t="n">
        <v>24.7</v>
      </c>
      <c r="AD484" s="178" t="s">
        <v>319</v>
      </c>
      <c r="AE484" s="178" t="n">
        <v>10.13</v>
      </c>
      <c r="AF484" s="178" t="s">
        <v>319</v>
      </c>
      <c r="AG484" s="178" t="n">
        <v>3.5</v>
      </c>
      <c r="AH484" s="178" t="s">
        <v>319</v>
      </c>
      <c r="AI484" s="178" t="n">
        <v>0</v>
      </c>
      <c r="AJ484" s="178" t="s">
        <v>319</v>
      </c>
      <c r="AK484" s="178" t="n">
        <v>0</v>
      </c>
      <c r="AL484" s="178" t="s">
        <v>319</v>
      </c>
      <c r="AM484" s="178" t="n">
        <v>0</v>
      </c>
      <c r="AN484" s="178" t="s">
        <v>319</v>
      </c>
      <c r="AO484" s="178" t="n">
        <v>17.29</v>
      </c>
      <c r="AP484" s="178" t="s">
        <v>319</v>
      </c>
      <c r="AQ484" s="178" t="n">
        <v>17.95</v>
      </c>
      <c r="AR484" s="178" t="s">
        <v>319</v>
      </c>
      <c r="AS484" s="178" t="n">
        <v>26.46</v>
      </c>
      <c r="AT484" s="178" t="s">
        <v>319</v>
      </c>
      <c r="AU484" s="178" t="n">
        <v>207.75</v>
      </c>
      <c r="AV484" s="55" t="n">
        <v>0.128</v>
      </c>
      <c r="AW484" s="55" t="s">
        <v>600</v>
      </c>
      <c r="AX484" s="55" t="s">
        <v>444</v>
      </c>
      <c r="AY484" s="55" t="n">
        <v>1</v>
      </c>
      <c r="AZ484" s="55" t="s">
        <v>453</v>
      </c>
    </row>
    <row collapsed="false" customFormat="false" customHeight="false" hidden="false" ht="15.9" outlineLevel="0" r="485">
      <c r="A485" s="36" t="n">
        <v>475</v>
      </c>
      <c r="B485" s="82" t="n">
        <v>8474</v>
      </c>
      <c r="C485" s="55" t="s">
        <v>448</v>
      </c>
      <c r="D485" s="55" t="s">
        <v>437</v>
      </c>
      <c r="E485" s="55" t="s">
        <v>438</v>
      </c>
      <c r="F485" s="55" t="s">
        <v>603</v>
      </c>
      <c r="G485" s="48" t="s">
        <v>440</v>
      </c>
      <c r="H485" s="34" t="s">
        <v>288</v>
      </c>
      <c r="I485" s="71" t="n">
        <v>1</v>
      </c>
      <c r="J485" s="36" t="s">
        <v>604</v>
      </c>
      <c r="K485" s="36" t="n">
        <v>76</v>
      </c>
      <c r="L485" s="36" t="n">
        <v>6.5</v>
      </c>
      <c r="M485" s="36" t="s">
        <v>600</v>
      </c>
      <c r="N485" s="36" t="s">
        <v>53</v>
      </c>
      <c r="O485" s="36" t="s">
        <v>53</v>
      </c>
      <c r="P485" s="36" t="s">
        <v>52</v>
      </c>
      <c r="Q485" s="56" t="s">
        <v>53</v>
      </c>
      <c r="R485" s="36" t="s">
        <v>444</v>
      </c>
      <c r="S485" s="36" t="s">
        <v>53</v>
      </c>
      <c r="T485" s="36"/>
      <c r="U485" s="71" t="n">
        <v>410.76</v>
      </c>
      <c r="V485" s="71" t="n">
        <v>381.53</v>
      </c>
      <c r="W485" s="178" t="n">
        <v>78.34</v>
      </c>
      <c r="X485" s="178" t="s">
        <v>319</v>
      </c>
      <c r="Y485" s="178" t="n">
        <v>74.15</v>
      </c>
      <c r="Z485" s="178" t="s">
        <v>319</v>
      </c>
      <c r="AA485" s="178" t="n">
        <v>70.63</v>
      </c>
      <c r="AB485" s="178" t="s">
        <v>319</v>
      </c>
      <c r="AC485" s="178" t="n">
        <v>50.67</v>
      </c>
      <c r="AD485" s="178" t="s">
        <v>319</v>
      </c>
      <c r="AE485" s="178" t="n">
        <v>23.26</v>
      </c>
      <c r="AF485" s="178" t="s">
        <v>319</v>
      </c>
      <c r="AG485" s="178" t="n">
        <v>0</v>
      </c>
      <c r="AH485" s="178" t="s">
        <v>319</v>
      </c>
      <c r="AI485" s="178" t="n">
        <v>0</v>
      </c>
      <c r="AJ485" s="178" t="s">
        <v>319</v>
      </c>
      <c r="AK485" s="178" t="n">
        <v>0</v>
      </c>
      <c r="AL485" s="178" t="s">
        <v>319</v>
      </c>
      <c r="AM485" s="178" t="n">
        <v>0</v>
      </c>
      <c r="AN485" s="178" t="s">
        <v>319</v>
      </c>
      <c r="AO485" s="178" t="n">
        <v>35.04</v>
      </c>
      <c r="AP485" s="178" t="s">
        <v>319</v>
      </c>
      <c r="AQ485" s="178" t="n">
        <v>37.78</v>
      </c>
      <c r="AR485" s="178" t="s">
        <v>319</v>
      </c>
      <c r="AS485" s="178" t="n">
        <v>54.93</v>
      </c>
      <c r="AT485" s="178" t="s">
        <v>319</v>
      </c>
      <c r="AU485" s="178" t="n">
        <v>424.8</v>
      </c>
      <c r="AV485" s="55" t="n">
        <v>0.21605</v>
      </c>
      <c r="AW485" s="55" t="s">
        <v>600</v>
      </c>
      <c r="AX485" s="55" t="s">
        <v>444</v>
      </c>
      <c r="AY485" s="55" t="n">
        <v>1</v>
      </c>
      <c r="AZ485" s="55" t="s">
        <v>453</v>
      </c>
    </row>
    <row collapsed="false" customFormat="false" customHeight="false" hidden="false" ht="15.9" outlineLevel="0" r="486">
      <c r="A486" s="36" t="n">
        <v>476</v>
      </c>
      <c r="B486" s="82" t="n">
        <v>8475</v>
      </c>
      <c r="C486" s="55" t="s">
        <v>448</v>
      </c>
      <c r="D486" s="55" t="s">
        <v>437</v>
      </c>
      <c r="E486" s="55" t="s">
        <v>438</v>
      </c>
      <c r="F486" s="55" t="s">
        <v>603</v>
      </c>
      <c r="G486" s="48" t="s">
        <v>440</v>
      </c>
      <c r="H486" s="34" t="s">
        <v>288</v>
      </c>
      <c r="I486" s="71" t="n">
        <v>0</v>
      </c>
      <c r="J486" s="36" t="s">
        <v>604</v>
      </c>
      <c r="K486" s="36" t="n">
        <v>76</v>
      </c>
      <c r="L486" s="36" t="n">
        <v>6.5</v>
      </c>
      <c r="M486" s="36" t="s">
        <v>600</v>
      </c>
      <c r="N486" s="36" t="s">
        <v>53</v>
      </c>
      <c r="O486" s="36" t="s">
        <v>53</v>
      </c>
      <c r="P486" s="36" t="s">
        <v>52</v>
      </c>
      <c r="Q486" s="56" t="s">
        <v>53</v>
      </c>
      <c r="R486" s="36" t="s">
        <v>444</v>
      </c>
      <c r="S486" s="36" t="s">
        <v>53</v>
      </c>
      <c r="T486" s="36"/>
      <c r="U486" s="71" t="n">
        <v>142.11</v>
      </c>
      <c r="V486" s="71" t="n">
        <v>137.22</v>
      </c>
      <c r="W486" s="178" t="n">
        <v>24.59</v>
      </c>
      <c r="X486" s="178" t="s">
        <v>319</v>
      </c>
      <c r="Y486" s="178" t="n">
        <v>23.58</v>
      </c>
      <c r="Z486" s="178" t="s">
        <v>319</v>
      </c>
      <c r="AA486" s="178" t="n">
        <v>22.58</v>
      </c>
      <c r="AB486" s="178" t="s">
        <v>319</v>
      </c>
      <c r="AC486" s="178" t="n">
        <v>16.37</v>
      </c>
      <c r="AD486" s="178" t="s">
        <v>319</v>
      </c>
      <c r="AE486" s="178" t="n">
        <v>9.25</v>
      </c>
      <c r="AF486" s="178" t="s">
        <v>319</v>
      </c>
      <c r="AG486" s="178" t="n">
        <v>0</v>
      </c>
      <c r="AH486" s="178" t="s">
        <v>319</v>
      </c>
      <c r="AI486" s="178" t="n">
        <v>0</v>
      </c>
      <c r="AJ486" s="178" t="s">
        <v>319</v>
      </c>
      <c r="AK486" s="178" t="n">
        <v>0</v>
      </c>
      <c r="AL486" s="178" t="s">
        <v>319</v>
      </c>
      <c r="AM486" s="178" t="n">
        <v>0</v>
      </c>
      <c r="AN486" s="178" t="s">
        <v>319</v>
      </c>
      <c r="AO486" s="178" t="n">
        <v>11.42</v>
      </c>
      <c r="AP486" s="178" t="s">
        <v>319</v>
      </c>
      <c r="AQ486" s="178" t="n">
        <v>11.89</v>
      </c>
      <c r="AR486" s="178" t="s">
        <v>319</v>
      </c>
      <c r="AS486" s="178" t="n">
        <v>17.71</v>
      </c>
      <c r="AT486" s="178" t="s">
        <v>319</v>
      </c>
      <c r="AU486" s="178" t="n">
        <v>137.39</v>
      </c>
      <c r="AV486" s="55" t="n">
        <v>0.07749</v>
      </c>
      <c r="AW486" s="55" t="s">
        <v>600</v>
      </c>
      <c r="AX486" s="55" t="s">
        <v>444</v>
      </c>
      <c r="AY486" s="55" t="n">
        <v>0</v>
      </c>
      <c r="AZ486" s="55" t="s">
        <v>453</v>
      </c>
    </row>
    <row collapsed="false" customFormat="false" customHeight="false" hidden="false" ht="15.9" outlineLevel="0" r="487">
      <c r="A487" s="36" t="n">
        <v>477</v>
      </c>
      <c r="B487" s="82" t="n">
        <v>8476</v>
      </c>
      <c r="C487" s="55" t="s">
        <v>448</v>
      </c>
      <c r="D487" s="55" t="s">
        <v>437</v>
      </c>
      <c r="E487" s="55" t="s">
        <v>438</v>
      </c>
      <c r="F487" s="55" t="s">
        <v>603</v>
      </c>
      <c r="G487" s="48" t="s">
        <v>440</v>
      </c>
      <c r="H487" s="34" t="s">
        <v>288</v>
      </c>
      <c r="I487" s="71" t="n">
        <v>0</v>
      </c>
      <c r="J487" s="36" t="s">
        <v>604</v>
      </c>
      <c r="K487" s="36" t="n">
        <v>76</v>
      </c>
      <c r="L487" s="36" t="n">
        <v>6.5</v>
      </c>
      <c r="M487" s="36" t="s">
        <v>600</v>
      </c>
      <c r="N487" s="36" t="s">
        <v>53</v>
      </c>
      <c r="O487" s="36" t="s">
        <v>53</v>
      </c>
      <c r="P487" s="36" t="s">
        <v>52</v>
      </c>
      <c r="Q487" s="56" t="s">
        <v>53</v>
      </c>
      <c r="R487" s="36" t="s">
        <v>444</v>
      </c>
      <c r="S487" s="36" t="s">
        <v>53</v>
      </c>
      <c r="T487" s="36"/>
      <c r="U487" s="71" t="n">
        <v>0</v>
      </c>
      <c r="V487" s="71" t="n">
        <v>0</v>
      </c>
      <c r="W487" s="179" t="n">
        <v>0</v>
      </c>
      <c r="X487" s="179"/>
      <c r="Y487" s="179" t="n">
        <v>0</v>
      </c>
      <c r="Z487" s="179"/>
      <c r="AA487" s="179" t="n">
        <v>0</v>
      </c>
      <c r="AB487" s="179"/>
      <c r="AC487" s="179" t="n">
        <v>0</v>
      </c>
      <c r="AD487" s="179"/>
      <c r="AE487" s="179" t="n">
        <v>0</v>
      </c>
      <c r="AF487" s="179"/>
      <c r="AG487" s="179" t="n">
        <v>0</v>
      </c>
      <c r="AH487" s="179"/>
      <c r="AI487" s="179" t="n">
        <v>0</v>
      </c>
      <c r="AJ487" s="179"/>
      <c r="AK487" s="179" t="n">
        <v>0</v>
      </c>
      <c r="AL487" s="179"/>
      <c r="AM487" s="179" t="n">
        <v>0</v>
      </c>
      <c r="AN487" s="179"/>
      <c r="AO487" s="179" t="n">
        <v>0</v>
      </c>
      <c r="AP487" s="179"/>
      <c r="AQ487" s="179" t="n">
        <v>0</v>
      </c>
      <c r="AR487" s="179"/>
      <c r="AS487" s="179" t="n">
        <v>0</v>
      </c>
      <c r="AT487" s="179"/>
      <c r="AU487" s="179" t="n">
        <v>0</v>
      </c>
      <c r="AV487" s="179" t="n">
        <v>0</v>
      </c>
      <c r="AW487" s="55" t="s">
        <v>600</v>
      </c>
      <c r="AX487" s="55" t="s">
        <v>444</v>
      </c>
      <c r="AY487" s="55" t="n">
        <v>0</v>
      </c>
      <c r="AZ487" s="55" t="s">
        <v>453</v>
      </c>
    </row>
    <row collapsed="false" customFormat="false" customHeight="false" hidden="false" ht="15.9" outlineLevel="0" r="488">
      <c r="A488" s="36" t="n">
        <v>478</v>
      </c>
      <c r="B488" s="82" t="n">
        <v>8477</v>
      </c>
      <c r="C488" s="55" t="s">
        <v>448</v>
      </c>
      <c r="D488" s="55" t="s">
        <v>437</v>
      </c>
      <c r="E488" s="55" t="s">
        <v>438</v>
      </c>
      <c r="F488" s="55" t="s">
        <v>603</v>
      </c>
      <c r="G488" s="48" t="s">
        <v>440</v>
      </c>
      <c r="H488" s="34" t="s">
        <v>288</v>
      </c>
      <c r="I488" s="71" t="n">
        <v>1</v>
      </c>
      <c r="J488" s="36" t="s">
        <v>604</v>
      </c>
      <c r="K488" s="36" t="n">
        <v>76</v>
      </c>
      <c r="L488" s="36" t="n">
        <v>6.5</v>
      </c>
      <c r="M488" s="36" t="s">
        <v>600</v>
      </c>
      <c r="N488" s="36" t="s">
        <v>53</v>
      </c>
      <c r="O488" s="36" t="s">
        <v>53</v>
      </c>
      <c r="P488" s="36" t="s">
        <v>52</v>
      </c>
      <c r="Q488" s="56" t="s">
        <v>53</v>
      </c>
      <c r="R488" s="36" t="s">
        <v>444</v>
      </c>
      <c r="S488" s="36" t="s">
        <v>53</v>
      </c>
      <c r="T488" s="36"/>
      <c r="U488" s="71" t="n">
        <v>408.57</v>
      </c>
      <c r="V488" s="71" t="n">
        <v>388.16</v>
      </c>
      <c r="W488" s="178" t="n">
        <v>82.14</v>
      </c>
      <c r="X488" s="178" t="s">
        <v>319</v>
      </c>
      <c r="Y488" s="178" t="n">
        <v>79.22</v>
      </c>
      <c r="Z488" s="178" t="s">
        <v>319</v>
      </c>
      <c r="AA488" s="178" t="n">
        <v>75.56</v>
      </c>
      <c r="AB488" s="178" t="s">
        <v>319</v>
      </c>
      <c r="AC488" s="178" t="n">
        <v>54.72</v>
      </c>
      <c r="AD488" s="178" t="s">
        <v>319</v>
      </c>
      <c r="AE488" s="178" t="n">
        <v>24.87</v>
      </c>
      <c r="AF488" s="178" t="s">
        <v>319</v>
      </c>
      <c r="AG488" s="178" t="n">
        <v>0</v>
      </c>
      <c r="AH488" s="178" t="s">
        <v>319</v>
      </c>
      <c r="AI488" s="178" t="n">
        <v>0</v>
      </c>
      <c r="AJ488" s="178" t="s">
        <v>319</v>
      </c>
      <c r="AK488" s="178" t="n">
        <v>0</v>
      </c>
      <c r="AL488" s="178" t="s">
        <v>319</v>
      </c>
      <c r="AM488" s="178" t="n">
        <v>0</v>
      </c>
      <c r="AN488" s="178" t="s">
        <v>319</v>
      </c>
      <c r="AO488" s="178" t="n">
        <v>38.97</v>
      </c>
      <c r="AP488" s="178" t="s">
        <v>319</v>
      </c>
      <c r="AQ488" s="178" t="n">
        <v>39.06</v>
      </c>
      <c r="AR488" s="178" t="s">
        <v>319</v>
      </c>
      <c r="AS488" s="178" t="n">
        <v>58.75</v>
      </c>
      <c r="AT488" s="178" t="s">
        <v>319</v>
      </c>
      <c r="AU488" s="178" t="n">
        <v>453.29</v>
      </c>
      <c r="AV488" s="55" t="n">
        <v>0.20499</v>
      </c>
      <c r="AW488" s="55" t="s">
        <v>600</v>
      </c>
      <c r="AX488" s="55" t="s">
        <v>444</v>
      </c>
      <c r="AY488" s="55" t="n">
        <v>1</v>
      </c>
      <c r="AZ488" s="55" t="s">
        <v>453</v>
      </c>
    </row>
    <row collapsed="false" customFormat="false" customHeight="false" hidden="false" ht="15.9" outlineLevel="0" r="489">
      <c r="A489" s="36" t="n">
        <v>479</v>
      </c>
      <c r="B489" s="82" t="n">
        <v>8478</v>
      </c>
      <c r="C489" s="55" t="s">
        <v>448</v>
      </c>
      <c r="D489" s="55" t="s">
        <v>437</v>
      </c>
      <c r="E489" s="55" t="s">
        <v>438</v>
      </c>
      <c r="F489" s="55" t="s">
        <v>603</v>
      </c>
      <c r="G489" s="48" t="s">
        <v>440</v>
      </c>
      <c r="H489" s="34" t="s">
        <v>288</v>
      </c>
      <c r="I489" s="71" t="n">
        <v>1</v>
      </c>
      <c r="J489" s="36" t="s">
        <v>604</v>
      </c>
      <c r="K489" s="36" t="n">
        <v>76</v>
      </c>
      <c r="L489" s="36" t="n">
        <v>6.5</v>
      </c>
      <c r="M489" s="36" t="s">
        <v>600</v>
      </c>
      <c r="N489" s="36" t="s">
        <v>53</v>
      </c>
      <c r="O489" s="36" t="s">
        <v>53</v>
      </c>
      <c r="P489" s="36" t="s">
        <v>52</v>
      </c>
      <c r="Q489" s="56" t="s">
        <v>53</v>
      </c>
      <c r="R489" s="36" t="s">
        <v>444</v>
      </c>
      <c r="S489" s="36" t="s">
        <v>53</v>
      </c>
      <c r="T489" s="36"/>
      <c r="U489" s="71" t="n">
        <v>140.84</v>
      </c>
      <c r="V489" s="71" t="n">
        <v>133.13</v>
      </c>
      <c r="W489" s="178" t="n">
        <v>24.06</v>
      </c>
      <c r="X489" s="178" t="s">
        <v>319</v>
      </c>
      <c r="Y489" s="178" t="n">
        <v>23.51</v>
      </c>
      <c r="Z489" s="178" t="s">
        <v>319</v>
      </c>
      <c r="AA489" s="178" t="n">
        <v>22.2</v>
      </c>
      <c r="AB489" s="178" t="s">
        <v>319</v>
      </c>
      <c r="AC489" s="178" t="n">
        <v>16.27</v>
      </c>
      <c r="AD489" s="178" t="s">
        <v>319</v>
      </c>
      <c r="AE489" s="178" t="n">
        <v>9.29</v>
      </c>
      <c r="AF489" s="178" t="s">
        <v>319</v>
      </c>
      <c r="AG489" s="178" t="n">
        <v>0</v>
      </c>
      <c r="AH489" s="178" t="s">
        <v>319</v>
      </c>
      <c r="AI489" s="178" t="n">
        <v>0</v>
      </c>
      <c r="AJ489" s="178" t="s">
        <v>319</v>
      </c>
      <c r="AK489" s="178" t="n">
        <v>0</v>
      </c>
      <c r="AL489" s="178" t="s">
        <v>319</v>
      </c>
      <c r="AM489" s="178" t="n">
        <v>0</v>
      </c>
      <c r="AN489" s="178" t="s">
        <v>319</v>
      </c>
      <c r="AO489" s="178" t="n">
        <v>11.07</v>
      </c>
      <c r="AP489" s="178" t="s">
        <v>319</v>
      </c>
      <c r="AQ489" s="178" t="n">
        <v>12.03</v>
      </c>
      <c r="AR489" s="178" t="s">
        <v>319</v>
      </c>
      <c r="AS489" s="178" t="n">
        <v>17.33</v>
      </c>
      <c r="AT489" s="178" t="s">
        <v>319</v>
      </c>
      <c r="AU489" s="178" t="n">
        <v>135.76</v>
      </c>
      <c r="AV489" s="55" t="n">
        <v>0.07402</v>
      </c>
      <c r="AW489" s="55" t="s">
        <v>600</v>
      </c>
      <c r="AX489" s="55" t="s">
        <v>444</v>
      </c>
      <c r="AY489" s="55" t="n">
        <v>0</v>
      </c>
      <c r="AZ489" s="55" t="s">
        <v>453</v>
      </c>
    </row>
    <row collapsed="false" customFormat="false" customHeight="false" hidden="false" ht="15.9" outlineLevel="0" r="490">
      <c r="A490" s="36" t="n">
        <v>480</v>
      </c>
      <c r="B490" s="82" t="n">
        <v>8479</v>
      </c>
      <c r="C490" s="55" t="s">
        <v>448</v>
      </c>
      <c r="D490" s="55" t="s">
        <v>437</v>
      </c>
      <c r="E490" s="55" t="s">
        <v>438</v>
      </c>
      <c r="F490" s="55" t="s">
        <v>603</v>
      </c>
      <c r="G490" s="48" t="s">
        <v>440</v>
      </c>
      <c r="H490" s="34" t="s">
        <v>288</v>
      </c>
      <c r="I490" s="71" t="n">
        <v>1</v>
      </c>
      <c r="J490" s="36" t="s">
        <v>604</v>
      </c>
      <c r="K490" s="36" t="n">
        <v>76</v>
      </c>
      <c r="L490" s="36" t="n">
        <v>6.5</v>
      </c>
      <c r="M490" s="36" t="s">
        <v>600</v>
      </c>
      <c r="N490" s="36" t="s">
        <v>53</v>
      </c>
      <c r="O490" s="36" t="s">
        <v>53</v>
      </c>
      <c r="P490" s="36" t="s">
        <v>52</v>
      </c>
      <c r="Q490" s="56" t="s">
        <v>53</v>
      </c>
      <c r="R490" s="36" t="s">
        <v>444</v>
      </c>
      <c r="S490" s="36" t="s">
        <v>53</v>
      </c>
      <c r="T490" s="36"/>
      <c r="U490" s="71" t="n">
        <v>134.69</v>
      </c>
      <c r="V490" s="71" t="n">
        <v>134.53</v>
      </c>
      <c r="W490" s="178" t="n">
        <v>25.6</v>
      </c>
      <c r="X490" s="178" t="s">
        <v>319</v>
      </c>
      <c r="Y490" s="178" t="n">
        <v>24.55</v>
      </c>
      <c r="Z490" s="178" t="s">
        <v>319</v>
      </c>
      <c r="AA490" s="178" t="n">
        <v>23.51</v>
      </c>
      <c r="AB490" s="178" t="s">
        <v>319</v>
      </c>
      <c r="AC490" s="178" t="n">
        <v>17.04</v>
      </c>
      <c r="AD490" s="178" t="s">
        <v>319</v>
      </c>
      <c r="AE490" s="178" t="n">
        <v>9.52</v>
      </c>
      <c r="AF490" s="178" t="s">
        <v>319</v>
      </c>
      <c r="AG490" s="178" t="n">
        <v>0</v>
      </c>
      <c r="AH490" s="178" t="s">
        <v>319</v>
      </c>
      <c r="AI490" s="178" t="n">
        <v>0</v>
      </c>
      <c r="AJ490" s="178" t="s">
        <v>319</v>
      </c>
      <c r="AK490" s="178" t="n">
        <v>0</v>
      </c>
      <c r="AL490" s="178" t="s">
        <v>319</v>
      </c>
      <c r="AM490" s="178" t="n">
        <v>0</v>
      </c>
      <c r="AN490" s="178" t="s">
        <v>319</v>
      </c>
      <c r="AO490" s="178" t="n">
        <v>11.88</v>
      </c>
      <c r="AP490" s="178" t="s">
        <v>319</v>
      </c>
      <c r="AQ490" s="178" t="n">
        <v>12.37</v>
      </c>
      <c r="AR490" s="178" t="s">
        <v>319</v>
      </c>
      <c r="AS490" s="178" t="n">
        <v>18.44</v>
      </c>
      <c r="AT490" s="178" t="s">
        <v>319</v>
      </c>
      <c r="AU490" s="178" t="n">
        <v>142.91</v>
      </c>
      <c r="AV490" s="55" t="n">
        <v>0.07436</v>
      </c>
      <c r="AW490" s="55" t="s">
        <v>600</v>
      </c>
      <c r="AX490" s="55" t="s">
        <v>444</v>
      </c>
      <c r="AY490" s="55" t="n">
        <v>1</v>
      </c>
      <c r="AZ490" s="55" t="s">
        <v>606</v>
      </c>
    </row>
    <row collapsed="false" customFormat="false" customHeight="false" hidden="false" ht="15.9" outlineLevel="0" r="491">
      <c r="A491" s="36" t="n">
        <v>481</v>
      </c>
      <c r="B491" s="82" t="n">
        <v>8480</v>
      </c>
      <c r="C491" s="55" t="s">
        <v>448</v>
      </c>
      <c r="D491" s="55" t="s">
        <v>437</v>
      </c>
      <c r="E491" s="55" t="s">
        <v>438</v>
      </c>
      <c r="F491" s="55" t="s">
        <v>603</v>
      </c>
      <c r="G491" s="48" t="s">
        <v>440</v>
      </c>
      <c r="H491" s="34" t="s">
        <v>288</v>
      </c>
      <c r="I491" s="71" t="n">
        <v>1</v>
      </c>
      <c r="J491" s="36" t="s">
        <v>604</v>
      </c>
      <c r="K491" s="36" t="n">
        <v>76</v>
      </c>
      <c r="L491" s="36" t="n">
        <v>6.5</v>
      </c>
      <c r="M491" s="36" t="s">
        <v>600</v>
      </c>
      <c r="N491" s="36" t="s">
        <v>53</v>
      </c>
      <c r="O491" s="36" t="s">
        <v>53</v>
      </c>
      <c r="P491" s="36" t="s">
        <v>52</v>
      </c>
      <c r="Q491" s="56" t="s">
        <v>53</v>
      </c>
      <c r="R491" s="36" t="s">
        <v>444</v>
      </c>
      <c r="S491" s="36" t="s">
        <v>53</v>
      </c>
      <c r="T491" s="36"/>
      <c r="U491" s="71" t="n">
        <v>388.99</v>
      </c>
      <c r="V491" s="71" t="n">
        <v>391.4</v>
      </c>
      <c r="W491" s="178" t="n">
        <v>71.53</v>
      </c>
      <c r="X491" s="178" t="s">
        <v>319</v>
      </c>
      <c r="Y491" s="178" t="n">
        <v>68.03</v>
      </c>
      <c r="Z491" s="178" t="s">
        <v>319</v>
      </c>
      <c r="AA491" s="178" t="n">
        <v>64.73</v>
      </c>
      <c r="AB491" s="178" t="s">
        <v>319</v>
      </c>
      <c r="AC491" s="178" t="n">
        <v>46.23</v>
      </c>
      <c r="AD491" s="178" t="s">
        <v>319</v>
      </c>
      <c r="AE491" s="178" t="n">
        <v>21.67</v>
      </c>
      <c r="AF491" s="178" t="s">
        <v>319</v>
      </c>
      <c r="AG491" s="178" t="n">
        <v>0</v>
      </c>
      <c r="AH491" s="178" t="s">
        <v>319</v>
      </c>
      <c r="AI491" s="178" t="n">
        <v>0</v>
      </c>
      <c r="AJ491" s="178" t="s">
        <v>319</v>
      </c>
      <c r="AK491" s="178" t="n">
        <v>0</v>
      </c>
      <c r="AL491" s="178" t="s">
        <v>319</v>
      </c>
      <c r="AM491" s="178" t="n">
        <v>0</v>
      </c>
      <c r="AN491" s="178" t="s">
        <v>319</v>
      </c>
      <c r="AO491" s="178" t="n">
        <v>30.43</v>
      </c>
      <c r="AP491" s="178" t="s">
        <v>319</v>
      </c>
      <c r="AQ491" s="178" t="n">
        <v>34.35</v>
      </c>
      <c r="AR491" s="178" t="s">
        <v>319</v>
      </c>
      <c r="AS491" s="178" t="n">
        <v>50.65</v>
      </c>
      <c r="AT491" s="178" t="s">
        <v>319</v>
      </c>
      <c r="AU491" s="178" t="n">
        <v>387.62</v>
      </c>
      <c r="AV491" s="55" t="n">
        <v>0.20499</v>
      </c>
      <c r="AW491" s="55" t="s">
        <v>600</v>
      </c>
      <c r="AX491" s="55" t="s">
        <v>444</v>
      </c>
      <c r="AY491" s="55" t="n">
        <v>1</v>
      </c>
      <c r="AZ491" s="55" t="s">
        <v>453</v>
      </c>
    </row>
    <row collapsed="false" customFormat="false" customHeight="false" hidden="false" ht="15.9" outlineLevel="0" r="492">
      <c r="A492" s="36" t="n">
        <v>482</v>
      </c>
      <c r="B492" s="82" t="n">
        <v>8481</v>
      </c>
      <c r="C492" s="55" t="s">
        <v>448</v>
      </c>
      <c r="D492" s="55" t="s">
        <v>437</v>
      </c>
      <c r="E492" s="55" t="s">
        <v>438</v>
      </c>
      <c r="F492" s="55" t="s">
        <v>603</v>
      </c>
      <c r="G492" s="48" t="s">
        <v>440</v>
      </c>
      <c r="H492" s="34" t="s">
        <v>288</v>
      </c>
      <c r="I492" s="71" t="n">
        <v>1</v>
      </c>
      <c r="J492" s="36" t="s">
        <v>604</v>
      </c>
      <c r="K492" s="36" t="n">
        <v>76</v>
      </c>
      <c r="L492" s="36" t="n">
        <v>6.5</v>
      </c>
      <c r="M492" s="36" t="s">
        <v>600</v>
      </c>
      <c r="N492" s="36" t="s">
        <v>53</v>
      </c>
      <c r="O492" s="36" t="s">
        <v>53</v>
      </c>
      <c r="P492" s="36" t="s">
        <v>52</v>
      </c>
      <c r="Q492" s="56" t="s">
        <v>53</v>
      </c>
      <c r="R492" s="36" t="s">
        <v>444</v>
      </c>
      <c r="S492" s="36" t="s">
        <v>53</v>
      </c>
      <c r="T492" s="36"/>
      <c r="U492" s="71" t="n">
        <v>135.95</v>
      </c>
      <c r="V492" s="71" t="n">
        <v>134.56</v>
      </c>
      <c r="W492" s="178" t="n">
        <v>24.06</v>
      </c>
      <c r="X492" s="178" t="s">
        <v>319</v>
      </c>
      <c r="Y492" s="178" t="n">
        <v>23.51</v>
      </c>
      <c r="Z492" s="178" t="s">
        <v>319</v>
      </c>
      <c r="AA492" s="178" t="n">
        <v>22.2</v>
      </c>
      <c r="AB492" s="178" t="s">
        <v>319</v>
      </c>
      <c r="AC492" s="178" t="n">
        <v>16.27</v>
      </c>
      <c r="AD492" s="178" t="s">
        <v>319</v>
      </c>
      <c r="AE492" s="178" t="n">
        <v>9.29</v>
      </c>
      <c r="AF492" s="178" t="s">
        <v>319</v>
      </c>
      <c r="AG492" s="178" t="n">
        <v>0</v>
      </c>
      <c r="AH492" s="178" t="s">
        <v>319</v>
      </c>
      <c r="AI492" s="178" t="n">
        <v>0</v>
      </c>
      <c r="AJ492" s="178" t="s">
        <v>319</v>
      </c>
      <c r="AK492" s="178" t="n">
        <v>0</v>
      </c>
      <c r="AL492" s="178" t="s">
        <v>319</v>
      </c>
      <c r="AM492" s="178" t="n">
        <v>0</v>
      </c>
      <c r="AN492" s="178" t="s">
        <v>319</v>
      </c>
      <c r="AO492" s="178" t="n">
        <v>11.07</v>
      </c>
      <c r="AP492" s="178" t="s">
        <v>319</v>
      </c>
      <c r="AQ492" s="178" t="n">
        <v>12.03</v>
      </c>
      <c r="AR492" s="178" t="s">
        <v>319</v>
      </c>
      <c r="AS492" s="178" t="n">
        <v>17.33</v>
      </c>
      <c r="AT492" s="178" t="s">
        <v>319</v>
      </c>
      <c r="AU492" s="178" t="n">
        <v>135.76</v>
      </c>
      <c r="AV492" s="55" t="n">
        <v>0.07235</v>
      </c>
      <c r="AW492" s="55" t="s">
        <v>600</v>
      </c>
      <c r="AX492" s="55" t="s">
        <v>444</v>
      </c>
      <c r="AY492" s="55" t="n">
        <v>1</v>
      </c>
      <c r="AZ492" s="55" t="s">
        <v>606</v>
      </c>
    </row>
    <row collapsed="false" customFormat="false" customHeight="false" hidden="false" ht="15.9" outlineLevel="0" r="493">
      <c r="A493" s="36" t="n">
        <v>483</v>
      </c>
      <c r="B493" s="82" t="n">
        <v>8482</v>
      </c>
      <c r="C493" s="55" t="s">
        <v>448</v>
      </c>
      <c r="D493" s="55" t="s">
        <v>437</v>
      </c>
      <c r="E493" s="55" t="s">
        <v>438</v>
      </c>
      <c r="F493" s="55" t="s">
        <v>603</v>
      </c>
      <c r="G493" s="48" t="s">
        <v>440</v>
      </c>
      <c r="H493" s="34" t="s">
        <v>288</v>
      </c>
      <c r="I493" s="71" t="n">
        <v>1</v>
      </c>
      <c r="J493" s="36" t="s">
        <v>604</v>
      </c>
      <c r="K493" s="36" t="n">
        <v>76</v>
      </c>
      <c r="L493" s="36" t="n">
        <v>6.5</v>
      </c>
      <c r="M493" s="36" t="s">
        <v>600</v>
      </c>
      <c r="N493" s="36" t="s">
        <v>53</v>
      </c>
      <c r="O493" s="36" t="s">
        <v>53</v>
      </c>
      <c r="P493" s="36" t="s">
        <v>52</v>
      </c>
      <c r="Q493" s="56" t="s">
        <v>53</v>
      </c>
      <c r="R493" s="36" t="s">
        <v>444</v>
      </c>
      <c r="S493" s="36" t="s">
        <v>53</v>
      </c>
      <c r="T493" s="36"/>
      <c r="U493" s="71" t="n">
        <v>139.94</v>
      </c>
      <c r="V493" s="71" t="n">
        <v>136.1</v>
      </c>
      <c r="W493" s="178" t="n">
        <v>22.87</v>
      </c>
      <c r="X493" s="178" t="s">
        <v>319</v>
      </c>
      <c r="Y493" s="178" t="n">
        <v>22.36</v>
      </c>
      <c r="Z493" s="178" t="s">
        <v>319</v>
      </c>
      <c r="AA493" s="178" t="n">
        <v>21.09</v>
      </c>
      <c r="AB493" s="178" t="s">
        <v>319</v>
      </c>
      <c r="AC493" s="178" t="n">
        <v>15.47</v>
      </c>
      <c r="AD493" s="178" t="s">
        <v>319</v>
      </c>
      <c r="AE493" s="178" t="n">
        <v>9.21</v>
      </c>
      <c r="AF493" s="178" t="s">
        <v>319</v>
      </c>
      <c r="AG493" s="178" t="n">
        <v>0</v>
      </c>
      <c r="AH493" s="178" t="s">
        <v>319</v>
      </c>
      <c r="AI493" s="178" t="n">
        <v>0</v>
      </c>
      <c r="AJ493" s="178" t="s">
        <v>319</v>
      </c>
      <c r="AK493" s="178" t="n">
        <v>0</v>
      </c>
      <c r="AL493" s="178" t="s">
        <v>319</v>
      </c>
      <c r="AM493" s="178" t="n">
        <v>0</v>
      </c>
      <c r="AN493" s="178" t="s">
        <v>319</v>
      </c>
      <c r="AO493" s="178" t="n">
        <v>1059</v>
      </c>
      <c r="AP493" s="178" t="s">
        <v>319</v>
      </c>
      <c r="AQ493" s="178" t="n">
        <v>11.37</v>
      </c>
      <c r="AR493" s="178" t="s">
        <v>319</v>
      </c>
      <c r="AS493" s="178" t="n">
        <v>16.57</v>
      </c>
      <c r="AT493" s="178" t="s">
        <v>319</v>
      </c>
      <c r="AU493" s="178" t="n">
        <v>1177.94</v>
      </c>
      <c r="AV493" s="55" t="n">
        <v>0.07637</v>
      </c>
      <c r="AW493" s="55" t="s">
        <v>600</v>
      </c>
      <c r="AX493" s="55" t="s">
        <v>444</v>
      </c>
      <c r="AY493" s="55" t="n">
        <v>1</v>
      </c>
      <c r="AZ493" s="55" t="s">
        <v>453</v>
      </c>
    </row>
    <row collapsed="false" customFormat="false" customHeight="false" hidden="false" ht="15.9" outlineLevel="0" r="494">
      <c r="A494" s="36" t="n">
        <v>484</v>
      </c>
      <c r="B494" s="82" t="n">
        <v>8483</v>
      </c>
      <c r="C494" s="55" t="s">
        <v>448</v>
      </c>
      <c r="D494" s="55" t="s">
        <v>437</v>
      </c>
      <c r="E494" s="55" t="s">
        <v>438</v>
      </c>
      <c r="F494" s="55" t="s">
        <v>603</v>
      </c>
      <c r="G494" s="48" t="s">
        <v>440</v>
      </c>
      <c r="H494" s="34" t="s">
        <v>288</v>
      </c>
      <c r="I494" s="71" t="n">
        <v>1</v>
      </c>
      <c r="J494" s="36" t="s">
        <v>604</v>
      </c>
      <c r="K494" s="36" t="n">
        <v>76</v>
      </c>
      <c r="L494" s="36" t="n">
        <v>6.5</v>
      </c>
      <c r="M494" s="36" t="s">
        <v>600</v>
      </c>
      <c r="N494" s="36" t="s">
        <v>53</v>
      </c>
      <c r="O494" s="36" t="s">
        <v>53</v>
      </c>
      <c r="P494" s="36" t="s">
        <v>52</v>
      </c>
      <c r="Q494" s="56" t="s">
        <v>53</v>
      </c>
      <c r="R494" s="36" t="s">
        <v>444</v>
      </c>
      <c r="S494" s="36" t="s">
        <v>53</v>
      </c>
      <c r="T494" s="36"/>
      <c r="U494" s="71" t="n">
        <v>318.07</v>
      </c>
      <c r="V494" s="71" t="n">
        <v>306.47</v>
      </c>
      <c r="W494" s="178" t="n">
        <v>64.07</v>
      </c>
      <c r="X494" s="178" t="s">
        <v>319</v>
      </c>
      <c r="Y494" s="178" t="n">
        <v>62.55</v>
      </c>
      <c r="Z494" s="178" t="s">
        <v>319</v>
      </c>
      <c r="AA494" s="178" t="n">
        <v>59</v>
      </c>
      <c r="AB494" s="178" t="s">
        <v>319</v>
      </c>
      <c r="AC494" s="178" t="n">
        <v>43.09</v>
      </c>
      <c r="AD494" s="178" t="s">
        <v>319</v>
      </c>
      <c r="AE494" s="178" t="n">
        <v>20.34</v>
      </c>
      <c r="AF494" s="178" t="s">
        <v>319</v>
      </c>
      <c r="AG494" s="178" t="n">
        <v>0</v>
      </c>
      <c r="AH494" s="178" t="s">
        <v>319</v>
      </c>
      <c r="AI494" s="178" t="n">
        <v>0</v>
      </c>
      <c r="AJ494" s="178" t="s">
        <v>319</v>
      </c>
      <c r="AK494" s="178" t="n">
        <v>0</v>
      </c>
      <c r="AL494" s="178" t="s">
        <v>319</v>
      </c>
      <c r="AM494" s="178" t="n">
        <v>0</v>
      </c>
      <c r="AN494" s="178" t="s">
        <v>319</v>
      </c>
      <c r="AO494" s="178" t="n">
        <v>30.74</v>
      </c>
      <c r="AP494" s="178" t="s">
        <v>319</v>
      </c>
      <c r="AQ494" s="178" t="n">
        <v>31.79</v>
      </c>
      <c r="AR494" s="178" t="s">
        <v>319</v>
      </c>
      <c r="AS494" s="178" t="n">
        <v>46.55</v>
      </c>
      <c r="AT494" s="178" t="s">
        <v>319</v>
      </c>
      <c r="AU494" s="178" t="n">
        <v>358.13</v>
      </c>
      <c r="AV494" s="55" t="n">
        <v>0.17576</v>
      </c>
      <c r="AW494" s="55" t="s">
        <v>600</v>
      </c>
      <c r="AX494" s="55" t="s">
        <v>444</v>
      </c>
      <c r="AY494" s="55" t="n">
        <v>1</v>
      </c>
      <c r="AZ494" s="55" t="s">
        <v>453</v>
      </c>
    </row>
    <row collapsed="false" customFormat="false" customHeight="false" hidden="false" ht="15.9" outlineLevel="0" r="495">
      <c r="A495" s="36" t="n">
        <v>485</v>
      </c>
      <c r="B495" s="82" t="n">
        <v>8484</v>
      </c>
      <c r="C495" s="55" t="s">
        <v>448</v>
      </c>
      <c r="D495" s="55" t="s">
        <v>437</v>
      </c>
      <c r="E495" s="55" t="s">
        <v>438</v>
      </c>
      <c r="F495" s="55" t="s">
        <v>603</v>
      </c>
      <c r="G495" s="48" t="s">
        <v>440</v>
      </c>
      <c r="H495" s="34" t="s">
        <v>288</v>
      </c>
      <c r="I495" s="71" t="n">
        <v>1</v>
      </c>
      <c r="J495" s="36" t="s">
        <v>604</v>
      </c>
      <c r="K495" s="36" t="n">
        <v>76</v>
      </c>
      <c r="L495" s="36" t="n">
        <v>6.5</v>
      </c>
      <c r="M495" s="36" t="s">
        <v>600</v>
      </c>
      <c r="N495" s="36" t="s">
        <v>53</v>
      </c>
      <c r="O495" s="36" t="s">
        <v>53</v>
      </c>
      <c r="P495" s="36" t="s">
        <v>52</v>
      </c>
      <c r="Q495" s="56" t="s">
        <v>53</v>
      </c>
      <c r="R495" s="36" t="s">
        <v>444</v>
      </c>
      <c r="S495" s="36" t="s">
        <v>53</v>
      </c>
      <c r="T495" s="36"/>
      <c r="U495" s="71" t="n">
        <v>306.65</v>
      </c>
      <c r="V495" s="71" t="n">
        <v>310.27</v>
      </c>
      <c r="W495" s="178" t="n">
        <v>67.12</v>
      </c>
      <c r="X495" s="178" t="s">
        <v>319</v>
      </c>
      <c r="Y495" s="178" t="n">
        <v>66.59</v>
      </c>
      <c r="Z495" s="178" t="s">
        <v>319</v>
      </c>
      <c r="AA495" s="178" t="n">
        <v>71.98</v>
      </c>
      <c r="AB495" s="178" t="s">
        <v>319</v>
      </c>
      <c r="AC495" s="178" t="n">
        <v>52.68</v>
      </c>
      <c r="AD495" s="178" t="s">
        <v>319</v>
      </c>
      <c r="AE495" s="178" t="n">
        <v>24.94</v>
      </c>
      <c r="AF495" s="178" t="s">
        <v>319</v>
      </c>
      <c r="AG495" s="178" t="n">
        <v>0</v>
      </c>
      <c r="AH495" s="178" t="s">
        <v>319</v>
      </c>
      <c r="AI495" s="178" t="n">
        <v>0</v>
      </c>
      <c r="AJ495" s="178" t="s">
        <v>319</v>
      </c>
      <c r="AK495" s="178" t="n">
        <v>0</v>
      </c>
      <c r="AL495" s="178" t="s">
        <v>319</v>
      </c>
      <c r="AM495" s="178" t="n">
        <v>0</v>
      </c>
      <c r="AN495" s="178" t="s">
        <v>319</v>
      </c>
      <c r="AO495" s="178" t="n">
        <v>32.99</v>
      </c>
      <c r="AP495" s="178" t="s">
        <v>319</v>
      </c>
      <c r="AQ495" s="178" t="n">
        <v>38.02</v>
      </c>
      <c r="AR495" s="178" t="s">
        <v>319</v>
      </c>
      <c r="AS495" s="178" t="n">
        <v>55.39</v>
      </c>
      <c r="AT495" s="178" t="s">
        <v>319</v>
      </c>
      <c r="AU495" s="178" t="n">
        <v>409.71</v>
      </c>
      <c r="AV495" s="55" t="n">
        <v>0.15375</v>
      </c>
      <c r="AW495" s="55" t="s">
        <v>600</v>
      </c>
      <c r="AX495" s="55" t="s">
        <v>444</v>
      </c>
      <c r="AY495" s="55" t="n">
        <v>1</v>
      </c>
      <c r="AZ495" s="55" t="s">
        <v>453</v>
      </c>
    </row>
    <row collapsed="false" customFormat="false" customHeight="false" hidden="false" ht="15.9" outlineLevel="0" r="496">
      <c r="A496" s="36" t="n">
        <v>486</v>
      </c>
      <c r="B496" s="82" t="n">
        <v>8485</v>
      </c>
      <c r="C496" s="55" t="s">
        <v>448</v>
      </c>
      <c r="D496" s="55" t="s">
        <v>437</v>
      </c>
      <c r="E496" s="55" t="s">
        <v>438</v>
      </c>
      <c r="F496" s="55" t="s">
        <v>603</v>
      </c>
      <c r="G496" s="48" t="s">
        <v>440</v>
      </c>
      <c r="H496" s="34" t="s">
        <v>288</v>
      </c>
      <c r="I496" s="71" t="n">
        <v>1</v>
      </c>
      <c r="J496" s="36" t="s">
        <v>604</v>
      </c>
      <c r="K496" s="36" t="n">
        <v>76</v>
      </c>
      <c r="L496" s="36" t="n">
        <v>6.5</v>
      </c>
      <c r="M496" s="36" t="s">
        <v>600</v>
      </c>
      <c r="N496" s="36" t="s">
        <v>53</v>
      </c>
      <c r="O496" s="36" t="s">
        <v>53</v>
      </c>
      <c r="P496" s="36" t="s">
        <v>52</v>
      </c>
      <c r="Q496" s="56" t="s">
        <v>53</v>
      </c>
      <c r="R496" s="36" t="s">
        <v>444</v>
      </c>
      <c r="S496" s="36" t="s">
        <v>53</v>
      </c>
      <c r="T496" s="36"/>
      <c r="U496" s="71" t="n">
        <v>395.27</v>
      </c>
      <c r="V496" s="71" t="n">
        <v>391.87</v>
      </c>
      <c r="W496" s="178" t="n">
        <v>71.36</v>
      </c>
      <c r="X496" s="178" t="s">
        <v>319</v>
      </c>
      <c r="Y496" s="178" t="n">
        <v>70.77</v>
      </c>
      <c r="Z496" s="178" t="s">
        <v>319</v>
      </c>
      <c r="AA496" s="178" t="n">
        <v>66.53</v>
      </c>
      <c r="AB496" s="178" t="s">
        <v>319</v>
      </c>
      <c r="AC496" s="178" t="n">
        <v>48.59</v>
      </c>
      <c r="AD496" s="178" t="s">
        <v>319</v>
      </c>
      <c r="AE496" s="178" t="n">
        <v>23.6</v>
      </c>
      <c r="AF496" s="178" t="s">
        <v>319</v>
      </c>
      <c r="AG496" s="178" t="n">
        <v>0</v>
      </c>
      <c r="AH496" s="178" t="s">
        <v>319</v>
      </c>
      <c r="AI496" s="178" t="n">
        <v>0</v>
      </c>
      <c r="AJ496" s="178" t="s">
        <v>319</v>
      </c>
      <c r="AK496" s="178" t="n">
        <v>0</v>
      </c>
      <c r="AL496" s="178" t="s">
        <v>319</v>
      </c>
      <c r="AM496" s="178" t="n">
        <v>0</v>
      </c>
      <c r="AN496" s="178" t="s">
        <v>319</v>
      </c>
      <c r="AO496" s="178" t="n">
        <v>34.86</v>
      </c>
      <c r="AP496" s="178" t="s">
        <v>319</v>
      </c>
      <c r="AQ496" s="178" t="n">
        <v>36.13</v>
      </c>
      <c r="AR496" s="178" t="s">
        <v>319</v>
      </c>
      <c r="AS496" s="178" t="n">
        <v>52.41</v>
      </c>
      <c r="AT496" s="178" t="s">
        <v>319</v>
      </c>
      <c r="AU496" s="178" t="n">
        <v>404.25</v>
      </c>
      <c r="AV496" s="55" t="n">
        <v>0.20499</v>
      </c>
      <c r="AW496" s="55" t="s">
        <v>600</v>
      </c>
      <c r="AX496" s="55" t="s">
        <v>444</v>
      </c>
      <c r="AY496" s="55" t="n">
        <v>1</v>
      </c>
      <c r="AZ496" s="55" t="s">
        <v>453</v>
      </c>
    </row>
    <row collapsed="false" customFormat="false" customHeight="false" hidden="false" ht="15.9" outlineLevel="0" r="497">
      <c r="A497" s="36" t="n">
        <v>487</v>
      </c>
      <c r="B497" s="82" t="n">
        <v>8486</v>
      </c>
      <c r="C497" s="55" t="s">
        <v>448</v>
      </c>
      <c r="D497" s="55" t="s">
        <v>437</v>
      </c>
      <c r="E497" s="55" t="s">
        <v>438</v>
      </c>
      <c r="F497" s="55" t="s">
        <v>603</v>
      </c>
      <c r="G497" s="48" t="s">
        <v>440</v>
      </c>
      <c r="H497" s="34" t="s">
        <v>288</v>
      </c>
      <c r="I497" s="71" t="n">
        <v>1</v>
      </c>
      <c r="J497" s="36" t="s">
        <v>604</v>
      </c>
      <c r="K497" s="36" t="n">
        <v>76</v>
      </c>
      <c r="L497" s="36" t="n">
        <v>6.5</v>
      </c>
      <c r="M497" s="36" t="s">
        <v>600</v>
      </c>
      <c r="N497" s="36" t="s">
        <v>53</v>
      </c>
      <c r="O497" s="36" t="s">
        <v>53</v>
      </c>
      <c r="P497" s="36" t="s">
        <v>52</v>
      </c>
      <c r="Q497" s="56" t="s">
        <v>53</v>
      </c>
      <c r="R497" s="36" t="s">
        <v>444</v>
      </c>
      <c r="S497" s="36" t="s">
        <v>53</v>
      </c>
      <c r="T497" s="36"/>
      <c r="U497" s="71" t="n">
        <v>358.81</v>
      </c>
      <c r="V497" s="71" t="n">
        <v>347.66</v>
      </c>
      <c r="W497" s="178" t="n">
        <v>62.02</v>
      </c>
      <c r="X497" s="178" t="s">
        <v>319</v>
      </c>
      <c r="Y497" s="178" t="n">
        <v>61.35</v>
      </c>
      <c r="Z497" s="178" t="s">
        <v>319</v>
      </c>
      <c r="AA497" s="178" t="n">
        <v>58.07</v>
      </c>
      <c r="AB497" s="178" t="s">
        <v>319</v>
      </c>
      <c r="AC497" s="178" t="n">
        <v>42.71</v>
      </c>
      <c r="AD497" s="178" t="s">
        <v>319</v>
      </c>
      <c r="AE497" s="178" t="n">
        <v>20.98</v>
      </c>
      <c r="AF497" s="178" t="s">
        <v>319</v>
      </c>
      <c r="AG497" s="178" t="n">
        <v>0</v>
      </c>
      <c r="AH497" s="178" t="s">
        <v>319</v>
      </c>
      <c r="AI497" s="178" t="n">
        <v>0</v>
      </c>
      <c r="AJ497" s="178" t="s">
        <v>319</v>
      </c>
      <c r="AK497" s="178" t="n">
        <v>0</v>
      </c>
      <c r="AL497" s="178" t="s">
        <v>319</v>
      </c>
      <c r="AM497" s="178" t="n">
        <v>0</v>
      </c>
      <c r="AN497" s="178" t="s">
        <v>319</v>
      </c>
      <c r="AO497" s="178" t="n">
        <v>29.22</v>
      </c>
      <c r="AP497" s="178" t="s">
        <v>319</v>
      </c>
      <c r="AQ497" s="178" t="n">
        <v>30.66</v>
      </c>
      <c r="AR497" s="178" t="s">
        <v>319</v>
      </c>
      <c r="AS497" s="178" t="n">
        <v>44.81</v>
      </c>
      <c r="AT497" s="178" t="s">
        <v>319</v>
      </c>
      <c r="AU497" s="178" t="n">
        <v>349.82</v>
      </c>
      <c r="AV497" s="55" t="n">
        <v>0.19494</v>
      </c>
      <c r="AW497" s="55" t="s">
        <v>600</v>
      </c>
      <c r="AX497" s="55" t="s">
        <v>444</v>
      </c>
      <c r="AY497" s="55" t="n">
        <v>1</v>
      </c>
      <c r="AZ497" s="55" t="s">
        <v>453</v>
      </c>
    </row>
    <row collapsed="false" customFormat="false" customHeight="false" hidden="false" ht="15.9" outlineLevel="0" r="498">
      <c r="A498" s="36" t="n">
        <v>488</v>
      </c>
      <c r="B498" s="82" t="n">
        <v>8487</v>
      </c>
      <c r="C498" s="55" t="s">
        <v>448</v>
      </c>
      <c r="D498" s="55" t="s">
        <v>437</v>
      </c>
      <c r="E498" s="55" t="s">
        <v>438</v>
      </c>
      <c r="F498" s="55" t="s">
        <v>603</v>
      </c>
      <c r="G498" s="48" t="s">
        <v>440</v>
      </c>
      <c r="H498" s="34" t="s">
        <v>288</v>
      </c>
      <c r="I498" s="71" t="n">
        <v>1</v>
      </c>
      <c r="J498" s="36" t="s">
        <v>604</v>
      </c>
      <c r="K498" s="36" t="n">
        <v>76</v>
      </c>
      <c r="L498" s="36" t="n">
        <v>6.5</v>
      </c>
      <c r="M498" s="36" t="s">
        <v>600</v>
      </c>
      <c r="N498" s="36" t="s">
        <v>53</v>
      </c>
      <c r="O498" s="36" t="s">
        <v>53</v>
      </c>
      <c r="P498" s="36" t="s">
        <v>52</v>
      </c>
      <c r="Q498" s="56" t="s">
        <v>53</v>
      </c>
      <c r="R498" s="36" t="s">
        <v>444</v>
      </c>
      <c r="S498" s="36" t="s">
        <v>53</v>
      </c>
      <c r="T498" s="36"/>
      <c r="U498" s="71" t="n">
        <v>371.36</v>
      </c>
      <c r="V498" s="71" t="n">
        <v>379.97</v>
      </c>
      <c r="W498" s="178" t="n">
        <v>70.46</v>
      </c>
      <c r="X498" s="178" t="s">
        <v>319</v>
      </c>
      <c r="Y498" s="178" t="n">
        <v>66.94</v>
      </c>
      <c r="Z498" s="178" t="s">
        <v>319</v>
      </c>
      <c r="AA498" s="178" t="n">
        <v>64.37</v>
      </c>
      <c r="AB498" s="178" t="s">
        <v>319</v>
      </c>
      <c r="AC498" s="178" t="n">
        <v>46.8</v>
      </c>
      <c r="AD498" s="178" t="s">
        <v>319</v>
      </c>
      <c r="AE498" s="178" t="n">
        <v>23.06</v>
      </c>
      <c r="AF498" s="178" t="s">
        <v>319</v>
      </c>
      <c r="AG498" s="178" t="n">
        <v>0</v>
      </c>
      <c r="AH498" s="178" t="s">
        <v>319</v>
      </c>
      <c r="AI498" s="178" t="n">
        <v>0</v>
      </c>
      <c r="AJ498" s="178" t="s">
        <v>319</v>
      </c>
      <c r="AK498" s="178" t="n">
        <v>0</v>
      </c>
      <c r="AL498" s="178" t="s">
        <v>319</v>
      </c>
      <c r="AM498" s="178" t="n">
        <v>0</v>
      </c>
      <c r="AN498" s="178" t="s">
        <v>319</v>
      </c>
      <c r="AO498" s="178" t="n">
        <v>33.05</v>
      </c>
      <c r="AP498" s="178" t="s">
        <v>319</v>
      </c>
      <c r="AQ498" s="178" t="n">
        <v>33.58</v>
      </c>
      <c r="AR498" s="178" t="s">
        <v>319</v>
      </c>
      <c r="AS498" s="178" t="n">
        <v>48.76</v>
      </c>
      <c r="AT498" s="178" t="s">
        <v>319</v>
      </c>
      <c r="AU498" s="178" t="n">
        <v>387.02</v>
      </c>
      <c r="AV498" s="55" t="n">
        <v>0.19494</v>
      </c>
      <c r="AW498" s="55" t="s">
        <v>600</v>
      </c>
      <c r="AX498" s="55" t="s">
        <v>444</v>
      </c>
      <c r="AY498" s="55" t="n">
        <v>1</v>
      </c>
      <c r="AZ498" s="55" t="s">
        <v>453</v>
      </c>
    </row>
    <row collapsed="false" customFormat="false" customHeight="false" hidden="false" ht="15.9" outlineLevel="0" r="499">
      <c r="A499" s="36" t="n">
        <v>489</v>
      </c>
      <c r="B499" s="82" t="n">
        <v>8488</v>
      </c>
      <c r="C499" s="55" t="s">
        <v>448</v>
      </c>
      <c r="D499" s="55" t="s">
        <v>437</v>
      </c>
      <c r="E499" s="55" t="s">
        <v>438</v>
      </c>
      <c r="F499" s="55" t="s">
        <v>603</v>
      </c>
      <c r="G499" s="48" t="s">
        <v>440</v>
      </c>
      <c r="H499" s="34" t="s">
        <v>288</v>
      </c>
      <c r="I499" s="71" t="n">
        <v>1</v>
      </c>
      <c r="J499" s="36" t="s">
        <v>604</v>
      </c>
      <c r="K499" s="36" t="n">
        <v>76</v>
      </c>
      <c r="L499" s="36" t="n">
        <v>6.5</v>
      </c>
      <c r="M499" s="36" t="s">
        <v>600</v>
      </c>
      <c r="N499" s="36" t="s">
        <v>53</v>
      </c>
      <c r="O499" s="36" t="s">
        <v>53</v>
      </c>
      <c r="P499" s="36" t="s">
        <v>52</v>
      </c>
      <c r="Q499" s="56" t="s">
        <v>53</v>
      </c>
      <c r="R499" s="36" t="s">
        <v>444</v>
      </c>
      <c r="S499" s="36" t="s">
        <v>53</v>
      </c>
      <c r="T499" s="36"/>
      <c r="U499" s="71" t="n">
        <v>367.17</v>
      </c>
      <c r="V499" s="71" t="n">
        <v>375.8</v>
      </c>
      <c r="W499" s="178" t="n">
        <v>70.09</v>
      </c>
      <c r="X499" s="178" t="s">
        <v>319</v>
      </c>
      <c r="Y499" s="178" t="n">
        <v>94.99</v>
      </c>
      <c r="Z499" s="178" t="s">
        <v>319</v>
      </c>
      <c r="AA499" s="178" t="n">
        <v>77.92</v>
      </c>
      <c r="AB499" s="178" t="s">
        <v>319</v>
      </c>
      <c r="AC499" s="178" t="n">
        <v>39.91</v>
      </c>
      <c r="AD499" s="178" t="s">
        <v>319</v>
      </c>
      <c r="AE499" s="178" t="n">
        <v>19.35</v>
      </c>
      <c r="AF499" s="178" t="s">
        <v>319</v>
      </c>
      <c r="AG499" s="178" t="n">
        <v>0</v>
      </c>
      <c r="AH499" s="178" t="s">
        <v>319</v>
      </c>
      <c r="AI499" s="178" t="n">
        <v>0</v>
      </c>
      <c r="AJ499" s="178" t="s">
        <v>319</v>
      </c>
      <c r="AK499" s="178" t="n">
        <v>0</v>
      </c>
      <c r="AL499" s="178" t="s">
        <v>319</v>
      </c>
      <c r="AM499" s="178" t="n">
        <v>0</v>
      </c>
      <c r="AN499" s="178" t="s">
        <v>319</v>
      </c>
      <c r="AO499" s="178" t="n">
        <v>28.69</v>
      </c>
      <c r="AP499" s="178" t="s">
        <v>319</v>
      </c>
      <c r="AQ499" s="178" t="n">
        <v>29.73</v>
      </c>
      <c r="AR499" s="178" t="s">
        <v>319</v>
      </c>
      <c r="AS499" s="178" t="n">
        <v>44.59</v>
      </c>
      <c r="AT499" s="178" t="s">
        <v>319</v>
      </c>
      <c r="AU499" s="178" t="n">
        <v>405.27</v>
      </c>
      <c r="AV499" s="55" t="n">
        <v>0.19494</v>
      </c>
      <c r="AW499" s="55" t="s">
        <v>600</v>
      </c>
      <c r="AX499" s="55" t="s">
        <v>444</v>
      </c>
      <c r="AY499" s="55" t="n">
        <v>1</v>
      </c>
      <c r="AZ499" s="55" t="s">
        <v>453</v>
      </c>
    </row>
    <row collapsed="false" customFormat="false" customHeight="false" hidden="false" ht="15.9" outlineLevel="0" r="500">
      <c r="A500" s="36" t="n">
        <v>490</v>
      </c>
      <c r="B500" s="82" t="n">
        <v>8489</v>
      </c>
      <c r="C500" s="55" t="s">
        <v>448</v>
      </c>
      <c r="D500" s="55" t="s">
        <v>437</v>
      </c>
      <c r="E500" s="55" t="s">
        <v>438</v>
      </c>
      <c r="F500" s="55" t="s">
        <v>603</v>
      </c>
      <c r="G500" s="48" t="s">
        <v>440</v>
      </c>
      <c r="H500" s="34" t="s">
        <v>288</v>
      </c>
      <c r="I500" s="71" t="n">
        <v>1</v>
      </c>
      <c r="J500" s="36" t="s">
        <v>604</v>
      </c>
      <c r="K500" s="36" t="n">
        <v>76</v>
      </c>
      <c r="L500" s="36" t="n">
        <v>6.5</v>
      </c>
      <c r="M500" s="36" t="s">
        <v>600</v>
      </c>
      <c r="N500" s="36" t="s">
        <v>53</v>
      </c>
      <c r="O500" s="36" t="s">
        <v>53</v>
      </c>
      <c r="P500" s="36" t="s">
        <v>52</v>
      </c>
      <c r="Q500" s="56" t="s">
        <v>53</v>
      </c>
      <c r="R500" s="36" t="s">
        <v>444</v>
      </c>
      <c r="S500" s="36" t="s">
        <v>53</v>
      </c>
      <c r="T500" s="36"/>
      <c r="U500" s="71" t="n">
        <v>318.04</v>
      </c>
      <c r="V500" s="71" t="n">
        <v>307.03</v>
      </c>
      <c r="W500" s="178" t="n">
        <v>54.4</v>
      </c>
      <c r="X500" s="178" t="s">
        <v>319</v>
      </c>
      <c r="Y500" s="178" t="n">
        <v>52.56</v>
      </c>
      <c r="Z500" s="178" t="s">
        <v>319</v>
      </c>
      <c r="AA500" s="178" t="n">
        <v>39.76</v>
      </c>
      <c r="AB500" s="178" t="s">
        <v>319</v>
      </c>
      <c r="AC500" s="178" t="n">
        <v>28.57</v>
      </c>
      <c r="AD500" s="178" t="s">
        <v>319</v>
      </c>
      <c r="AE500" s="178" t="n">
        <v>14.66</v>
      </c>
      <c r="AF500" s="178" t="s">
        <v>319</v>
      </c>
      <c r="AG500" s="178" t="n">
        <v>0</v>
      </c>
      <c r="AH500" s="178" t="s">
        <v>319</v>
      </c>
      <c r="AI500" s="178" t="n">
        <v>0</v>
      </c>
      <c r="AJ500" s="178" t="s">
        <v>319</v>
      </c>
      <c r="AK500" s="178" t="n">
        <v>0</v>
      </c>
      <c r="AL500" s="178" t="s">
        <v>319</v>
      </c>
      <c r="AM500" s="178" t="n">
        <v>0</v>
      </c>
      <c r="AN500" s="178" t="s">
        <v>319</v>
      </c>
      <c r="AO500" s="178" t="n">
        <v>26.38</v>
      </c>
      <c r="AP500" s="178" t="s">
        <v>319</v>
      </c>
      <c r="AQ500" s="178" t="n">
        <v>27.39</v>
      </c>
      <c r="AR500" s="178" t="s">
        <v>319</v>
      </c>
      <c r="AS500" s="178" t="n">
        <v>36.39</v>
      </c>
      <c r="AT500" s="178" t="s">
        <v>319</v>
      </c>
      <c r="AU500" s="178" t="n">
        <v>280.11</v>
      </c>
      <c r="AV500" s="55" t="n">
        <v>0.2261</v>
      </c>
      <c r="AW500" s="55" t="s">
        <v>600</v>
      </c>
      <c r="AX500" s="55" t="s">
        <v>444</v>
      </c>
      <c r="AY500" s="55" t="n">
        <v>1</v>
      </c>
      <c r="AZ500" s="55" t="s">
        <v>453</v>
      </c>
    </row>
    <row collapsed="false" customFormat="false" customHeight="false" hidden="false" ht="15.9" outlineLevel="0" r="501">
      <c r="A501" s="36" t="n">
        <v>491</v>
      </c>
      <c r="B501" s="82" t="n">
        <v>8490</v>
      </c>
      <c r="C501" s="55" t="s">
        <v>448</v>
      </c>
      <c r="D501" s="55" t="s">
        <v>437</v>
      </c>
      <c r="E501" s="55" t="s">
        <v>438</v>
      </c>
      <c r="F501" s="55" t="s">
        <v>603</v>
      </c>
      <c r="G501" s="48" t="s">
        <v>440</v>
      </c>
      <c r="H501" s="34" t="s">
        <v>288</v>
      </c>
      <c r="I501" s="71" t="n">
        <v>1</v>
      </c>
      <c r="J501" s="36" t="s">
        <v>604</v>
      </c>
      <c r="K501" s="36" t="n">
        <v>76</v>
      </c>
      <c r="L501" s="36" t="n">
        <v>6.5</v>
      </c>
      <c r="M501" s="36" t="s">
        <v>600</v>
      </c>
      <c r="N501" s="36" t="s">
        <v>53</v>
      </c>
      <c r="O501" s="36" t="s">
        <v>53</v>
      </c>
      <c r="P501" s="36" t="s">
        <v>52</v>
      </c>
      <c r="Q501" s="56" t="s">
        <v>53</v>
      </c>
      <c r="R501" s="36" t="s">
        <v>444</v>
      </c>
      <c r="S501" s="36" t="s">
        <v>53</v>
      </c>
      <c r="T501" s="36"/>
      <c r="U501" s="71" t="n">
        <v>275.24</v>
      </c>
      <c r="V501" s="71" t="n">
        <v>273.85</v>
      </c>
      <c r="W501" s="178" t="n">
        <v>59.46</v>
      </c>
      <c r="X501" s="178" t="s">
        <v>319</v>
      </c>
      <c r="Y501" s="178" t="n">
        <v>57.8</v>
      </c>
      <c r="Z501" s="178" t="s">
        <v>319</v>
      </c>
      <c r="AA501" s="178" t="n">
        <v>53.51</v>
      </c>
      <c r="AB501" s="178" t="s">
        <v>319</v>
      </c>
      <c r="AC501" s="178" t="n">
        <v>34.73</v>
      </c>
      <c r="AD501" s="178" t="s">
        <v>319</v>
      </c>
      <c r="AE501" s="178" t="n">
        <v>16.67</v>
      </c>
      <c r="AF501" s="178" t="s">
        <v>319</v>
      </c>
      <c r="AG501" s="178" t="n">
        <v>0</v>
      </c>
      <c r="AH501" s="178" t="s">
        <v>319</v>
      </c>
      <c r="AI501" s="178" t="n">
        <v>0</v>
      </c>
      <c r="AJ501" s="178" t="s">
        <v>319</v>
      </c>
      <c r="AK501" s="178" t="n">
        <v>0</v>
      </c>
      <c r="AL501" s="178" t="s">
        <v>319</v>
      </c>
      <c r="AM501" s="178" t="n">
        <v>0</v>
      </c>
      <c r="AN501" s="178" t="s">
        <v>319</v>
      </c>
      <c r="AO501" s="178" t="n">
        <v>24.1</v>
      </c>
      <c r="AP501" s="178" t="s">
        <v>319</v>
      </c>
      <c r="AQ501" s="178" t="n">
        <v>25.88</v>
      </c>
      <c r="AR501" s="178" t="s">
        <v>319</v>
      </c>
      <c r="AS501" s="178" t="n">
        <v>37.88</v>
      </c>
      <c r="AT501" s="178" t="s">
        <v>319</v>
      </c>
      <c r="AU501" s="178" t="n">
        <v>310.03</v>
      </c>
      <c r="AV501" s="55" t="n">
        <v>0.13365</v>
      </c>
      <c r="AW501" s="55" t="s">
        <v>600</v>
      </c>
      <c r="AX501" s="55" t="s">
        <v>444</v>
      </c>
      <c r="AY501" s="55" t="n">
        <v>1</v>
      </c>
      <c r="AZ501" s="55" t="s">
        <v>453</v>
      </c>
    </row>
    <row collapsed="false" customFormat="false" customHeight="false" hidden="false" ht="15.9" outlineLevel="0" r="502">
      <c r="A502" s="36" t="n">
        <v>492</v>
      </c>
      <c r="B502" s="82" t="n">
        <v>8491</v>
      </c>
      <c r="C502" s="55" t="s">
        <v>448</v>
      </c>
      <c r="D502" s="55" t="s">
        <v>437</v>
      </c>
      <c r="E502" s="55" t="s">
        <v>438</v>
      </c>
      <c r="F502" s="55" t="s">
        <v>603</v>
      </c>
      <c r="G502" s="48" t="s">
        <v>440</v>
      </c>
      <c r="H502" s="34" t="s">
        <v>288</v>
      </c>
      <c r="I502" s="71" t="n">
        <v>1</v>
      </c>
      <c r="J502" s="36" t="s">
        <v>604</v>
      </c>
      <c r="K502" s="36" t="n">
        <v>76</v>
      </c>
      <c r="L502" s="36" t="n">
        <v>6.5</v>
      </c>
      <c r="M502" s="36" t="s">
        <v>600</v>
      </c>
      <c r="N502" s="36" t="s">
        <v>53</v>
      </c>
      <c r="O502" s="36" t="s">
        <v>53</v>
      </c>
      <c r="P502" s="36" t="s">
        <v>52</v>
      </c>
      <c r="Q502" s="56" t="s">
        <v>53</v>
      </c>
      <c r="R502" s="36" t="s">
        <v>444</v>
      </c>
      <c r="S502" s="36" t="s">
        <v>53</v>
      </c>
      <c r="T502" s="36"/>
      <c r="U502" s="71" t="n">
        <v>321.91</v>
      </c>
      <c r="V502" s="71" t="n">
        <v>343.26</v>
      </c>
      <c r="W502" s="178" t="n">
        <v>71.29</v>
      </c>
      <c r="X502" s="178" t="s">
        <v>319</v>
      </c>
      <c r="Y502" s="178" t="n">
        <v>60.46</v>
      </c>
      <c r="Z502" s="178" t="s">
        <v>319</v>
      </c>
      <c r="AA502" s="178" t="n">
        <v>57.7</v>
      </c>
      <c r="AB502" s="178" t="s">
        <v>319</v>
      </c>
      <c r="AC502" s="178" t="n">
        <v>42.64</v>
      </c>
      <c r="AD502" s="178" t="s">
        <v>319</v>
      </c>
      <c r="AE502" s="178" t="n">
        <v>19.07</v>
      </c>
      <c r="AF502" s="178" t="s">
        <v>319</v>
      </c>
      <c r="AG502" s="178" t="n">
        <v>0</v>
      </c>
      <c r="AH502" s="178" t="s">
        <v>319</v>
      </c>
      <c r="AI502" s="178" t="n">
        <v>0</v>
      </c>
      <c r="AJ502" s="178" t="s">
        <v>319</v>
      </c>
      <c r="AK502" s="178" t="n">
        <v>0</v>
      </c>
      <c r="AL502" s="178" t="s">
        <v>319</v>
      </c>
      <c r="AM502" s="178" t="n">
        <v>0</v>
      </c>
      <c r="AN502" s="178" t="s">
        <v>319</v>
      </c>
      <c r="AO502" s="178" t="n">
        <v>29.49</v>
      </c>
      <c r="AP502" s="178" t="s">
        <v>319</v>
      </c>
      <c r="AQ502" s="178" t="n">
        <v>31.46</v>
      </c>
      <c r="AR502" s="178" t="s">
        <v>319</v>
      </c>
      <c r="AS502" s="178" t="n">
        <v>43.01</v>
      </c>
      <c r="AT502" s="178" t="s">
        <v>319</v>
      </c>
      <c r="AU502" s="178" t="n">
        <v>355.12</v>
      </c>
      <c r="AV502" s="55" t="n">
        <v>0.17485</v>
      </c>
      <c r="AW502" s="55" t="s">
        <v>600</v>
      </c>
      <c r="AX502" s="55" t="s">
        <v>444</v>
      </c>
      <c r="AY502" s="55" t="n">
        <v>1</v>
      </c>
      <c r="AZ502" s="55" t="s">
        <v>453</v>
      </c>
    </row>
    <row collapsed="false" customFormat="false" customHeight="false" hidden="false" ht="15.9" outlineLevel="0" r="503">
      <c r="A503" s="36" t="n">
        <v>493</v>
      </c>
      <c r="B503" s="82" t="n">
        <v>8492</v>
      </c>
      <c r="C503" s="55" t="s">
        <v>448</v>
      </c>
      <c r="D503" s="55" t="s">
        <v>437</v>
      </c>
      <c r="E503" s="55" t="s">
        <v>438</v>
      </c>
      <c r="F503" s="55" t="s">
        <v>603</v>
      </c>
      <c r="G503" s="48" t="s">
        <v>440</v>
      </c>
      <c r="H503" s="34" t="s">
        <v>288</v>
      </c>
      <c r="I503" s="71" t="n">
        <v>1</v>
      </c>
      <c r="J503" s="36" t="s">
        <v>604</v>
      </c>
      <c r="K503" s="36" t="n">
        <v>76</v>
      </c>
      <c r="L503" s="36" t="n">
        <v>6.5</v>
      </c>
      <c r="M503" s="36" t="s">
        <v>600</v>
      </c>
      <c r="N503" s="36" t="s">
        <v>53</v>
      </c>
      <c r="O503" s="36" t="s">
        <v>53</v>
      </c>
      <c r="P503" s="36" t="s">
        <v>52</v>
      </c>
      <c r="Q503" s="56" t="s">
        <v>53</v>
      </c>
      <c r="R503" s="36" t="s">
        <v>444</v>
      </c>
      <c r="S503" s="36" t="s">
        <v>53</v>
      </c>
      <c r="T503" s="36"/>
      <c r="U503" s="71" t="n">
        <v>275.45</v>
      </c>
      <c r="V503" s="71" t="n">
        <v>306.71</v>
      </c>
      <c r="W503" s="178" t="n">
        <v>74.32</v>
      </c>
      <c r="X503" s="178" t="s">
        <v>319</v>
      </c>
      <c r="Y503" s="178" t="n">
        <v>72.75</v>
      </c>
      <c r="Z503" s="178" t="s">
        <v>319</v>
      </c>
      <c r="AA503" s="178" t="n">
        <v>68.42</v>
      </c>
      <c r="AB503" s="178" t="s">
        <v>319</v>
      </c>
      <c r="AC503" s="178" t="n">
        <v>49.9</v>
      </c>
      <c r="AD503" s="178" t="s">
        <v>319</v>
      </c>
      <c r="AE503" s="178" t="n">
        <v>21.98</v>
      </c>
      <c r="AF503" s="178" t="s">
        <v>319</v>
      </c>
      <c r="AG503" s="178" t="n">
        <v>0</v>
      </c>
      <c r="AH503" s="178" t="s">
        <v>319</v>
      </c>
      <c r="AI503" s="178" t="n">
        <v>0</v>
      </c>
      <c r="AJ503" s="178" t="s">
        <v>319</v>
      </c>
      <c r="AK503" s="178" t="n">
        <v>0</v>
      </c>
      <c r="AL503" s="178" t="s">
        <v>319</v>
      </c>
      <c r="AM503" s="178" t="n">
        <v>0</v>
      </c>
      <c r="AN503" s="178" t="s">
        <v>319</v>
      </c>
      <c r="AO503" s="178" t="n">
        <v>34.53</v>
      </c>
      <c r="AP503" s="178" t="s">
        <v>319</v>
      </c>
      <c r="AQ503" s="178" t="n">
        <v>36.55</v>
      </c>
      <c r="AR503" s="178" t="s">
        <v>319</v>
      </c>
      <c r="AS503" s="178" t="n">
        <v>52.37</v>
      </c>
      <c r="AT503" s="178" t="s">
        <v>319</v>
      </c>
      <c r="AU503" s="178" t="n">
        <v>410.82</v>
      </c>
      <c r="AV503" s="55" t="n">
        <v>0.14571</v>
      </c>
      <c r="AW503" s="55" t="s">
        <v>600</v>
      </c>
      <c r="AX503" s="55" t="s">
        <v>444</v>
      </c>
      <c r="AY503" s="55" t="n">
        <v>1</v>
      </c>
      <c r="AZ503" s="55" t="s">
        <v>453</v>
      </c>
    </row>
    <row collapsed="false" customFormat="false" customHeight="false" hidden="false" ht="15.9" outlineLevel="0" r="504">
      <c r="A504" s="36" t="n">
        <v>494</v>
      </c>
      <c r="B504" s="82" t="n">
        <v>8493</v>
      </c>
      <c r="C504" s="55" t="s">
        <v>448</v>
      </c>
      <c r="D504" s="55" t="s">
        <v>437</v>
      </c>
      <c r="E504" s="55" t="s">
        <v>438</v>
      </c>
      <c r="F504" s="55" t="s">
        <v>603</v>
      </c>
      <c r="G504" s="48" t="s">
        <v>440</v>
      </c>
      <c r="H504" s="34" t="s">
        <v>288</v>
      </c>
      <c r="I504" s="71" t="n">
        <v>1</v>
      </c>
      <c r="J504" s="36" t="s">
        <v>604</v>
      </c>
      <c r="K504" s="36" t="n">
        <v>76</v>
      </c>
      <c r="L504" s="36" t="n">
        <v>6.5</v>
      </c>
      <c r="M504" s="36" t="s">
        <v>600</v>
      </c>
      <c r="N504" s="36" t="s">
        <v>53</v>
      </c>
      <c r="O504" s="36" t="s">
        <v>53</v>
      </c>
      <c r="P504" s="36" t="s">
        <v>52</v>
      </c>
      <c r="Q504" s="56" t="s">
        <v>53</v>
      </c>
      <c r="R504" s="36" t="s">
        <v>444</v>
      </c>
      <c r="S504" s="36" t="s">
        <v>53</v>
      </c>
      <c r="T504" s="36"/>
      <c r="U504" s="71" t="n">
        <v>366.56</v>
      </c>
      <c r="V504" s="71" t="n">
        <v>363.47</v>
      </c>
      <c r="W504" s="178" t="n">
        <v>65.21</v>
      </c>
      <c r="X504" s="178" t="s">
        <v>319</v>
      </c>
      <c r="Y504" s="178" t="n">
        <v>68.02</v>
      </c>
      <c r="Z504" s="178" t="s">
        <v>319</v>
      </c>
      <c r="AA504" s="178" t="n">
        <v>66.39</v>
      </c>
      <c r="AB504" s="178" t="s">
        <v>319</v>
      </c>
      <c r="AC504" s="178" t="n">
        <v>47.88</v>
      </c>
      <c r="AD504" s="178" t="s">
        <v>319</v>
      </c>
      <c r="AE504" s="178" t="n">
        <v>21.17</v>
      </c>
      <c r="AF504" s="178" t="s">
        <v>319</v>
      </c>
      <c r="AG504" s="178" t="n">
        <v>0</v>
      </c>
      <c r="AH504" s="178" t="s">
        <v>319</v>
      </c>
      <c r="AI504" s="178" t="n">
        <v>0</v>
      </c>
      <c r="AJ504" s="178" t="s">
        <v>319</v>
      </c>
      <c r="AK504" s="178" t="n">
        <v>0</v>
      </c>
      <c r="AL504" s="178" t="s">
        <v>319</v>
      </c>
      <c r="AM504" s="178" t="n">
        <v>0</v>
      </c>
      <c r="AN504" s="178" t="s">
        <v>319</v>
      </c>
      <c r="AO504" s="178" t="n">
        <v>33.16</v>
      </c>
      <c r="AP504" s="178" t="s">
        <v>319</v>
      </c>
      <c r="AQ504" s="178" t="n">
        <v>34.2</v>
      </c>
      <c r="AR504" s="178" t="s">
        <v>319</v>
      </c>
      <c r="AS504" s="178" t="n">
        <v>50.4</v>
      </c>
      <c r="AT504" s="178" t="s">
        <v>319</v>
      </c>
      <c r="AU504" s="178" t="n">
        <v>386.43</v>
      </c>
      <c r="AV504" s="55" t="n">
        <v>0.20399</v>
      </c>
      <c r="AW504" s="55" t="s">
        <v>600</v>
      </c>
      <c r="AX504" s="55" t="s">
        <v>444</v>
      </c>
      <c r="AY504" s="55" t="n">
        <v>1</v>
      </c>
      <c r="AZ504" s="55" t="s">
        <v>453</v>
      </c>
    </row>
    <row collapsed="false" customFormat="false" customHeight="false" hidden="false" ht="15.9" outlineLevel="0" r="505">
      <c r="A505" s="36" t="n">
        <v>495</v>
      </c>
      <c r="B505" s="82" t="n">
        <v>8494</v>
      </c>
      <c r="C505" s="55" t="s">
        <v>448</v>
      </c>
      <c r="D505" s="55" t="s">
        <v>437</v>
      </c>
      <c r="E505" s="55" t="s">
        <v>438</v>
      </c>
      <c r="F505" s="55" t="s">
        <v>603</v>
      </c>
      <c r="G505" s="48" t="s">
        <v>440</v>
      </c>
      <c r="H505" s="34" t="s">
        <v>288</v>
      </c>
      <c r="I505" s="71" t="n">
        <v>1</v>
      </c>
      <c r="J505" s="36" t="s">
        <v>604</v>
      </c>
      <c r="K505" s="36" t="n">
        <v>76</v>
      </c>
      <c r="L505" s="36" t="n">
        <v>6.5</v>
      </c>
      <c r="M505" s="36" t="s">
        <v>600</v>
      </c>
      <c r="N505" s="36" t="s">
        <v>53</v>
      </c>
      <c r="O505" s="36" t="s">
        <v>53</v>
      </c>
      <c r="P505" s="36" t="s">
        <v>52</v>
      </c>
      <c r="Q505" s="56" t="s">
        <v>53</v>
      </c>
      <c r="R505" s="36" t="s">
        <v>444</v>
      </c>
      <c r="S505" s="36" t="s">
        <v>53</v>
      </c>
      <c r="T505" s="36"/>
      <c r="U505" s="71" t="n">
        <v>383.78</v>
      </c>
      <c r="V505" s="71" t="n">
        <v>381.23</v>
      </c>
      <c r="W505" s="178" t="n">
        <v>67.63</v>
      </c>
      <c r="X505" s="178" t="s">
        <v>319</v>
      </c>
      <c r="Y505" s="178" t="n">
        <v>67.72</v>
      </c>
      <c r="Z505" s="178" t="s">
        <v>319</v>
      </c>
      <c r="AA505" s="178" t="n">
        <v>64.33</v>
      </c>
      <c r="AB505" s="178" t="s">
        <v>319</v>
      </c>
      <c r="AC505" s="178" t="n">
        <v>46.77</v>
      </c>
      <c r="AD505" s="178" t="s">
        <v>319</v>
      </c>
      <c r="AE505" s="178" t="n">
        <v>21.12</v>
      </c>
      <c r="AF505" s="178" t="s">
        <v>319</v>
      </c>
      <c r="AG505" s="178" t="n">
        <v>0</v>
      </c>
      <c r="AH505" s="178" t="s">
        <v>319</v>
      </c>
      <c r="AI505" s="178" t="n">
        <v>0</v>
      </c>
      <c r="AJ505" s="178" t="s">
        <v>319</v>
      </c>
      <c r="AK505" s="178" t="n">
        <v>0</v>
      </c>
      <c r="AL505" s="178" t="s">
        <v>319</v>
      </c>
      <c r="AM505" s="178" t="n">
        <v>0</v>
      </c>
      <c r="AN505" s="178" t="s">
        <v>319</v>
      </c>
      <c r="AO505" s="178" t="n">
        <v>32.81</v>
      </c>
      <c r="AP505" s="178" t="s">
        <v>319</v>
      </c>
      <c r="AQ505" s="178" t="n">
        <v>34.44</v>
      </c>
      <c r="AR505" s="178" t="s">
        <v>319</v>
      </c>
      <c r="AS505" s="178" t="n">
        <v>50.11</v>
      </c>
      <c r="AT505" s="178" t="s">
        <v>319</v>
      </c>
      <c r="AU505" s="178" t="n">
        <v>384.93</v>
      </c>
      <c r="AV505" s="55" t="n">
        <v>0.20399</v>
      </c>
      <c r="AW505" s="55" t="s">
        <v>600</v>
      </c>
      <c r="AX505" s="55" t="s">
        <v>444</v>
      </c>
      <c r="AY505" s="55" t="n">
        <v>1</v>
      </c>
      <c r="AZ505" s="55" t="s">
        <v>453</v>
      </c>
    </row>
    <row collapsed="false" customFormat="false" customHeight="false" hidden="false" ht="15.9" outlineLevel="0" r="506">
      <c r="A506" s="36" t="n">
        <v>496</v>
      </c>
      <c r="B506" s="82" t="n">
        <v>8495</v>
      </c>
      <c r="C506" s="55" t="s">
        <v>448</v>
      </c>
      <c r="D506" s="55" t="s">
        <v>437</v>
      </c>
      <c r="E506" s="55" t="s">
        <v>438</v>
      </c>
      <c r="F506" s="55" t="s">
        <v>603</v>
      </c>
      <c r="G506" s="48" t="s">
        <v>440</v>
      </c>
      <c r="H506" s="34" t="s">
        <v>288</v>
      </c>
      <c r="I506" s="71" t="n">
        <v>1</v>
      </c>
      <c r="J506" s="36" t="s">
        <v>604</v>
      </c>
      <c r="K506" s="36" t="n">
        <v>76</v>
      </c>
      <c r="L506" s="36" t="n">
        <v>6.5</v>
      </c>
      <c r="M506" s="36" t="s">
        <v>600</v>
      </c>
      <c r="N506" s="36" t="s">
        <v>53</v>
      </c>
      <c r="O506" s="36" t="s">
        <v>53</v>
      </c>
      <c r="P506" s="36" t="s">
        <v>52</v>
      </c>
      <c r="Q506" s="56" t="s">
        <v>53</v>
      </c>
      <c r="R506" s="36" t="s">
        <v>444</v>
      </c>
      <c r="S506" s="36" t="s">
        <v>53</v>
      </c>
      <c r="T506" s="36"/>
      <c r="U506" s="71" t="n">
        <v>364.89</v>
      </c>
      <c r="V506" s="71" t="n">
        <v>372.44</v>
      </c>
      <c r="W506" s="178" t="n">
        <v>68.74</v>
      </c>
      <c r="X506" s="178" t="s">
        <v>319</v>
      </c>
      <c r="Y506" s="178" t="n">
        <v>83.6</v>
      </c>
      <c r="Z506" s="178" t="s">
        <v>319</v>
      </c>
      <c r="AA506" s="178" t="n">
        <v>77.47</v>
      </c>
      <c r="AB506" s="178" t="s">
        <v>319</v>
      </c>
      <c r="AC506" s="178" t="n">
        <v>44.81</v>
      </c>
      <c r="AD506" s="178" t="s">
        <v>319</v>
      </c>
      <c r="AE506" s="178" t="n">
        <v>20.37</v>
      </c>
      <c r="AF506" s="178" t="s">
        <v>319</v>
      </c>
      <c r="AG506" s="178" t="n">
        <v>0</v>
      </c>
      <c r="AH506" s="178" t="s">
        <v>319</v>
      </c>
      <c r="AI506" s="178" t="n">
        <v>0</v>
      </c>
      <c r="AJ506" s="178" t="s">
        <v>319</v>
      </c>
      <c r="AK506" s="178" t="n">
        <v>0</v>
      </c>
      <c r="AL506" s="178" t="s">
        <v>319</v>
      </c>
      <c r="AM506" s="178" t="n">
        <v>0</v>
      </c>
      <c r="AN506" s="178" t="s">
        <v>319</v>
      </c>
      <c r="AO506" s="178" t="n">
        <v>30.62</v>
      </c>
      <c r="AP506" s="178" t="s">
        <v>319</v>
      </c>
      <c r="AQ506" s="178" t="n">
        <v>32.46</v>
      </c>
      <c r="AR506" s="178" t="s">
        <v>319</v>
      </c>
      <c r="AS506" s="178" t="n">
        <v>45.42</v>
      </c>
      <c r="AT506" s="178" t="s">
        <v>319</v>
      </c>
      <c r="AU506" s="178" t="n">
        <v>403.49</v>
      </c>
      <c r="AV506" s="55" t="n">
        <v>0.20399</v>
      </c>
      <c r="AW506" s="55" t="s">
        <v>600</v>
      </c>
      <c r="AX506" s="55" t="s">
        <v>444</v>
      </c>
      <c r="AY506" s="55" t="n">
        <v>1</v>
      </c>
      <c r="AZ506" s="55" t="s">
        <v>453</v>
      </c>
    </row>
    <row collapsed="false" customFormat="false" customHeight="false" hidden="false" ht="15.9" outlineLevel="0" r="507">
      <c r="A507" s="36" t="n">
        <v>497</v>
      </c>
      <c r="B507" s="82" t="n">
        <v>8496</v>
      </c>
      <c r="C507" s="55" t="s">
        <v>448</v>
      </c>
      <c r="D507" s="55" t="s">
        <v>437</v>
      </c>
      <c r="E507" s="55" t="s">
        <v>438</v>
      </c>
      <c r="F507" s="55" t="s">
        <v>603</v>
      </c>
      <c r="G507" s="48" t="s">
        <v>440</v>
      </c>
      <c r="H507" s="34" t="s">
        <v>288</v>
      </c>
      <c r="I507" s="71" t="n">
        <v>1</v>
      </c>
      <c r="J507" s="36" t="s">
        <v>604</v>
      </c>
      <c r="K507" s="36" t="n">
        <v>76</v>
      </c>
      <c r="L507" s="36" t="n">
        <v>6.5</v>
      </c>
      <c r="M507" s="36" t="s">
        <v>600</v>
      </c>
      <c r="N507" s="36" t="s">
        <v>53</v>
      </c>
      <c r="O507" s="36" t="s">
        <v>53</v>
      </c>
      <c r="P507" s="36" t="s">
        <v>52</v>
      </c>
      <c r="Q507" s="56" t="s">
        <v>53</v>
      </c>
      <c r="R507" s="36" t="s">
        <v>444</v>
      </c>
      <c r="S507" s="36" t="s">
        <v>53</v>
      </c>
      <c r="T507" s="36"/>
      <c r="U507" s="71" t="n">
        <v>329.94</v>
      </c>
      <c r="V507" s="71" t="n">
        <v>314.08</v>
      </c>
      <c r="W507" s="178" t="n">
        <v>76.19</v>
      </c>
      <c r="X507" s="178" t="s">
        <v>319</v>
      </c>
      <c r="Y507" s="178" t="n">
        <v>73.36</v>
      </c>
      <c r="Z507" s="178" t="s">
        <v>319</v>
      </c>
      <c r="AA507" s="178" t="n">
        <v>69.82</v>
      </c>
      <c r="AB507" s="178" t="s">
        <v>319</v>
      </c>
      <c r="AC507" s="178" t="n">
        <v>51.17</v>
      </c>
      <c r="AD507" s="178" t="s">
        <v>319</v>
      </c>
      <c r="AE507" s="178" t="n">
        <v>22.75</v>
      </c>
      <c r="AF507" s="178" t="s">
        <v>319</v>
      </c>
      <c r="AG507" s="178" t="n">
        <v>0</v>
      </c>
      <c r="AH507" s="178" t="s">
        <v>319</v>
      </c>
      <c r="AI507" s="178" t="n">
        <v>0</v>
      </c>
      <c r="AJ507" s="178" t="s">
        <v>319</v>
      </c>
      <c r="AK507" s="178" t="n">
        <v>0</v>
      </c>
      <c r="AL507" s="178" t="s">
        <v>319</v>
      </c>
      <c r="AM507" s="178" t="n">
        <v>0</v>
      </c>
      <c r="AN507" s="178" t="s">
        <v>319</v>
      </c>
      <c r="AO507" s="178" t="n">
        <v>35.41</v>
      </c>
      <c r="AP507" s="178" t="s">
        <v>319</v>
      </c>
      <c r="AQ507" s="178" t="n">
        <v>37.59</v>
      </c>
      <c r="AR507" s="178" t="s">
        <v>319</v>
      </c>
      <c r="AS507" s="178" t="n">
        <v>54.4</v>
      </c>
      <c r="AT507" s="178" t="s">
        <v>319</v>
      </c>
      <c r="AU507" s="178" t="n">
        <v>420.69</v>
      </c>
      <c r="AV507" s="55" t="n">
        <v>0.15073</v>
      </c>
      <c r="AW507" s="55" t="s">
        <v>600</v>
      </c>
      <c r="AX507" s="55" t="s">
        <v>444</v>
      </c>
      <c r="AY507" s="55" t="n">
        <v>1</v>
      </c>
      <c r="AZ507" s="55" t="s">
        <v>453</v>
      </c>
    </row>
    <row collapsed="false" customFormat="false" customHeight="false" hidden="false" ht="15.9" outlineLevel="0" r="508">
      <c r="A508" s="36" t="n">
        <v>498</v>
      </c>
      <c r="B508" s="82" t="n">
        <v>8497</v>
      </c>
      <c r="C508" s="55" t="s">
        <v>448</v>
      </c>
      <c r="D508" s="55" t="s">
        <v>437</v>
      </c>
      <c r="E508" s="55" t="s">
        <v>438</v>
      </c>
      <c r="F508" s="55" t="s">
        <v>603</v>
      </c>
      <c r="G508" s="48" t="s">
        <v>440</v>
      </c>
      <c r="H508" s="34" t="s">
        <v>288</v>
      </c>
      <c r="I508" s="71" t="n">
        <v>1</v>
      </c>
      <c r="J508" s="36" t="s">
        <v>604</v>
      </c>
      <c r="K508" s="36" t="n">
        <v>76</v>
      </c>
      <c r="L508" s="36" t="n">
        <v>6.5</v>
      </c>
      <c r="M508" s="36" t="s">
        <v>600</v>
      </c>
      <c r="N508" s="36" t="s">
        <v>53</v>
      </c>
      <c r="O508" s="36" t="s">
        <v>53</v>
      </c>
      <c r="P508" s="36" t="s">
        <v>52</v>
      </c>
      <c r="Q508" s="56" t="s">
        <v>53</v>
      </c>
      <c r="R508" s="36" t="s">
        <v>444</v>
      </c>
      <c r="S508" s="36" t="s">
        <v>53</v>
      </c>
      <c r="T508" s="36"/>
      <c r="U508" s="71" t="n">
        <v>535.93</v>
      </c>
      <c r="V508" s="71" t="n">
        <v>494.73</v>
      </c>
      <c r="W508" s="178" t="n">
        <v>94.44</v>
      </c>
      <c r="X508" s="178" t="s">
        <v>319</v>
      </c>
      <c r="Y508" s="178" t="n">
        <v>95.76</v>
      </c>
      <c r="Z508" s="178" t="s">
        <v>319</v>
      </c>
      <c r="AA508" s="178" t="n">
        <v>90.01</v>
      </c>
      <c r="AB508" s="178" t="s">
        <v>319</v>
      </c>
      <c r="AC508" s="178" t="n">
        <v>65.71</v>
      </c>
      <c r="AD508" s="178" t="s">
        <v>319</v>
      </c>
      <c r="AE508" s="178" t="n">
        <v>29.79</v>
      </c>
      <c r="AF508" s="178" t="s">
        <v>319</v>
      </c>
      <c r="AG508" s="178" t="n">
        <v>0</v>
      </c>
      <c r="AH508" s="178" t="s">
        <v>319</v>
      </c>
      <c r="AI508" s="178" t="n">
        <v>0</v>
      </c>
      <c r="AJ508" s="178" t="s">
        <v>319</v>
      </c>
      <c r="AK508" s="178" t="n">
        <v>0</v>
      </c>
      <c r="AL508" s="178" t="s">
        <v>319</v>
      </c>
      <c r="AM508" s="178" t="n">
        <v>0</v>
      </c>
      <c r="AN508" s="178" t="s">
        <v>319</v>
      </c>
      <c r="AO508" s="178" t="n">
        <v>45.21</v>
      </c>
      <c r="AP508" s="178" t="s">
        <v>319</v>
      </c>
      <c r="AQ508" s="178" t="n">
        <v>48.25</v>
      </c>
      <c r="AR508" s="178" t="s">
        <v>319</v>
      </c>
      <c r="AS508" s="178" t="n">
        <v>69.89</v>
      </c>
      <c r="AT508" s="178" t="s">
        <v>319</v>
      </c>
      <c r="AU508" s="178" t="n">
        <v>539.06</v>
      </c>
      <c r="AV508" s="55" t="n">
        <v>0.2673</v>
      </c>
      <c r="AW508" s="55" t="s">
        <v>600</v>
      </c>
      <c r="AX508" s="55" t="s">
        <v>444</v>
      </c>
      <c r="AY508" s="55" t="n">
        <v>1</v>
      </c>
      <c r="AZ508" s="55" t="s">
        <v>453</v>
      </c>
    </row>
    <row collapsed="false" customFormat="false" customHeight="false" hidden="false" ht="15.9" outlineLevel="0" r="509">
      <c r="A509" s="36" t="n">
        <v>499</v>
      </c>
      <c r="B509" s="82" t="n">
        <v>8498</v>
      </c>
      <c r="C509" s="55" t="s">
        <v>448</v>
      </c>
      <c r="D509" s="55" t="s">
        <v>437</v>
      </c>
      <c r="E509" s="55" t="s">
        <v>438</v>
      </c>
      <c r="F509" s="55" t="s">
        <v>603</v>
      </c>
      <c r="G509" s="48" t="s">
        <v>440</v>
      </c>
      <c r="H509" s="34" t="s">
        <v>288</v>
      </c>
      <c r="I509" s="71" t="n">
        <v>0</v>
      </c>
      <c r="J509" s="36" t="s">
        <v>604</v>
      </c>
      <c r="K509" s="36" t="n">
        <v>76</v>
      </c>
      <c r="L509" s="36" t="n">
        <v>6.5</v>
      </c>
      <c r="M509" s="36" t="s">
        <v>600</v>
      </c>
      <c r="N509" s="36" t="s">
        <v>53</v>
      </c>
      <c r="O509" s="36" t="s">
        <v>53</v>
      </c>
      <c r="P509" s="36" t="s">
        <v>52</v>
      </c>
      <c r="Q509" s="56" t="s">
        <v>53</v>
      </c>
      <c r="R509" s="36" t="s">
        <v>444</v>
      </c>
      <c r="S509" s="36" t="s">
        <v>53</v>
      </c>
      <c r="T509" s="36"/>
      <c r="U509" s="71" t="n">
        <v>213.77</v>
      </c>
      <c r="V509" s="71" t="n">
        <v>244.39</v>
      </c>
      <c r="W509" s="178" t="n">
        <v>32.82</v>
      </c>
      <c r="X509" s="178" t="s">
        <v>466</v>
      </c>
      <c r="Y509" s="178" t="n">
        <v>31.48</v>
      </c>
      <c r="Z509" s="178" t="s">
        <v>466</v>
      </c>
      <c r="AA509" s="178" t="n">
        <v>32.86</v>
      </c>
      <c r="AB509" s="178" t="s">
        <v>466</v>
      </c>
      <c r="AC509" s="178" t="n">
        <v>30.55</v>
      </c>
      <c r="AD509" s="178" t="s">
        <v>466</v>
      </c>
      <c r="AE509" s="178" t="n">
        <v>17.57</v>
      </c>
      <c r="AF509" s="178" t="s">
        <v>466</v>
      </c>
      <c r="AG509" s="178" t="n">
        <v>10.33</v>
      </c>
      <c r="AH509" s="178" t="s">
        <v>466</v>
      </c>
      <c r="AI509" s="178" t="n">
        <v>8.99</v>
      </c>
      <c r="AJ509" s="178" t="s">
        <v>466</v>
      </c>
      <c r="AK509" s="178" t="n">
        <v>10.48</v>
      </c>
      <c r="AL509" s="178" t="s">
        <v>466</v>
      </c>
      <c r="AM509" s="178" t="n">
        <v>10.09</v>
      </c>
      <c r="AN509" s="178" t="s">
        <v>466</v>
      </c>
      <c r="AO509" s="178" t="n">
        <v>27.27</v>
      </c>
      <c r="AP509" s="178" t="s">
        <v>466</v>
      </c>
      <c r="AQ509" s="178" t="n">
        <v>26.33</v>
      </c>
      <c r="AR509" s="178" t="s">
        <v>466</v>
      </c>
      <c r="AS509" s="178" t="n">
        <v>29</v>
      </c>
      <c r="AT509" s="178" t="s">
        <v>466</v>
      </c>
      <c r="AU509" s="178" t="n">
        <v>267.77</v>
      </c>
      <c r="AV509" s="55" t="n">
        <v>0.11278</v>
      </c>
      <c r="AW509" s="55" t="s">
        <v>600</v>
      </c>
      <c r="AX509" s="55" t="s">
        <v>444</v>
      </c>
      <c r="AY509" s="55" t="n">
        <v>0</v>
      </c>
      <c r="AZ509" s="55" t="s">
        <v>453</v>
      </c>
    </row>
    <row collapsed="false" customFormat="false" customHeight="false" hidden="false" ht="15.9" outlineLevel="0" r="510">
      <c r="A510" s="36" t="n">
        <v>500</v>
      </c>
      <c r="B510" s="82" t="n">
        <v>8499</v>
      </c>
      <c r="C510" s="55" t="s">
        <v>448</v>
      </c>
      <c r="D510" s="55" t="s">
        <v>437</v>
      </c>
      <c r="E510" s="55" t="s">
        <v>438</v>
      </c>
      <c r="F510" s="55" t="s">
        <v>603</v>
      </c>
      <c r="G510" s="48" t="s">
        <v>440</v>
      </c>
      <c r="H510" s="34" t="s">
        <v>288</v>
      </c>
      <c r="I510" s="71" t="n">
        <v>1</v>
      </c>
      <c r="J510" s="36" t="s">
        <v>604</v>
      </c>
      <c r="K510" s="36" t="n">
        <v>76</v>
      </c>
      <c r="L510" s="36" t="n">
        <v>6.5</v>
      </c>
      <c r="M510" s="36" t="s">
        <v>600</v>
      </c>
      <c r="N510" s="36" t="s">
        <v>53</v>
      </c>
      <c r="O510" s="36" t="s">
        <v>53</v>
      </c>
      <c r="P510" s="36" t="s">
        <v>52</v>
      </c>
      <c r="Q510" s="56" t="s">
        <v>53</v>
      </c>
      <c r="R510" s="36" t="s">
        <v>444</v>
      </c>
      <c r="S510" s="36" t="s">
        <v>53</v>
      </c>
      <c r="T510" s="36"/>
      <c r="U510" s="71" t="n">
        <v>370.53</v>
      </c>
      <c r="V510" s="71" t="n">
        <v>359.08</v>
      </c>
      <c r="W510" s="178" t="n">
        <v>70.44</v>
      </c>
      <c r="X510" s="178" t="s">
        <v>319</v>
      </c>
      <c r="Y510" s="178" t="n">
        <v>71.32</v>
      </c>
      <c r="Z510" s="178" t="s">
        <v>319</v>
      </c>
      <c r="AA510" s="178" t="n">
        <v>67.2</v>
      </c>
      <c r="AB510" s="178" t="s">
        <v>319</v>
      </c>
      <c r="AC510" s="178" t="n">
        <v>46.88</v>
      </c>
      <c r="AD510" s="178" t="s">
        <v>319</v>
      </c>
      <c r="AE510" s="178" t="n">
        <v>20.37</v>
      </c>
      <c r="AF510" s="178" t="s">
        <v>319</v>
      </c>
      <c r="AG510" s="178" t="n">
        <v>0</v>
      </c>
      <c r="AH510" s="178" t="s">
        <v>319</v>
      </c>
      <c r="AI510" s="178" t="n">
        <v>0</v>
      </c>
      <c r="AJ510" s="178" t="s">
        <v>319</v>
      </c>
      <c r="AK510" s="178" t="n">
        <v>0</v>
      </c>
      <c r="AL510" s="178" t="s">
        <v>319</v>
      </c>
      <c r="AM510" s="178" t="n">
        <v>0</v>
      </c>
      <c r="AN510" s="178" t="s">
        <v>319</v>
      </c>
      <c r="AO510" s="178" t="n">
        <v>33.14</v>
      </c>
      <c r="AP510" s="178" t="s">
        <v>319</v>
      </c>
      <c r="AQ510" s="178" t="n">
        <v>33.54</v>
      </c>
      <c r="AR510" s="178" t="s">
        <v>319</v>
      </c>
      <c r="AS510" s="178" t="n">
        <v>49.94</v>
      </c>
      <c r="AT510" s="178" t="s">
        <v>319</v>
      </c>
      <c r="AU510" s="178" t="n">
        <v>392.83</v>
      </c>
      <c r="AV510" s="55" t="n">
        <v>0.19494</v>
      </c>
      <c r="AW510" s="55" t="s">
        <v>600</v>
      </c>
      <c r="AX510" s="55" t="s">
        <v>444</v>
      </c>
      <c r="AY510" s="55" t="n">
        <v>1</v>
      </c>
      <c r="AZ510" s="55" t="s">
        <v>453</v>
      </c>
    </row>
    <row collapsed="false" customFormat="false" customHeight="false" hidden="false" ht="15.9" outlineLevel="0" r="511">
      <c r="A511" s="36" t="n">
        <v>501</v>
      </c>
      <c r="B511" s="82" t="n">
        <v>8500</v>
      </c>
      <c r="C511" s="55" t="s">
        <v>448</v>
      </c>
      <c r="D511" s="55" t="s">
        <v>437</v>
      </c>
      <c r="E511" s="55" t="s">
        <v>438</v>
      </c>
      <c r="F511" s="55" t="s">
        <v>603</v>
      </c>
      <c r="G511" s="48" t="s">
        <v>440</v>
      </c>
      <c r="H511" s="34" t="s">
        <v>288</v>
      </c>
      <c r="I511" s="71" t="n">
        <v>1</v>
      </c>
      <c r="J511" s="36" t="s">
        <v>604</v>
      </c>
      <c r="K511" s="36" t="n">
        <v>76</v>
      </c>
      <c r="L511" s="36" t="n">
        <v>6.5</v>
      </c>
      <c r="M511" s="36" t="s">
        <v>600</v>
      </c>
      <c r="N511" s="36" t="s">
        <v>53</v>
      </c>
      <c r="O511" s="36" t="s">
        <v>53</v>
      </c>
      <c r="P511" s="36" t="s">
        <v>52</v>
      </c>
      <c r="Q511" s="56" t="s">
        <v>53</v>
      </c>
      <c r="R511" s="36" t="s">
        <v>444</v>
      </c>
      <c r="S511" s="36" t="s">
        <v>53</v>
      </c>
      <c r="T511" s="36"/>
      <c r="U511" s="71" t="n">
        <v>364.7</v>
      </c>
      <c r="V511" s="71" t="n">
        <v>369.85</v>
      </c>
      <c r="W511" s="178" t="n">
        <v>65.27</v>
      </c>
      <c r="X511" s="178" t="s">
        <v>319</v>
      </c>
      <c r="Y511" s="178" t="n">
        <v>62.96</v>
      </c>
      <c r="Z511" s="178" t="s">
        <v>319</v>
      </c>
      <c r="AA511" s="178" t="n">
        <v>60.38</v>
      </c>
      <c r="AB511" s="178" t="s">
        <v>319</v>
      </c>
      <c r="AC511" s="178" t="n">
        <v>43.68</v>
      </c>
      <c r="AD511" s="178" t="s">
        <v>319</v>
      </c>
      <c r="AE511" s="178" t="n">
        <v>18.73</v>
      </c>
      <c r="AF511" s="178" t="s">
        <v>319</v>
      </c>
      <c r="AG511" s="178" t="n">
        <v>0</v>
      </c>
      <c r="AH511" s="178" t="s">
        <v>319</v>
      </c>
      <c r="AI511" s="178" t="n">
        <v>0</v>
      </c>
      <c r="AJ511" s="178" t="s">
        <v>319</v>
      </c>
      <c r="AK511" s="178" t="n">
        <v>0</v>
      </c>
      <c r="AL511" s="178" t="s">
        <v>319</v>
      </c>
      <c r="AM511" s="178" t="n">
        <v>0</v>
      </c>
      <c r="AN511" s="178" t="s">
        <v>319</v>
      </c>
      <c r="AO511" s="178" t="n">
        <v>28.95</v>
      </c>
      <c r="AP511" s="178" t="s">
        <v>319</v>
      </c>
      <c r="AQ511" s="178" t="n">
        <v>31.66</v>
      </c>
      <c r="AR511" s="178" t="s">
        <v>319</v>
      </c>
      <c r="AS511" s="178" t="n">
        <v>46.84</v>
      </c>
      <c r="AT511" s="178" t="s">
        <v>319</v>
      </c>
      <c r="AU511" s="178" t="n">
        <v>358.47</v>
      </c>
      <c r="AV511" s="55" t="n">
        <v>0.19494</v>
      </c>
      <c r="AW511" s="55" t="s">
        <v>600</v>
      </c>
      <c r="AX511" s="55" t="s">
        <v>444</v>
      </c>
      <c r="AY511" s="55" t="n">
        <v>1</v>
      </c>
      <c r="AZ511" s="55" t="s">
        <v>453</v>
      </c>
    </row>
    <row collapsed="false" customFormat="false" customHeight="false" hidden="false" ht="15.9" outlineLevel="0" r="512">
      <c r="A512" s="36" t="n">
        <v>502</v>
      </c>
      <c r="B512" s="82" t="n">
        <v>8501</v>
      </c>
      <c r="C512" s="55" t="s">
        <v>448</v>
      </c>
      <c r="D512" s="55" t="s">
        <v>437</v>
      </c>
      <c r="E512" s="55" t="s">
        <v>438</v>
      </c>
      <c r="F512" s="55" t="s">
        <v>603</v>
      </c>
      <c r="G512" s="48" t="s">
        <v>440</v>
      </c>
      <c r="H512" s="34" t="s">
        <v>288</v>
      </c>
      <c r="I512" s="71" t="n">
        <v>1</v>
      </c>
      <c r="J512" s="36" t="s">
        <v>604</v>
      </c>
      <c r="K512" s="36" t="n">
        <v>76</v>
      </c>
      <c r="L512" s="36" t="n">
        <v>6.5</v>
      </c>
      <c r="M512" s="36" t="s">
        <v>600</v>
      </c>
      <c r="N512" s="36" t="s">
        <v>53</v>
      </c>
      <c r="O512" s="36" t="s">
        <v>53</v>
      </c>
      <c r="P512" s="36" t="s">
        <v>52</v>
      </c>
      <c r="Q512" s="56" t="s">
        <v>53</v>
      </c>
      <c r="R512" s="36" t="s">
        <v>444</v>
      </c>
      <c r="S512" s="36" t="s">
        <v>53</v>
      </c>
      <c r="T512" s="36"/>
      <c r="U512" s="71" t="n">
        <v>315.44</v>
      </c>
      <c r="V512" s="71" t="n">
        <v>297.89</v>
      </c>
      <c r="W512" s="178" t="n">
        <v>50.81</v>
      </c>
      <c r="X512" s="178" t="s">
        <v>319</v>
      </c>
      <c r="Y512" s="178" t="n">
        <v>49.83</v>
      </c>
      <c r="Z512" s="178" t="s">
        <v>319</v>
      </c>
      <c r="AA512" s="178" t="n">
        <v>47.28</v>
      </c>
      <c r="AB512" s="178" t="s">
        <v>319</v>
      </c>
      <c r="AC512" s="178" t="n">
        <v>34.25</v>
      </c>
      <c r="AD512" s="178" t="s">
        <v>319</v>
      </c>
      <c r="AE512" s="178" t="n">
        <v>14.93</v>
      </c>
      <c r="AF512" s="178" t="s">
        <v>319</v>
      </c>
      <c r="AG512" s="178" t="n">
        <v>0</v>
      </c>
      <c r="AH512" s="178" t="s">
        <v>319</v>
      </c>
      <c r="AI512" s="178" t="n">
        <v>0</v>
      </c>
      <c r="AJ512" s="178" t="s">
        <v>319</v>
      </c>
      <c r="AK512" s="178" t="n">
        <v>0</v>
      </c>
      <c r="AL512" s="178" t="s">
        <v>319</v>
      </c>
      <c r="AM512" s="178" t="n">
        <v>0</v>
      </c>
      <c r="AN512" s="178" t="s">
        <v>319</v>
      </c>
      <c r="AO512" s="178" t="n">
        <v>24.16</v>
      </c>
      <c r="AP512" s="178" t="s">
        <v>319</v>
      </c>
      <c r="AQ512" s="178" t="n">
        <v>25.18</v>
      </c>
      <c r="AR512" s="178" t="s">
        <v>319</v>
      </c>
      <c r="AS512" s="178" t="n">
        <v>36.57</v>
      </c>
      <c r="AT512" s="178" t="s">
        <v>319</v>
      </c>
      <c r="AU512" s="178" t="n">
        <v>283.01</v>
      </c>
      <c r="AV512" s="55" t="n">
        <v>0.19494</v>
      </c>
      <c r="AW512" s="55" t="s">
        <v>600</v>
      </c>
      <c r="AX512" s="55" t="s">
        <v>444</v>
      </c>
      <c r="AY512" s="55" t="n">
        <v>1</v>
      </c>
      <c r="AZ512" s="55" t="s">
        <v>453</v>
      </c>
    </row>
    <row collapsed="false" customFormat="false" customHeight="false" hidden="false" ht="15.9" outlineLevel="0" r="513">
      <c r="A513" s="36" t="n">
        <v>503</v>
      </c>
      <c r="B513" s="82" t="n">
        <v>8502</v>
      </c>
      <c r="C513" s="55" t="s">
        <v>448</v>
      </c>
      <c r="D513" s="55" t="s">
        <v>437</v>
      </c>
      <c r="E513" s="55" t="s">
        <v>438</v>
      </c>
      <c r="F513" s="55" t="s">
        <v>603</v>
      </c>
      <c r="G513" s="48" t="s">
        <v>440</v>
      </c>
      <c r="H513" s="34" t="s">
        <v>288</v>
      </c>
      <c r="I513" s="71" t="n">
        <v>1</v>
      </c>
      <c r="J513" s="36" t="s">
        <v>604</v>
      </c>
      <c r="K513" s="36" t="n">
        <v>76</v>
      </c>
      <c r="L513" s="36" t="n">
        <v>6.5</v>
      </c>
      <c r="M513" s="36" t="s">
        <v>600</v>
      </c>
      <c r="N513" s="36" t="s">
        <v>53</v>
      </c>
      <c r="O513" s="36" t="s">
        <v>53</v>
      </c>
      <c r="P513" s="36" t="s">
        <v>52</v>
      </c>
      <c r="Q513" s="56" t="s">
        <v>53</v>
      </c>
      <c r="R513" s="36" t="s">
        <v>444</v>
      </c>
      <c r="S513" s="36" t="s">
        <v>53</v>
      </c>
      <c r="T513" s="36"/>
      <c r="U513" s="71" t="n">
        <v>368.52</v>
      </c>
      <c r="V513" s="71" t="n">
        <v>359.89</v>
      </c>
      <c r="W513" s="178" t="n">
        <v>46.79</v>
      </c>
      <c r="X513" s="178" t="s">
        <v>319</v>
      </c>
      <c r="Y513" s="178" t="n">
        <v>47.56</v>
      </c>
      <c r="Z513" s="178" t="s">
        <v>319</v>
      </c>
      <c r="AA513" s="178" t="n">
        <v>47.56</v>
      </c>
      <c r="AB513" s="178" t="s">
        <v>319</v>
      </c>
      <c r="AC513" s="178" t="n">
        <v>47.56</v>
      </c>
      <c r="AD513" s="178" t="s">
        <v>319</v>
      </c>
      <c r="AE513" s="178" t="n">
        <v>13.3</v>
      </c>
      <c r="AF513" s="178" t="s">
        <v>319</v>
      </c>
      <c r="AG513" s="178" t="n">
        <v>0</v>
      </c>
      <c r="AH513" s="178" t="s">
        <v>319</v>
      </c>
      <c r="AI513" s="178" t="n">
        <v>0</v>
      </c>
      <c r="AJ513" s="178" t="s">
        <v>319</v>
      </c>
      <c r="AK513" s="178" t="n">
        <v>0</v>
      </c>
      <c r="AL513" s="178" t="s">
        <v>319</v>
      </c>
      <c r="AM513" s="178" t="n">
        <v>0</v>
      </c>
      <c r="AN513" s="178" t="s">
        <v>319</v>
      </c>
      <c r="AO513" s="178" t="n">
        <v>27.3</v>
      </c>
      <c r="AP513" s="178" t="s">
        <v>319</v>
      </c>
      <c r="AQ513" s="178" t="n">
        <v>29.18</v>
      </c>
      <c r="AR513" s="178" t="s">
        <v>319</v>
      </c>
      <c r="AS513" s="178" t="n">
        <v>55.36</v>
      </c>
      <c r="AT513" s="178" t="s">
        <v>319</v>
      </c>
      <c r="AU513" s="178" t="n">
        <v>314.61</v>
      </c>
      <c r="AV513" s="55" t="n">
        <v>0.19494</v>
      </c>
      <c r="AW513" s="55" t="s">
        <v>600</v>
      </c>
      <c r="AX513" s="55" t="s">
        <v>444</v>
      </c>
      <c r="AY513" s="55" t="n">
        <v>1</v>
      </c>
      <c r="AZ513" s="55" t="s">
        <v>453</v>
      </c>
    </row>
    <row collapsed="false" customFormat="false" customHeight="false" hidden="false" ht="15.9" outlineLevel="0" r="514">
      <c r="A514" s="36" t="n">
        <v>504</v>
      </c>
      <c r="B514" s="82" t="n">
        <v>8503</v>
      </c>
      <c r="C514" s="55" t="s">
        <v>448</v>
      </c>
      <c r="D514" s="55" t="s">
        <v>437</v>
      </c>
      <c r="E514" s="55" t="s">
        <v>438</v>
      </c>
      <c r="F514" s="55" t="s">
        <v>603</v>
      </c>
      <c r="G514" s="48" t="s">
        <v>440</v>
      </c>
      <c r="H514" s="34" t="s">
        <v>288</v>
      </c>
      <c r="I514" s="71" t="n">
        <v>1</v>
      </c>
      <c r="J514" s="36" t="s">
        <v>604</v>
      </c>
      <c r="K514" s="36" t="n">
        <v>76</v>
      </c>
      <c r="L514" s="36" t="n">
        <v>6.5</v>
      </c>
      <c r="M514" s="36" t="s">
        <v>600</v>
      </c>
      <c r="N514" s="36" t="s">
        <v>53</v>
      </c>
      <c r="O514" s="36" t="s">
        <v>53</v>
      </c>
      <c r="P514" s="36" t="s">
        <v>52</v>
      </c>
      <c r="Q514" s="56" t="s">
        <v>53</v>
      </c>
      <c r="R514" s="36" t="s">
        <v>444</v>
      </c>
      <c r="S514" s="36" t="s">
        <v>53</v>
      </c>
      <c r="T514" s="36"/>
      <c r="U514" s="71" t="n">
        <v>374.94</v>
      </c>
      <c r="V514" s="71" t="n">
        <v>405.09</v>
      </c>
      <c r="W514" s="178" t="n">
        <v>70.98</v>
      </c>
      <c r="X514" s="178" t="s">
        <v>319</v>
      </c>
      <c r="Y514" s="178" t="n">
        <v>69.87</v>
      </c>
      <c r="Z514" s="178" t="s">
        <v>319</v>
      </c>
      <c r="AA514" s="178" t="n">
        <v>66.53</v>
      </c>
      <c r="AB514" s="178" t="s">
        <v>319</v>
      </c>
      <c r="AC514" s="178" t="n">
        <v>48.24</v>
      </c>
      <c r="AD514" s="178" t="s">
        <v>319</v>
      </c>
      <c r="AE514" s="178" t="n">
        <v>21.56</v>
      </c>
      <c r="AF514" s="178" t="s">
        <v>319</v>
      </c>
      <c r="AG514" s="178" t="n">
        <v>0</v>
      </c>
      <c r="AH514" s="178" t="s">
        <v>319</v>
      </c>
      <c r="AI514" s="178" t="n">
        <v>0</v>
      </c>
      <c r="AJ514" s="178" t="s">
        <v>319</v>
      </c>
      <c r="AK514" s="178" t="n">
        <v>0</v>
      </c>
      <c r="AL514" s="178" t="s">
        <v>319</v>
      </c>
      <c r="AM514" s="178" t="n">
        <v>0</v>
      </c>
      <c r="AN514" s="178" t="s">
        <v>319</v>
      </c>
      <c r="AO514" s="178" t="n">
        <v>33.26</v>
      </c>
      <c r="AP514" s="178" t="s">
        <v>319</v>
      </c>
      <c r="AQ514" s="178" t="n">
        <v>35.6</v>
      </c>
      <c r="AR514" s="178" t="s">
        <v>319</v>
      </c>
      <c r="AS514" s="178" t="n">
        <v>52.07</v>
      </c>
      <c r="AT514" s="178" t="s">
        <v>319</v>
      </c>
      <c r="AU514" s="178" t="n">
        <v>398.11</v>
      </c>
      <c r="AV514" s="55" t="n">
        <v>0.20399</v>
      </c>
      <c r="AW514" s="55" t="s">
        <v>600</v>
      </c>
      <c r="AX514" s="55" t="s">
        <v>444</v>
      </c>
      <c r="AY514" s="55" t="n">
        <v>1</v>
      </c>
      <c r="AZ514" s="55" t="s">
        <v>453</v>
      </c>
    </row>
    <row collapsed="false" customFormat="false" customHeight="false" hidden="false" ht="15.9" outlineLevel="0" r="515">
      <c r="A515" s="36" t="n">
        <v>505</v>
      </c>
      <c r="B515" s="82" t="n">
        <v>8504</v>
      </c>
      <c r="C515" s="55" t="s">
        <v>448</v>
      </c>
      <c r="D515" s="55" t="s">
        <v>437</v>
      </c>
      <c r="E515" s="55" t="s">
        <v>438</v>
      </c>
      <c r="F515" s="55" t="s">
        <v>603</v>
      </c>
      <c r="G515" s="48" t="s">
        <v>440</v>
      </c>
      <c r="H515" s="34" t="s">
        <v>288</v>
      </c>
      <c r="I515" s="71" t="n">
        <v>1</v>
      </c>
      <c r="J515" s="36" t="s">
        <v>604</v>
      </c>
      <c r="K515" s="36" t="n">
        <v>76</v>
      </c>
      <c r="L515" s="36" t="n">
        <v>6.5</v>
      </c>
      <c r="M515" s="36" t="s">
        <v>600</v>
      </c>
      <c r="N515" s="36" t="s">
        <v>53</v>
      </c>
      <c r="O515" s="36" t="s">
        <v>53</v>
      </c>
      <c r="P515" s="36" t="s">
        <v>52</v>
      </c>
      <c r="Q515" s="56" t="s">
        <v>53</v>
      </c>
      <c r="R515" s="36" t="s">
        <v>444</v>
      </c>
      <c r="S515" s="36" t="s">
        <v>53</v>
      </c>
      <c r="T515" s="36"/>
      <c r="U515" s="71" t="n">
        <v>535.66</v>
      </c>
      <c r="V515" s="71" t="n">
        <v>538.02</v>
      </c>
      <c r="W515" s="178" t="n">
        <v>93.65</v>
      </c>
      <c r="X515" s="178" t="s">
        <v>319</v>
      </c>
      <c r="Y515" s="178" t="n">
        <v>92.42</v>
      </c>
      <c r="Z515" s="178" t="s">
        <v>319</v>
      </c>
      <c r="AA515" s="178" t="n">
        <v>88.69</v>
      </c>
      <c r="AB515" s="178" t="s">
        <v>319</v>
      </c>
      <c r="AC515" s="178" t="n">
        <v>64.55</v>
      </c>
      <c r="AD515" s="178" t="s">
        <v>319</v>
      </c>
      <c r="AE515" s="178" t="n">
        <v>29.6</v>
      </c>
      <c r="AF515" s="178" t="s">
        <v>319</v>
      </c>
      <c r="AG515" s="178" t="n">
        <v>0</v>
      </c>
      <c r="AH515" s="178" t="s">
        <v>319</v>
      </c>
      <c r="AI515" s="178" t="n">
        <v>0</v>
      </c>
      <c r="AJ515" s="178" t="s">
        <v>319</v>
      </c>
      <c r="AK515" s="178" t="n">
        <v>0</v>
      </c>
      <c r="AL515" s="178" t="s">
        <v>319</v>
      </c>
      <c r="AM515" s="178" t="n">
        <v>0</v>
      </c>
      <c r="AN515" s="178" t="s">
        <v>319</v>
      </c>
      <c r="AO515" s="178" t="n">
        <v>50.42</v>
      </c>
      <c r="AP515" s="178" t="s">
        <v>319</v>
      </c>
      <c r="AQ515" s="178" t="n">
        <v>37.14</v>
      </c>
      <c r="AR515" s="178" t="s">
        <v>319</v>
      </c>
      <c r="AS515" s="178" t="n">
        <v>70.45</v>
      </c>
      <c r="AT515" s="178" t="s">
        <v>319</v>
      </c>
      <c r="AU515" s="178" t="n">
        <v>526.92</v>
      </c>
      <c r="AV515" s="55" t="n">
        <v>0.29744</v>
      </c>
      <c r="AW515" s="55" t="s">
        <v>600</v>
      </c>
      <c r="AX515" s="55" t="s">
        <v>444</v>
      </c>
      <c r="AY515" s="55" t="n">
        <v>1</v>
      </c>
      <c r="AZ515" s="55" t="s">
        <v>453</v>
      </c>
    </row>
    <row collapsed="false" customFormat="false" customHeight="false" hidden="false" ht="15.9" outlineLevel="0" r="516">
      <c r="A516" s="36" t="n">
        <v>506</v>
      </c>
      <c r="B516" s="82" t="n">
        <v>8505</v>
      </c>
      <c r="C516" s="55" t="s">
        <v>448</v>
      </c>
      <c r="D516" s="55" t="s">
        <v>437</v>
      </c>
      <c r="E516" s="55" t="s">
        <v>438</v>
      </c>
      <c r="F516" s="55" t="s">
        <v>603</v>
      </c>
      <c r="G516" s="48" t="s">
        <v>440</v>
      </c>
      <c r="H516" s="34" t="s">
        <v>288</v>
      </c>
      <c r="I516" s="71" t="n">
        <v>1</v>
      </c>
      <c r="J516" s="36" t="s">
        <v>604</v>
      </c>
      <c r="K516" s="36" t="n">
        <v>76</v>
      </c>
      <c r="L516" s="36" t="n">
        <v>6.5</v>
      </c>
      <c r="M516" s="36" t="s">
        <v>600</v>
      </c>
      <c r="N516" s="36" t="s">
        <v>52</v>
      </c>
      <c r="O516" s="36" t="s">
        <v>53</v>
      </c>
      <c r="P516" s="36" t="s">
        <v>52</v>
      </c>
      <c r="Q516" s="56" t="s">
        <v>53</v>
      </c>
      <c r="R516" s="36" t="s">
        <v>444</v>
      </c>
      <c r="S516" s="36" t="s">
        <v>53</v>
      </c>
      <c r="T516" s="36"/>
      <c r="U516" s="71" t="n">
        <v>379.65</v>
      </c>
      <c r="V516" s="71" t="n">
        <v>345.96</v>
      </c>
      <c r="W516" s="178" t="n">
        <v>57.46</v>
      </c>
      <c r="X516" s="178" t="s">
        <v>319</v>
      </c>
      <c r="Y516" s="178" t="n">
        <v>55.49</v>
      </c>
      <c r="Z516" s="178" t="s">
        <v>319</v>
      </c>
      <c r="AA516" s="178" t="n">
        <v>54.98</v>
      </c>
      <c r="AB516" s="178" t="s">
        <v>319</v>
      </c>
      <c r="AC516" s="178" t="n">
        <v>36.33</v>
      </c>
      <c r="AD516" s="178" t="s">
        <v>319</v>
      </c>
      <c r="AE516" s="178" t="n">
        <v>17.95</v>
      </c>
      <c r="AF516" s="178" t="s">
        <v>319</v>
      </c>
      <c r="AG516" s="178" t="n">
        <v>4.4</v>
      </c>
      <c r="AH516" s="178" t="s">
        <v>319</v>
      </c>
      <c r="AI516" s="178" t="n">
        <v>0.93</v>
      </c>
      <c r="AJ516" s="178" t="s">
        <v>319</v>
      </c>
      <c r="AK516" s="178" t="n">
        <v>2.43</v>
      </c>
      <c r="AL516" s="178" t="s">
        <v>319</v>
      </c>
      <c r="AM516" s="178" t="n">
        <v>3.33</v>
      </c>
      <c r="AN516" s="178" t="s">
        <v>319</v>
      </c>
      <c r="AO516" s="178" t="n">
        <v>26.67</v>
      </c>
      <c r="AP516" s="178" t="s">
        <v>319</v>
      </c>
      <c r="AQ516" s="178" t="n">
        <v>28.94</v>
      </c>
      <c r="AR516" s="178" t="s">
        <v>319</v>
      </c>
      <c r="AS516" s="178" t="n">
        <v>44.77</v>
      </c>
      <c r="AT516" s="178" t="s">
        <v>319</v>
      </c>
      <c r="AU516" s="178" t="n">
        <v>333.68</v>
      </c>
      <c r="AV516" s="55" t="n">
        <v>0.33716</v>
      </c>
      <c r="AW516" s="55" t="s">
        <v>600</v>
      </c>
      <c r="AX516" s="55" t="s">
        <v>444</v>
      </c>
      <c r="AY516" s="55" t="n">
        <v>1</v>
      </c>
      <c r="AZ516" s="55" t="s">
        <v>453</v>
      </c>
    </row>
    <row collapsed="false" customFormat="false" customHeight="false" hidden="false" ht="15.9" outlineLevel="0" r="517">
      <c r="A517" s="36" t="n">
        <v>507</v>
      </c>
      <c r="B517" s="82" t="n">
        <v>8506</v>
      </c>
      <c r="C517" s="55" t="s">
        <v>448</v>
      </c>
      <c r="D517" s="55" t="s">
        <v>437</v>
      </c>
      <c r="E517" s="55" t="s">
        <v>438</v>
      </c>
      <c r="F517" s="55" t="s">
        <v>603</v>
      </c>
      <c r="G517" s="48" t="s">
        <v>440</v>
      </c>
      <c r="H517" s="34" t="s">
        <v>288</v>
      </c>
      <c r="I517" s="71" t="n">
        <v>1</v>
      </c>
      <c r="J517" s="36" t="s">
        <v>604</v>
      </c>
      <c r="K517" s="36" t="n">
        <v>76</v>
      </c>
      <c r="L517" s="36" t="n">
        <v>6.5</v>
      </c>
      <c r="M517" s="36" t="s">
        <v>600</v>
      </c>
      <c r="N517" s="36" t="s">
        <v>53</v>
      </c>
      <c r="O517" s="36" t="s">
        <v>53</v>
      </c>
      <c r="P517" s="36" t="s">
        <v>52</v>
      </c>
      <c r="Q517" s="56" t="s">
        <v>53</v>
      </c>
      <c r="R517" s="36" t="s">
        <v>444</v>
      </c>
      <c r="S517" s="36" t="s">
        <v>53</v>
      </c>
      <c r="T517" s="36"/>
      <c r="U517" s="71" t="n">
        <v>549.7</v>
      </c>
      <c r="V517" s="71" t="n">
        <v>569.46</v>
      </c>
      <c r="W517" s="178" t="n">
        <v>96.99</v>
      </c>
      <c r="X517" s="178" t="s">
        <v>319</v>
      </c>
      <c r="Y517" s="178" t="n">
        <v>96.02</v>
      </c>
      <c r="Z517" s="178" t="s">
        <v>319</v>
      </c>
      <c r="AA517" s="178" t="n">
        <v>91.35</v>
      </c>
      <c r="AB517" s="178" t="s">
        <v>319</v>
      </c>
      <c r="AC517" s="178" t="n">
        <v>66.57</v>
      </c>
      <c r="AD517" s="178" t="s">
        <v>319</v>
      </c>
      <c r="AE517" s="178" t="n">
        <v>30</v>
      </c>
      <c r="AF517" s="178" t="s">
        <v>319</v>
      </c>
      <c r="AG517" s="178" t="n">
        <v>0</v>
      </c>
      <c r="AH517" s="178" t="s">
        <v>319</v>
      </c>
      <c r="AI517" s="178" t="n">
        <v>0</v>
      </c>
      <c r="AJ517" s="178" t="s">
        <v>319</v>
      </c>
      <c r="AK517" s="178" t="n">
        <v>0</v>
      </c>
      <c r="AL517" s="178" t="s">
        <v>319</v>
      </c>
      <c r="AM517" s="178" t="n">
        <v>0</v>
      </c>
      <c r="AN517" s="178" t="s">
        <v>319</v>
      </c>
      <c r="AO517" s="178" t="n">
        <v>45.9</v>
      </c>
      <c r="AP517" s="178" t="s">
        <v>319</v>
      </c>
      <c r="AQ517" s="178" t="n">
        <v>49.44</v>
      </c>
      <c r="AR517" s="178" t="s">
        <v>319</v>
      </c>
      <c r="AS517" s="178" t="n">
        <v>72.31</v>
      </c>
      <c r="AT517" s="178" t="s">
        <v>319</v>
      </c>
      <c r="AU517" s="178" t="n">
        <v>548.58</v>
      </c>
      <c r="AV517" s="55" t="n">
        <v>0.29744</v>
      </c>
      <c r="AW517" s="55" t="s">
        <v>600</v>
      </c>
      <c r="AX517" s="55" t="s">
        <v>444</v>
      </c>
      <c r="AY517" s="55" t="n">
        <v>1</v>
      </c>
      <c r="AZ517" s="55" t="s">
        <v>453</v>
      </c>
    </row>
    <row collapsed="false" customFormat="false" customHeight="false" hidden="false" ht="15.9" outlineLevel="0" r="518">
      <c r="A518" s="36" t="n">
        <v>508</v>
      </c>
      <c r="B518" s="82" t="n">
        <v>8507</v>
      </c>
      <c r="C518" s="55" t="s">
        <v>448</v>
      </c>
      <c r="D518" s="55" t="s">
        <v>437</v>
      </c>
      <c r="E518" s="55" t="s">
        <v>438</v>
      </c>
      <c r="F518" s="55" t="s">
        <v>603</v>
      </c>
      <c r="G518" s="48" t="s">
        <v>440</v>
      </c>
      <c r="H518" s="34" t="s">
        <v>288</v>
      </c>
      <c r="I518" s="71" t="n">
        <v>4</v>
      </c>
      <c r="J518" s="36" t="s">
        <v>604</v>
      </c>
      <c r="K518" s="36" t="n">
        <v>89</v>
      </c>
      <c r="L518" s="36" t="n">
        <v>6.5</v>
      </c>
      <c r="M518" s="36" t="s">
        <v>600</v>
      </c>
      <c r="N518" s="36" t="s">
        <v>52</v>
      </c>
      <c r="O518" s="36" t="s">
        <v>53</v>
      </c>
      <c r="P518" s="36" t="s">
        <v>52</v>
      </c>
      <c r="Q518" s="56" t="s">
        <v>53</v>
      </c>
      <c r="R518" s="36" t="s">
        <v>444</v>
      </c>
      <c r="S518" s="36" t="s">
        <v>53</v>
      </c>
      <c r="T518" s="36"/>
      <c r="U518" s="71" t="n">
        <v>0</v>
      </c>
      <c r="V518" s="71" t="n">
        <v>3717.15</v>
      </c>
      <c r="W518" s="178" t="n">
        <v>887.73</v>
      </c>
      <c r="X518" s="178" t="s">
        <v>319</v>
      </c>
      <c r="Y518" s="178" t="n">
        <v>618.77</v>
      </c>
      <c r="Z518" s="178" t="s">
        <v>319</v>
      </c>
      <c r="AA518" s="178" t="n">
        <v>520.55</v>
      </c>
      <c r="AB518" s="178" t="s">
        <v>319</v>
      </c>
      <c r="AC518" s="178" t="n">
        <v>514.65</v>
      </c>
      <c r="AD518" s="178" t="s">
        <v>319</v>
      </c>
      <c r="AE518" s="178" t="n">
        <v>291.78</v>
      </c>
      <c r="AF518" s="178" t="s">
        <v>319</v>
      </c>
      <c r="AG518" s="178" t="n">
        <v>129.98</v>
      </c>
      <c r="AH518" s="178" t="s">
        <v>319</v>
      </c>
      <c r="AI518" s="178" t="n">
        <v>44.48</v>
      </c>
      <c r="AJ518" s="178" t="s">
        <v>319</v>
      </c>
      <c r="AK518" s="178" t="n">
        <v>68.93</v>
      </c>
      <c r="AL518" s="178" t="s">
        <v>319</v>
      </c>
      <c r="AM518" s="178" t="n">
        <v>88.94</v>
      </c>
      <c r="AN518" s="178" t="s">
        <v>319</v>
      </c>
      <c r="AO518" s="178" t="n">
        <v>359.71</v>
      </c>
      <c r="AP518" s="178" t="s">
        <v>319</v>
      </c>
      <c r="AQ518" s="178" t="n">
        <v>414.9</v>
      </c>
      <c r="AR518" s="178" t="s">
        <v>319</v>
      </c>
      <c r="AS518" s="178" t="n">
        <v>525.58</v>
      </c>
      <c r="AT518" s="178" t="s">
        <v>319</v>
      </c>
      <c r="AU518" s="178" t="n">
        <v>4466</v>
      </c>
      <c r="AV518" s="55" t="n">
        <v>2.13995</v>
      </c>
      <c r="AW518" s="55" t="s">
        <v>600</v>
      </c>
      <c r="AX518" s="55" t="s">
        <v>444</v>
      </c>
      <c r="AY518" s="55" t="n">
        <v>4</v>
      </c>
      <c r="AZ518" s="55" t="s">
        <v>453</v>
      </c>
    </row>
    <row collapsed="false" customFormat="false" customHeight="false" hidden="false" ht="15.9" outlineLevel="0" r="519">
      <c r="A519" s="36" t="n">
        <v>509</v>
      </c>
      <c r="B519" s="82" t="n">
        <v>8508</v>
      </c>
      <c r="C519" s="55" t="s">
        <v>448</v>
      </c>
      <c r="D519" s="55" t="s">
        <v>437</v>
      </c>
      <c r="E519" s="55" t="s">
        <v>438</v>
      </c>
      <c r="F519" s="55" t="s">
        <v>603</v>
      </c>
      <c r="G519" s="48" t="s">
        <v>440</v>
      </c>
      <c r="H519" s="34" t="s">
        <v>288</v>
      </c>
      <c r="I519" s="71" t="n">
        <v>2</v>
      </c>
      <c r="J519" s="36" t="s">
        <v>604</v>
      </c>
      <c r="K519" s="36" t="n">
        <v>89</v>
      </c>
      <c r="L519" s="36" t="n">
        <v>6.5</v>
      </c>
      <c r="M519" s="36" t="s">
        <v>600</v>
      </c>
      <c r="N519" s="36" t="s">
        <v>52</v>
      </c>
      <c r="O519" s="36" t="s">
        <v>53</v>
      </c>
      <c r="P519" s="36" t="s">
        <v>52</v>
      </c>
      <c r="Q519" s="56" t="s">
        <v>53</v>
      </c>
      <c r="R519" s="36" t="s">
        <v>444</v>
      </c>
      <c r="S519" s="36" t="s">
        <v>53</v>
      </c>
      <c r="T519" s="36"/>
      <c r="U519" s="71" t="n">
        <v>0</v>
      </c>
      <c r="V519" s="71" t="n">
        <v>0</v>
      </c>
      <c r="W519" s="179" t="n">
        <v>0</v>
      </c>
      <c r="X519" s="179"/>
      <c r="Y519" s="179" t="n">
        <v>0</v>
      </c>
      <c r="Z519" s="179"/>
      <c r="AA519" s="179" t="n">
        <v>0</v>
      </c>
      <c r="AB519" s="179"/>
      <c r="AC519" s="179" t="n">
        <v>0</v>
      </c>
      <c r="AD519" s="179"/>
      <c r="AE519" s="179" t="n">
        <v>0</v>
      </c>
      <c r="AF519" s="178"/>
      <c r="AG519" s="178" t="n">
        <v>77.3</v>
      </c>
      <c r="AH519" s="178" t="s">
        <v>319</v>
      </c>
      <c r="AI519" s="178" t="n">
        <v>35</v>
      </c>
      <c r="AJ519" s="178" t="s">
        <v>319</v>
      </c>
      <c r="AK519" s="178" t="n">
        <v>51.11</v>
      </c>
      <c r="AL519" s="178" t="s">
        <v>319</v>
      </c>
      <c r="AM519" s="178" t="n">
        <v>63.58</v>
      </c>
      <c r="AN519" s="178" t="s">
        <v>319</v>
      </c>
      <c r="AO519" s="178" t="n">
        <v>275.65</v>
      </c>
      <c r="AP519" s="178" t="s">
        <v>319</v>
      </c>
      <c r="AQ519" s="178" t="n">
        <v>318.16</v>
      </c>
      <c r="AR519" s="178" t="s">
        <v>319</v>
      </c>
      <c r="AS519" s="178" t="n">
        <v>408.61</v>
      </c>
      <c r="AT519" s="178" t="s">
        <v>319</v>
      </c>
      <c r="AU519" s="178" t="n">
        <v>1229.41</v>
      </c>
      <c r="AV519" s="55" t="n">
        <v>1.62227</v>
      </c>
      <c r="AW519" s="55" t="s">
        <v>600</v>
      </c>
      <c r="AX519" s="55" t="s">
        <v>444</v>
      </c>
      <c r="AY519" s="55" t="n">
        <v>2</v>
      </c>
      <c r="AZ519" s="55" t="s">
        <v>453</v>
      </c>
    </row>
    <row collapsed="false" customFormat="false" customHeight="false" hidden="false" ht="15.9" outlineLevel="0" r="520">
      <c r="A520" s="36" t="n">
        <v>510</v>
      </c>
      <c r="B520" s="82" t="n">
        <v>8509</v>
      </c>
      <c r="C520" s="55" t="s">
        <v>448</v>
      </c>
      <c r="D520" s="55" t="s">
        <v>437</v>
      </c>
      <c r="E520" s="55" t="s">
        <v>438</v>
      </c>
      <c r="F520" s="55" t="s">
        <v>603</v>
      </c>
      <c r="G520" s="48" t="s">
        <v>440</v>
      </c>
      <c r="H520" s="34" t="s">
        <v>288</v>
      </c>
      <c r="I520" s="71" t="n">
        <v>2</v>
      </c>
      <c r="J520" s="36" t="s">
        <v>604</v>
      </c>
      <c r="K520" s="36" t="n">
        <v>89</v>
      </c>
      <c r="L520" s="36" t="n">
        <v>6.5</v>
      </c>
      <c r="M520" s="36" t="s">
        <v>600</v>
      </c>
      <c r="N520" s="36" t="s">
        <v>52</v>
      </c>
      <c r="O520" s="36" t="s">
        <v>53</v>
      </c>
      <c r="P520" s="36" t="s">
        <v>52</v>
      </c>
      <c r="Q520" s="56" t="s">
        <v>53</v>
      </c>
      <c r="R520" s="36" t="s">
        <v>444</v>
      </c>
      <c r="S520" s="36" t="s">
        <v>53</v>
      </c>
      <c r="T520" s="36"/>
      <c r="U520" s="71" t="n">
        <v>0</v>
      </c>
      <c r="V520" s="71" t="n">
        <v>0</v>
      </c>
      <c r="W520" s="179" t="n">
        <v>0</v>
      </c>
      <c r="X520" s="179"/>
      <c r="Y520" s="179" t="n">
        <v>0</v>
      </c>
      <c r="Z520" s="179"/>
      <c r="AA520" s="179" t="n">
        <v>0</v>
      </c>
      <c r="AB520" s="179"/>
      <c r="AC520" s="179" t="n">
        <v>0</v>
      </c>
      <c r="AD520" s="179"/>
      <c r="AE520" s="179" t="n">
        <v>0</v>
      </c>
      <c r="AF520" s="178"/>
      <c r="AG520" s="178" t="n">
        <v>135</v>
      </c>
      <c r="AH520" s="178" t="s">
        <v>319</v>
      </c>
      <c r="AI520" s="178" t="n">
        <v>68.42</v>
      </c>
      <c r="AJ520" s="178" t="s">
        <v>319</v>
      </c>
      <c r="AK520" s="178" t="n">
        <v>83.47</v>
      </c>
      <c r="AL520" s="178" t="s">
        <v>319</v>
      </c>
      <c r="AM520" s="178" t="n">
        <v>107.42</v>
      </c>
      <c r="AN520" s="178" t="s">
        <v>319</v>
      </c>
      <c r="AO520" s="178" t="n">
        <v>367.69</v>
      </c>
      <c r="AP520" s="178" t="s">
        <v>319</v>
      </c>
      <c r="AQ520" s="178" t="n">
        <v>434.01</v>
      </c>
      <c r="AR520" s="178" t="s">
        <v>319</v>
      </c>
      <c r="AS520" s="178" t="n">
        <v>600.62</v>
      </c>
      <c r="AT520" s="178" t="s">
        <v>319</v>
      </c>
      <c r="AU520" s="178" t="n">
        <v>1796.63</v>
      </c>
      <c r="AV520" s="55" t="n">
        <v>2.40731</v>
      </c>
      <c r="AW520" s="55" t="s">
        <v>600</v>
      </c>
      <c r="AX520" s="55" t="s">
        <v>444</v>
      </c>
      <c r="AY520" s="55" t="n">
        <v>2</v>
      </c>
      <c r="AZ520" s="55" t="s">
        <v>453</v>
      </c>
    </row>
    <row collapsed="false" customFormat="false" customHeight="false" hidden="false" ht="29.85" outlineLevel="0" r="521">
      <c r="A521" s="36" t="n">
        <v>511</v>
      </c>
      <c r="B521" s="82" t="n">
        <v>8510</v>
      </c>
      <c r="C521" s="55" t="s">
        <v>448</v>
      </c>
      <c r="D521" s="55" t="s">
        <v>437</v>
      </c>
      <c r="E521" s="55" t="s">
        <v>438</v>
      </c>
      <c r="F521" s="55" t="s">
        <v>603</v>
      </c>
      <c r="G521" s="48" t="s">
        <v>440</v>
      </c>
      <c r="H521" s="34" t="s">
        <v>288</v>
      </c>
      <c r="I521" s="71" t="n">
        <v>8</v>
      </c>
      <c r="J521" s="36" t="s">
        <v>604</v>
      </c>
      <c r="K521" s="36" t="n">
        <v>89</v>
      </c>
      <c r="L521" s="36" t="n">
        <v>6.5</v>
      </c>
      <c r="M521" s="36" t="s">
        <v>600</v>
      </c>
      <c r="N521" s="36" t="s">
        <v>52</v>
      </c>
      <c r="O521" s="36" t="s">
        <v>53</v>
      </c>
      <c r="P521" s="36" t="s">
        <v>52</v>
      </c>
      <c r="Q521" s="56" t="s">
        <v>53</v>
      </c>
      <c r="R521" s="36" t="s">
        <v>444</v>
      </c>
      <c r="S521" s="36" t="s">
        <v>53</v>
      </c>
      <c r="T521" s="36"/>
      <c r="U521" s="71" t="n">
        <v>11386.68</v>
      </c>
      <c r="V521" s="71" t="n">
        <v>7213.69</v>
      </c>
      <c r="W521" s="178" t="n">
        <v>1583.58</v>
      </c>
      <c r="X521" s="178" t="s">
        <v>319</v>
      </c>
      <c r="Y521" s="178" t="n">
        <v>1529.53</v>
      </c>
      <c r="Z521" s="178" t="s">
        <v>319</v>
      </c>
      <c r="AA521" s="178" t="n">
        <v>1435.02</v>
      </c>
      <c r="AB521" s="178" t="s">
        <v>319</v>
      </c>
      <c r="AC521" s="178" t="n">
        <v>1110.53</v>
      </c>
      <c r="AD521" s="178" t="s">
        <v>319</v>
      </c>
      <c r="AE521" s="178" t="n">
        <v>614.33</v>
      </c>
      <c r="AF521" s="178" t="s">
        <v>319</v>
      </c>
      <c r="AG521" s="178" t="n">
        <v>236.89</v>
      </c>
      <c r="AH521" s="178" t="s">
        <v>319</v>
      </c>
      <c r="AI521" s="178" t="n">
        <v>69.34</v>
      </c>
      <c r="AJ521" s="178" t="s">
        <v>319</v>
      </c>
      <c r="AK521" s="178" t="n">
        <v>124.94</v>
      </c>
      <c r="AL521" s="178" t="s">
        <v>319</v>
      </c>
      <c r="AM521" s="178" t="n">
        <v>168.53</v>
      </c>
      <c r="AN521" s="178" t="s">
        <v>319</v>
      </c>
      <c r="AO521" s="178" t="n">
        <v>776.68</v>
      </c>
      <c r="AP521" s="178" t="s">
        <v>319</v>
      </c>
      <c r="AQ521" s="178" t="n">
        <v>832.2</v>
      </c>
      <c r="AR521" s="178" t="s">
        <v>319</v>
      </c>
      <c r="AS521" s="178" t="n">
        <v>1158.67</v>
      </c>
      <c r="AT521" s="178" t="s">
        <v>319</v>
      </c>
      <c r="AU521" s="178" t="n">
        <v>9640.24</v>
      </c>
      <c r="AV521" s="55" t="n">
        <v>4.49188</v>
      </c>
      <c r="AW521" s="55" t="s">
        <v>600</v>
      </c>
      <c r="AX521" s="55" t="s">
        <v>444</v>
      </c>
      <c r="AY521" s="55" t="n">
        <v>8</v>
      </c>
      <c r="AZ521" s="55" t="s">
        <v>453</v>
      </c>
    </row>
    <row collapsed="false" customFormat="false" customHeight="false" hidden="false" ht="15.9" outlineLevel="0" r="522">
      <c r="A522" s="36" t="n">
        <v>512</v>
      </c>
      <c r="B522" s="82" t="n">
        <v>8511</v>
      </c>
      <c r="C522" s="55" t="s">
        <v>448</v>
      </c>
      <c r="D522" s="55" t="s">
        <v>437</v>
      </c>
      <c r="E522" s="55" t="s">
        <v>438</v>
      </c>
      <c r="F522" s="55" t="s">
        <v>603</v>
      </c>
      <c r="G522" s="48" t="s">
        <v>440</v>
      </c>
      <c r="H522" s="34" t="s">
        <v>288</v>
      </c>
      <c r="I522" s="71" t="n">
        <v>0</v>
      </c>
      <c r="J522" s="36" t="s">
        <v>604</v>
      </c>
      <c r="K522" s="36" t="n">
        <v>89</v>
      </c>
      <c r="L522" s="36" t="n">
        <v>6.5</v>
      </c>
      <c r="M522" s="36" t="s">
        <v>600</v>
      </c>
      <c r="N522" s="36" t="s">
        <v>53</v>
      </c>
      <c r="O522" s="36" t="s">
        <v>53</v>
      </c>
      <c r="P522" s="36" t="s">
        <v>53</v>
      </c>
      <c r="Q522" s="56" t="s">
        <v>53</v>
      </c>
      <c r="R522" s="36" t="s">
        <v>444</v>
      </c>
      <c r="S522" s="36" t="s">
        <v>53</v>
      </c>
      <c r="T522" s="36"/>
      <c r="U522" s="71" t="n">
        <v>0</v>
      </c>
      <c r="V522" s="71" t="n">
        <v>737.47</v>
      </c>
      <c r="W522" s="178" t="n">
        <v>258.08</v>
      </c>
      <c r="X522" s="178" t="s">
        <v>466</v>
      </c>
      <c r="Y522" s="178" t="n">
        <v>258.08</v>
      </c>
      <c r="Z522" s="178" t="s">
        <v>466</v>
      </c>
      <c r="AA522" s="178" t="n">
        <v>258.08</v>
      </c>
      <c r="AB522" s="178" t="s">
        <v>466</v>
      </c>
      <c r="AC522" s="178" t="n">
        <v>258.08</v>
      </c>
      <c r="AD522" s="178" t="s">
        <v>466</v>
      </c>
      <c r="AE522" s="178" t="n">
        <v>86.33</v>
      </c>
      <c r="AF522" s="178" t="s">
        <v>466</v>
      </c>
      <c r="AG522" s="178" t="n">
        <v>0</v>
      </c>
      <c r="AH522" s="178" t="s">
        <v>466</v>
      </c>
      <c r="AI522" s="178" t="n">
        <v>0</v>
      </c>
      <c r="AJ522" s="178" t="s">
        <v>466</v>
      </c>
      <c r="AK522" s="178" t="n">
        <v>0</v>
      </c>
      <c r="AL522" s="178" t="s">
        <v>466</v>
      </c>
      <c r="AM522" s="178" t="n">
        <v>0</v>
      </c>
      <c r="AN522" s="178" t="s">
        <v>466</v>
      </c>
      <c r="AO522" s="178" t="n">
        <v>246.16</v>
      </c>
      <c r="AP522" s="178" t="s">
        <v>466</v>
      </c>
      <c r="AQ522" s="178" t="n">
        <v>232.82</v>
      </c>
      <c r="AR522" s="178" t="s">
        <v>466</v>
      </c>
      <c r="AS522" s="178" t="n">
        <v>246.15</v>
      </c>
      <c r="AT522" s="178" t="s">
        <v>466</v>
      </c>
      <c r="AU522" s="178" t="n">
        <v>1843.78</v>
      </c>
      <c r="AV522" s="55" t="n">
        <v>1.00286</v>
      </c>
      <c r="AW522" s="55" t="s">
        <v>600</v>
      </c>
      <c r="AX522" s="55" t="s">
        <v>444</v>
      </c>
      <c r="AY522" s="55" t="n">
        <v>2</v>
      </c>
      <c r="AZ522" s="55" t="s">
        <v>453</v>
      </c>
    </row>
    <row collapsed="false" customFormat="false" customHeight="false" hidden="false" ht="15.9" outlineLevel="0" r="523">
      <c r="A523" s="36" t="n">
        <v>513</v>
      </c>
      <c r="B523" s="82" t="n">
        <v>8512</v>
      </c>
      <c r="C523" s="55" t="s">
        <v>448</v>
      </c>
      <c r="D523" s="55" t="s">
        <v>437</v>
      </c>
      <c r="E523" s="55" t="s">
        <v>449</v>
      </c>
      <c r="F523" s="55" t="s">
        <v>607</v>
      </c>
      <c r="G523" s="74" t="s">
        <v>594</v>
      </c>
      <c r="H523" s="34" t="s">
        <v>288</v>
      </c>
      <c r="I523" s="34" t="n">
        <v>3</v>
      </c>
      <c r="J523" s="36" t="s">
        <v>446</v>
      </c>
      <c r="K523" s="36" t="s">
        <v>608</v>
      </c>
      <c r="L523" s="36" t="n">
        <v>11.9</v>
      </c>
      <c r="M523" s="36" t="s">
        <v>596</v>
      </c>
      <c r="N523" s="36" t="s">
        <v>52</v>
      </c>
      <c r="O523" s="36" t="s">
        <v>53</v>
      </c>
      <c r="P523" s="36" t="s">
        <v>53</v>
      </c>
      <c r="Q523" s="56" t="s">
        <v>53</v>
      </c>
      <c r="R523" s="36" t="s">
        <v>449</v>
      </c>
      <c r="S523" s="36" t="s">
        <v>52</v>
      </c>
      <c r="T523" s="36"/>
      <c r="U523" s="34" t="n">
        <v>3640.19</v>
      </c>
      <c r="V523" s="34" t="n">
        <v>5734.66</v>
      </c>
      <c r="W523" s="55" t="n">
        <v>989.85</v>
      </c>
      <c r="X523" s="55"/>
      <c r="Y523" s="55" t="n">
        <v>904.23</v>
      </c>
      <c r="Z523" s="55"/>
      <c r="AA523" s="55" t="n">
        <v>820.52</v>
      </c>
      <c r="AB523" s="55"/>
      <c r="AC523" s="55" t="n">
        <v>634.66</v>
      </c>
      <c r="AD523" s="55"/>
      <c r="AE523" s="55" t="n">
        <v>330.48</v>
      </c>
      <c r="AF523" s="55"/>
      <c r="AG523" s="55" t="n">
        <v>200.75</v>
      </c>
      <c r="AH523" s="55"/>
      <c r="AI523" s="55" t="n">
        <v>65</v>
      </c>
      <c r="AJ523" s="55"/>
      <c r="AK523" s="55" t="n">
        <v>137.22</v>
      </c>
      <c r="AL523" s="55"/>
      <c r="AM523" s="55" t="n">
        <v>210.32</v>
      </c>
      <c r="AN523" s="55" t="s">
        <v>609</v>
      </c>
      <c r="AO523" s="55" t="n">
        <v>544.41</v>
      </c>
      <c r="AP523" s="55" t="s">
        <v>609</v>
      </c>
      <c r="AQ523" s="55" t="n">
        <v>585.84</v>
      </c>
      <c r="AR523" s="55"/>
      <c r="AS523" s="55" t="n">
        <v>761.35</v>
      </c>
      <c r="AT523" s="55"/>
      <c r="AU523" s="55" t="n">
        <v>6184.63</v>
      </c>
      <c r="AV523" s="55" t="n">
        <v>1.91</v>
      </c>
      <c r="AW523" s="55" t="s">
        <v>596</v>
      </c>
      <c r="AX523" s="55" t="s">
        <v>446</v>
      </c>
      <c r="AY523" s="34" t="n">
        <v>3</v>
      </c>
      <c r="AZ523" s="55" t="s">
        <v>453</v>
      </c>
    </row>
    <row collapsed="false" customFormat="false" customHeight="false" hidden="false" ht="15.9" outlineLevel="0" r="524">
      <c r="A524" s="36" t="n">
        <v>514</v>
      </c>
      <c r="B524" s="82" t="n">
        <v>8513</v>
      </c>
      <c r="C524" s="55" t="s">
        <v>448</v>
      </c>
      <c r="D524" s="55" t="s">
        <v>437</v>
      </c>
      <c r="E524" s="55" t="s">
        <v>449</v>
      </c>
      <c r="F524" s="55" t="s">
        <v>607</v>
      </c>
      <c r="G524" s="74" t="s">
        <v>594</v>
      </c>
      <c r="H524" s="34" t="s">
        <v>288</v>
      </c>
      <c r="I524" s="34" t="n">
        <v>6</v>
      </c>
      <c r="J524" s="36" t="s">
        <v>446</v>
      </c>
      <c r="K524" s="36" t="s">
        <v>610</v>
      </c>
      <c r="L524" s="36" t="n">
        <v>10.4</v>
      </c>
      <c r="M524" s="36" t="s">
        <v>596</v>
      </c>
      <c r="N524" s="36" t="s">
        <v>52</v>
      </c>
      <c r="O524" s="36" t="s">
        <v>53</v>
      </c>
      <c r="P524" s="36" t="s">
        <v>53</v>
      </c>
      <c r="Q524" s="56" t="s">
        <v>53</v>
      </c>
      <c r="R524" s="36" t="s">
        <v>449</v>
      </c>
      <c r="S524" s="36" t="s">
        <v>52</v>
      </c>
      <c r="T524" s="36"/>
      <c r="U524" s="34" t="n">
        <v>8273.87</v>
      </c>
      <c r="V524" s="34" t="n">
        <v>9831.79</v>
      </c>
      <c r="W524" s="55" t="n">
        <v>1648.39</v>
      </c>
      <c r="X524" s="55"/>
      <c r="Y524" s="55" t="n">
        <v>1548.11</v>
      </c>
      <c r="Z524" s="55"/>
      <c r="AA524" s="55" t="n">
        <v>1390.63</v>
      </c>
      <c r="AB524" s="55"/>
      <c r="AC524" s="55" t="n">
        <v>1120.67</v>
      </c>
      <c r="AD524" s="55"/>
      <c r="AE524" s="55" t="n">
        <v>586.27</v>
      </c>
      <c r="AF524" s="55"/>
      <c r="AG524" s="55" t="n">
        <v>314.51</v>
      </c>
      <c r="AH524" s="55"/>
      <c r="AI524" s="55" t="n">
        <v>104.53</v>
      </c>
      <c r="AJ524" s="55"/>
      <c r="AK524" s="55" t="n">
        <v>258.82</v>
      </c>
      <c r="AL524" s="55" t="s">
        <v>609</v>
      </c>
      <c r="AM524" s="55" t="n">
        <v>362.57</v>
      </c>
      <c r="AN524" s="55" t="s">
        <v>609</v>
      </c>
      <c r="AO524" s="55" t="n">
        <v>753.97</v>
      </c>
      <c r="AP524" s="55" t="s">
        <v>609</v>
      </c>
      <c r="AQ524" s="55" t="n">
        <v>834.37</v>
      </c>
      <c r="AR524" s="55"/>
      <c r="AS524" s="55" t="n">
        <v>1124.51</v>
      </c>
      <c r="AT524" s="55"/>
      <c r="AU524" s="55" t="n">
        <v>10047.35</v>
      </c>
      <c r="AV524" s="55" t="n">
        <v>3.28</v>
      </c>
      <c r="AW524" s="55" t="s">
        <v>596</v>
      </c>
      <c r="AX524" s="55" t="s">
        <v>446</v>
      </c>
      <c r="AY524" s="34" t="n">
        <v>6</v>
      </c>
      <c r="AZ524" s="55" t="s">
        <v>453</v>
      </c>
    </row>
    <row collapsed="false" customFormat="false" customHeight="false" hidden="false" ht="15.9" outlineLevel="0" r="525">
      <c r="A525" s="36" t="n">
        <v>515</v>
      </c>
      <c r="B525" s="82" t="n">
        <v>8514</v>
      </c>
      <c r="C525" s="55" t="s">
        <v>448</v>
      </c>
      <c r="D525" s="55" t="s">
        <v>437</v>
      </c>
      <c r="E525" s="55" t="s">
        <v>449</v>
      </c>
      <c r="F525" s="55" t="s">
        <v>611</v>
      </c>
      <c r="G525" s="74" t="s">
        <v>594</v>
      </c>
      <c r="H525" s="34" t="s">
        <v>288</v>
      </c>
      <c r="I525" s="34" t="n">
        <v>9</v>
      </c>
      <c r="J525" s="36" t="s">
        <v>446</v>
      </c>
      <c r="K525" s="36" t="s">
        <v>612</v>
      </c>
      <c r="L525" s="36" t="n">
        <v>10.4</v>
      </c>
      <c r="M525" s="36" t="s">
        <v>596</v>
      </c>
      <c r="N525" s="36" t="s">
        <v>52</v>
      </c>
      <c r="O525" s="36" t="s">
        <v>53</v>
      </c>
      <c r="P525" s="36" t="s">
        <v>53</v>
      </c>
      <c r="Q525" s="56" t="s">
        <v>53</v>
      </c>
      <c r="R525" s="36" t="s">
        <v>449</v>
      </c>
      <c r="S525" s="36" t="s">
        <v>52</v>
      </c>
      <c r="T525" s="36"/>
      <c r="U525" s="34" t="n">
        <v>7870.69</v>
      </c>
      <c r="V525" s="34" t="n">
        <v>11038.16</v>
      </c>
      <c r="W525" s="55" t="n">
        <v>1813.35</v>
      </c>
      <c r="X525" s="55"/>
      <c r="Y525" s="55" t="n">
        <v>16228.98</v>
      </c>
      <c r="Z525" s="55"/>
      <c r="AA525" s="55" t="n">
        <v>1544.65</v>
      </c>
      <c r="AB525" s="55"/>
      <c r="AC525" s="55" t="n">
        <v>1082.54</v>
      </c>
      <c r="AD525" s="55"/>
      <c r="AE525" s="55" t="n">
        <v>661.1</v>
      </c>
      <c r="AF525" s="55"/>
      <c r="AG525" s="55" t="n">
        <v>326.79</v>
      </c>
      <c r="AH525" s="55"/>
      <c r="AI525" s="55" t="n">
        <v>127.74</v>
      </c>
      <c r="AJ525" s="55"/>
      <c r="AK525" s="55" t="n">
        <v>250.47</v>
      </c>
      <c r="AL525" s="55" t="s">
        <v>609</v>
      </c>
      <c r="AM525" s="55" t="n">
        <v>354.9</v>
      </c>
      <c r="AN525" s="55" t="s">
        <v>609</v>
      </c>
      <c r="AO525" s="55" t="n">
        <v>861.66</v>
      </c>
      <c r="AP525" s="55" t="s">
        <v>609</v>
      </c>
      <c r="AQ525" s="55" t="n">
        <v>977.31</v>
      </c>
      <c r="AR525" s="55"/>
      <c r="AS525" s="55" t="n">
        <v>1299.93</v>
      </c>
      <c r="AT525" s="55"/>
      <c r="AU525" s="55" t="n">
        <v>10929.42</v>
      </c>
      <c r="AV525" s="55" t="n">
        <v>3.97</v>
      </c>
      <c r="AW525" s="55" t="s">
        <v>596</v>
      </c>
      <c r="AX525" s="55" t="s">
        <v>446</v>
      </c>
      <c r="AY525" s="34" t="n">
        <v>9</v>
      </c>
      <c r="AZ525" s="55" t="s">
        <v>453</v>
      </c>
    </row>
    <row collapsed="false" customFormat="false" customHeight="false" hidden="false" ht="15.9" outlineLevel="0" r="526">
      <c r="A526" s="36" t="n">
        <v>516</v>
      </c>
      <c r="B526" s="82" t="n">
        <v>8515</v>
      </c>
      <c r="C526" s="55" t="s">
        <v>448</v>
      </c>
      <c r="D526" s="55" t="s">
        <v>437</v>
      </c>
      <c r="E526" s="55" t="s">
        <v>449</v>
      </c>
      <c r="F526" s="55" t="s">
        <v>613</v>
      </c>
      <c r="G526" s="74" t="s">
        <v>594</v>
      </c>
      <c r="H526" s="34" t="s">
        <v>288</v>
      </c>
      <c r="I526" s="34" t="n">
        <v>1</v>
      </c>
      <c r="J526" s="36" t="s">
        <v>446</v>
      </c>
      <c r="K526" s="36" t="n">
        <v>125</v>
      </c>
      <c r="L526" s="36" t="n">
        <v>10.3</v>
      </c>
      <c r="M526" s="36" t="s">
        <v>596</v>
      </c>
      <c r="N526" s="36" t="s">
        <v>52</v>
      </c>
      <c r="O526" s="36" t="s">
        <v>53</v>
      </c>
      <c r="P526" s="36" t="s">
        <v>53</v>
      </c>
      <c r="Q526" s="56" t="s">
        <v>53</v>
      </c>
      <c r="R526" s="36" t="s">
        <v>449</v>
      </c>
      <c r="S526" s="36" t="s">
        <v>52</v>
      </c>
      <c r="T526" s="36"/>
      <c r="U526" s="34" t="n">
        <v>3337.24</v>
      </c>
      <c r="V526" s="34" t="n">
        <v>3553.93</v>
      </c>
      <c r="W526" s="55" t="n">
        <v>520.03</v>
      </c>
      <c r="X526" s="55"/>
      <c r="Y526" s="55" t="n">
        <v>441.35</v>
      </c>
      <c r="Z526" s="55"/>
      <c r="AA526" s="55" t="n">
        <v>405.75</v>
      </c>
      <c r="AB526" s="55"/>
      <c r="AC526" s="55" t="n">
        <v>351.96</v>
      </c>
      <c r="AD526" s="55"/>
      <c r="AE526" s="55" t="n">
        <v>191.41</v>
      </c>
      <c r="AF526" s="55"/>
      <c r="AG526" s="55" t="n">
        <v>110.75</v>
      </c>
      <c r="AH526" s="55"/>
      <c r="AI526" s="55" t="n">
        <v>36.63</v>
      </c>
      <c r="AJ526" s="55"/>
      <c r="AK526" s="55" t="n">
        <v>77.94</v>
      </c>
      <c r="AL526" s="55"/>
      <c r="AM526" s="55" t="n">
        <v>105.42</v>
      </c>
      <c r="AN526" s="55" t="s">
        <v>609</v>
      </c>
      <c r="AO526" s="55" t="n">
        <v>287.42</v>
      </c>
      <c r="AP526" s="55"/>
      <c r="AQ526" s="55" t="n">
        <v>349.3</v>
      </c>
      <c r="AR526" s="55"/>
      <c r="AS526" s="55" t="n">
        <v>395.78</v>
      </c>
      <c r="AT526" s="55"/>
      <c r="AU526" s="55" t="n">
        <v>3273.74</v>
      </c>
      <c r="AV526" s="55" t="n">
        <v>1.26</v>
      </c>
      <c r="AW526" s="55" t="s">
        <v>596</v>
      </c>
      <c r="AX526" s="55" t="s">
        <v>446</v>
      </c>
      <c r="AY526" s="34" t="n">
        <v>1</v>
      </c>
      <c r="AZ526" s="55" t="s">
        <v>453</v>
      </c>
    </row>
    <row collapsed="false" customFormat="false" customHeight="false" hidden="false" ht="15.9" outlineLevel="0" r="527">
      <c r="A527" s="36" t="n">
        <v>517</v>
      </c>
      <c r="B527" s="82" t="n">
        <v>8516</v>
      </c>
      <c r="C527" s="55" t="s">
        <v>448</v>
      </c>
      <c r="D527" s="55" t="s">
        <v>437</v>
      </c>
      <c r="E527" s="55" t="s">
        <v>449</v>
      </c>
      <c r="F527" s="55" t="s">
        <v>613</v>
      </c>
      <c r="G527" s="74" t="s">
        <v>594</v>
      </c>
      <c r="H527" s="34" t="s">
        <v>288</v>
      </c>
      <c r="I527" s="71" t="n">
        <v>1</v>
      </c>
      <c r="J527" s="36" t="s">
        <v>446</v>
      </c>
      <c r="K527" s="36" t="n">
        <v>125</v>
      </c>
      <c r="L527" s="36" t="n">
        <v>10.3</v>
      </c>
      <c r="M527" s="36" t="s">
        <v>596</v>
      </c>
      <c r="N527" s="36" t="s">
        <v>52</v>
      </c>
      <c r="O527" s="36" t="s">
        <v>53</v>
      </c>
      <c r="P527" s="36" t="s">
        <v>53</v>
      </c>
      <c r="Q527" s="56" t="s">
        <v>53</v>
      </c>
      <c r="R527" s="36" t="s">
        <v>449</v>
      </c>
      <c r="S527" s="36" t="s">
        <v>52</v>
      </c>
      <c r="T527" s="36"/>
      <c r="U527" s="71" t="n">
        <v>3049.07</v>
      </c>
      <c r="V527" s="71" t="n">
        <v>3471.3</v>
      </c>
      <c r="W527" s="55" t="n">
        <v>507.34</v>
      </c>
      <c r="X527" s="55"/>
      <c r="Y527" s="55" t="n">
        <v>466.85</v>
      </c>
      <c r="Z527" s="55"/>
      <c r="AA527" s="55" t="n">
        <v>433.57</v>
      </c>
      <c r="AB527" s="55"/>
      <c r="AC527" s="55" t="n">
        <v>361.66</v>
      </c>
      <c r="AD527" s="55"/>
      <c r="AE527" s="55" t="n">
        <v>203.09</v>
      </c>
      <c r="AF527" s="55"/>
      <c r="AG527" s="55" t="n">
        <v>117.67</v>
      </c>
      <c r="AH527" s="55"/>
      <c r="AI527" s="55" t="n">
        <v>36.57</v>
      </c>
      <c r="AJ527" s="55"/>
      <c r="AK527" s="55" t="n">
        <v>106.36</v>
      </c>
      <c r="AL527" s="55" t="s">
        <v>609</v>
      </c>
      <c r="AM527" s="55" t="n">
        <v>106.82</v>
      </c>
      <c r="AN527" s="55" t="s">
        <v>609</v>
      </c>
      <c r="AO527" s="55" t="n">
        <v>258.55</v>
      </c>
      <c r="AP527" s="55"/>
      <c r="AQ527" s="55" t="n">
        <v>309.95</v>
      </c>
      <c r="AR527" s="55"/>
      <c r="AS527" s="55" t="n">
        <v>387.02</v>
      </c>
      <c r="AT527" s="55"/>
      <c r="AU527" s="55" t="n">
        <v>3295.45</v>
      </c>
      <c r="AV527" s="55" t="n">
        <v>1.26</v>
      </c>
      <c r="AW527" s="55" t="s">
        <v>596</v>
      </c>
      <c r="AX527" s="55" t="s">
        <v>446</v>
      </c>
      <c r="AY527" s="71" t="n">
        <v>1</v>
      </c>
      <c r="AZ527" s="55" t="s">
        <v>453</v>
      </c>
    </row>
    <row collapsed="false" customFormat="false" customHeight="false" hidden="false" ht="30.8" outlineLevel="0" r="528">
      <c r="A528" s="36" t="n">
        <v>518</v>
      </c>
      <c r="B528" s="82" t="n">
        <v>8517</v>
      </c>
      <c r="C528" s="55" t="s">
        <v>448</v>
      </c>
      <c r="D528" s="55" t="s">
        <v>437</v>
      </c>
      <c r="E528" s="55" t="s">
        <v>449</v>
      </c>
      <c r="F528" s="55" t="s">
        <v>614</v>
      </c>
      <c r="G528" s="74" t="s">
        <v>594</v>
      </c>
      <c r="H528" s="34" t="s">
        <v>288</v>
      </c>
      <c r="I528" s="71" t="n">
        <v>4</v>
      </c>
      <c r="J528" s="36" t="s">
        <v>446</v>
      </c>
      <c r="K528" s="36" t="s">
        <v>615</v>
      </c>
      <c r="L528" s="36" t="n">
        <v>12.3</v>
      </c>
      <c r="M528" s="36" t="s">
        <v>596</v>
      </c>
      <c r="N528" s="36" t="s">
        <v>52</v>
      </c>
      <c r="O528" s="36" t="s">
        <v>53</v>
      </c>
      <c r="P528" s="36" t="s">
        <v>53</v>
      </c>
      <c r="Q528" s="56" t="s">
        <v>53</v>
      </c>
      <c r="R528" s="36" t="s">
        <v>449</v>
      </c>
      <c r="S528" s="36" t="s">
        <v>52</v>
      </c>
      <c r="T528" s="36"/>
      <c r="U528" s="71" t="n">
        <v>0</v>
      </c>
      <c r="V528" s="71" t="n">
        <v>4507.5</v>
      </c>
      <c r="W528" s="55" t="n">
        <v>1427.55</v>
      </c>
      <c r="X528" s="55"/>
      <c r="Y528" s="55" t="n">
        <v>1147.15</v>
      </c>
      <c r="Z528" s="55"/>
      <c r="AA528" s="55" t="n">
        <v>1145.43</v>
      </c>
      <c r="AB528" s="55"/>
      <c r="AC528" s="55" t="n">
        <v>874.41</v>
      </c>
      <c r="AD528" s="55"/>
      <c r="AE528" s="55" t="n">
        <v>467.82</v>
      </c>
      <c r="AF528" s="55"/>
      <c r="AG528" s="55" t="n">
        <v>289.61</v>
      </c>
      <c r="AH528" s="55"/>
      <c r="AI528" s="55" t="n">
        <v>91.46</v>
      </c>
      <c r="AJ528" s="55"/>
      <c r="AK528" s="55" t="n">
        <v>204.15</v>
      </c>
      <c r="AL528" s="55"/>
      <c r="AM528" s="55" t="n">
        <v>271.12</v>
      </c>
      <c r="AN528" s="55"/>
      <c r="AO528" s="55" t="n">
        <v>697.95</v>
      </c>
      <c r="AP528" s="55"/>
      <c r="AQ528" s="55" t="n">
        <v>847.77</v>
      </c>
      <c r="AR528" s="55"/>
      <c r="AS528" s="55" t="n">
        <v>992.34</v>
      </c>
      <c r="AT528" s="55"/>
      <c r="AU528" s="55" t="n">
        <v>8456.76</v>
      </c>
      <c r="AV528" s="55" t="n">
        <v>2.79</v>
      </c>
      <c r="AW528" s="55" t="s">
        <v>596</v>
      </c>
      <c r="AX528" s="55" t="s">
        <v>446</v>
      </c>
      <c r="AY528" s="71" t="n">
        <v>4</v>
      </c>
      <c r="AZ528" s="55" t="s">
        <v>453</v>
      </c>
    </row>
    <row collapsed="false" customFormat="false" customHeight="false" hidden="false" ht="15.9" outlineLevel="0" r="529">
      <c r="A529" s="36" t="n">
        <v>519</v>
      </c>
      <c r="B529" s="82" t="n">
        <v>8518</v>
      </c>
      <c r="C529" s="55" t="s">
        <v>448</v>
      </c>
      <c r="D529" s="55" t="s">
        <v>437</v>
      </c>
      <c r="E529" s="55" t="s">
        <v>449</v>
      </c>
      <c r="F529" s="55" t="s">
        <v>616</v>
      </c>
      <c r="G529" s="74" t="s">
        <v>594</v>
      </c>
      <c r="H529" s="34" t="s">
        <v>288</v>
      </c>
      <c r="I529" s="71" t="n">
        <v>1</v>
      </c>
      <c r="J529" s="36" t="s">
        <v>446</v>
      </c>
      <c r="K529" s="36" t="n">
        <v>125</v>
      </c>
      <c r="L529" s="36" t="n">
        <v>12.2</v>
      </c>
      <c r="M529" s="36" t="s">
        <v>596</v>
      </c>
      <c r="N529" s="36" t="s">
        <v>52</v>
      </c>
      <c r="O529" s="36" t="s">
        <v>53</v>
      </c>
      <c r="P529" s="36" t="s">
        <v>53</v>
      </c>
      <c r="Q529" s="56" t="s">
        <v>53</v>
      </c>
      <c r="R529" s="36" t="s">
        <v>449</v>
      </c>
      <c r="S529" s="36" t="s">
        <v>52</v>
      </c>
      <c r="T529" s="36"/>
      <c r="U529" s="71" t="n">
        <v>0</v>
      </c>
      <c r="V529" s="71" t="n">
        <v>3814.24</v>
      </c>
      <c r="W529" s="55" t="n">
        <v>640.83</v>
      </c>
      <c r="X529" s="55"/>
      <c r="Y529" s="55" t="n">
        <v>504.83</v>
      </c>
      <c r="Z529" s="55"/>
      <c r="AA529" s="55" t="n">
        <v>525.32</v>
      </c>
      <c r="AB529" s="55"/>
      <c r="AC529" s="55" t="n">
        <v>396.12</v>
      </c>
      <c r="AD529" s="55"/>
      <c r="AE529" s="55" t="n">
        <v>242.9</v>
      </c>
      <c r="AF529" s="55"/>
      <c r="AG529" s="55" t="n">
        <v>132.19</v>
      </c>
      <c r="AH529" s="55"/>
      <c r="AI529" s="55" t="n">
        <v>42.95</v>
      </c>
      <c r="AJ529" s="55"/>
      <c r="AK529" s="55" t="n">
        <v>97.28</v>
      </c>
      <c r="AL529" s="55"/>
      <c r="AM529" s="55" t="n">
        <v>112.32</v>
      </c>
      <c r="AN529" s="55"/>
      <c r="AO529" s="55" t="n">
        <v>295.27</v>
      </c>
      <c r="AP529" s="55"/>
      <c r="AQ529" s="55" t="n">
        <v>353.28</v>
      </c>
      <c r="AR529" s="55"/>
      <c r="AS529" s="55" t="n">
        <v>435.84</v>
      </c>
      <c r="AT529" s="55"/>
      <c r="AU529" s="55" t="n">
        <v>3779.13</v>
      </c>
      <c r="AV529" s="55" t="n">
        <v>1.21</v>
      </c>
      <c r="AW529" s="55" t="s">
        <v>596</v>
      </c>
      <c r="AX529" s="55" t="s">
        <v>446</v>
      </c>
      <c r="AY529" s="71" t="n">
        <v>1</v>
      </c>
      <c r="AZ529" s="55" t="s">
        <v>453</v>
      </c>
    </row>
    <row collapsed="false" customFormat="false" customHeight="false" hidden="false" ht="15.9" outlineLevel="0" r="530">
      <c r="A530" s="36" t="n">
        <v>520</v>
      </c>
      <c r="B530" s="82" t="n">
        <v>8519</v>
      </c>
      <c r="C530" s="55" t="s">
        <v>448</v>
      </c>
      <c r="D530" s="55" t="s">
        <v>437</v>
      </c>
      <c r="E530" s="55" t="s">
        <v>449</v>
      </c>
      <c r="F530" s="55" t="s">
        <v>617</v>
      </c>
      <c r="G530" s="74" t="s">
        <v>594</v>
      </c>
      <c r="H530" s="34" t="s">
        <v>288</v>
      </c>
      <c r="I530" s="71" t="n">
        <v>1</v>
      </c>
      <c r="J530" s="36" t="s">
        <v>446</v>
      </c>
      <c r="K530" s="36" t="n">
        <v>125</v>
      </c>
      <c r="L530" s="36" t="n">
        <v>12.3</v>
      </c>
      <c r="M530" s="36" t="s">
        <v>596</v>
      </c>
      <c r="N530" s="36" t="s">
        <v>52</v>
      </c>
      <c r="O530" s="36" t="s">
        <v>53</v>
      </c>
      <c r="P530" s="36" t="s">
        <v>53</v>
      </c>
      <c r="Q530" s="56" t="s">
        <v>53</v>
      </c>
      <c r="R530" s="36" t="s">
        <v>449</v>
      </c>
      <c r="S530" s="36" t="s">
        <v>52</v>
      </c>
      <c r="T530" s="36"/>
      <c r="U530" s="71" t="n">
        <v>0</v>
      </c>
      <c r="V530" s="71" t="n">
        <v>3453.33</v>
      </c>
      <c r="W530" s="55" t="n">
        <v>606.45</v>
      </c>
      <c r="X530" s="55"/>
      <c r="Y530" s="55" t="n">
        <v>459.64</v>
      </c>
      <c r="Z530" s="55"/>
      <c r="AA530" s="55" t="n">
        <v>498.16</v>
      </c>
      <c r="AB530" s="55"/>
      <c r="AC530" s="55" t="n">
        <v>379.29</v>
      </c>
      <c r="AD530" s="55"/>
      <c r="AE530" s="55" t="n">
        <v>228.56</v>
      </c>
      <c r="AF530" s="55"/>
      <c r="AG530" s="55" t="n">
        <v>119.63</v>
      </c>
      <c r="AH530" s="55"/>
      <c r="AI530" s="55" t="n">
        <v>39.36</v>
      </c>
      <c r="AJ530" s="55"/>
      <c r="AK530" s="55" t="n">
        <v>87.08</v>
      </c>
      <c r="AL530" s="55"/>
      <c r="AM530" s="55" t="n">
        <v>100.54</v>
      </c>
      <c r="AN530" s="55"/>
      <c r="AO530" s="55" t="n">
        <v>284.67</v>
      </c>
      <c r="AP530" s="55"/>
      <c r="AQ530" s="55" t="n">
        <v>341.55</v>
      </c>
      <c r="AR530" s="55"/>
      <c r="AS530" s="55" t="n">
        <v>446.92</v>
      </c>
      <c r="AT530" s="55"/>
      <c r="AU530" s="55" t="n">
        <v>3591.85</v>
      </c>
      <c r="AV530" s="55" t="n">
        <v>1.24</v>
      </c>
      <c r="AW530" s="55" t="s">
        <v>596</v>
      </c>
      <c r="AX530" s="55" t="s">
        <v>446</v>
      </c>
      <c r="AY530" s="71" t="n">
        <v>1</v>
      </c>
      <c r="AZ530" s="55" t="s">
        <v>453</v>
      </c>
    </row>
    <row collapsed="false" customFormat="false" customHeight="false" hidden="false" ht="15.9" outlineLevel="0" r="531">
      <c r="A531" s="36" t="n">
        <v>521</v>
      </c>
      <c r="B531" s="82" t="n">
        <v>8520</v>
      </c>
      <c r="C531" s="55" t="s">
        <v>436</v>
      </c>
      <c r="D531" s="55" t="s">
        <v>437</v>
      </c>
      <c r="E531" s="55" t="s">
        <v>438</v>
      </c>
      <c r="F531" s="55" t="s">
        <v>618</v>
      </c>
      <c r="G531" s="74" t="s">
        <v>594</v>
      </c>
      <c r="H531" s="34" t="s">
        <v>288</v>
      </c>
      <c r="I531" s="71" t="n">
        <v>2</v>
      </c>
      <c r="J531" s="36" t="s">
        <v>446</v>
      </c>
      <c r="K531" s="36" t="s">
        <v>619</v>
      </c>
      <c r="L531" s="36" t="n">
        <v>6.6</v>
      </c>
      <c r="M531" s="36" t="s">
        <v>596</v>
      </c>
      <c r="N531" s="36" t="s">
        <v>52</v>
      </c>
      <c r="O531" s="36" t="s">
        <v>53</v>
      </c>
      <c r="P531" s="36" t="s">
        <v>53</v>
      </c>
      <c r="Q531" s="56" t="s">
        <v>53</v>
      </c>
      <c r="R531" s="36" t="s">
        <v>438</v>
      </c>
      <c r="S531" s="36" t="s">
        <v>52</v>
      </c>
      <c r="T531" s="36"/>
      <c r="U531" s="71" t="n">
        <v>5334.56</v>
      </c>
      <c r="V531" s="71" t="n">
        <v>5112.68</v>
      </c>
      <c r="W531" s="55" t="n">
        <v>763.74</v>
      </c>
      <c r="X531" s="55"/>
      <c r="Y531" s="55" t="n">
        <v>511.95</v>
      </c>
      <c r="Z531" s="55"/>
      <c r="AA531" s="55" t="n">
        <v>707.11</v>
      </c>
      <c r="AB531" s="55"/>
      <c r="AC531" s="55" t="n">
        <v>435.78</v>
      </c>
      <c r="AD531" s="55"/>
      <c r="AE531" s="55" t="n">
        <v>256.79</v>
      </c>
      <c r="AF531" s="55"/>
      <c r="AG531" s="55" t="n">
        <v>131.68</v>
      </c>
      <c r="AH531" s="55"/>
      <c r="AI531" s="55" t="n">
        <v>107.72</v>
      </c>
      <c r="AJ531" s="55"/>
      <c r="AK531" s="55" t="n">
        <v>127.49</v>
      </c>
      <c r="AL531" s="55"/>
      <c r="AM531" s="55" t="n">
        <v>155.72</v>
      </c>
      <c r="AN531" s="55"/>
      <c r="AO531" s="55" t="n">
        <v>443.58</v>
      </c>
      <c r="AP531" s="55"/>
      <c r="AQ531" s="55" t="n">
        <v>404.95</v>
      </c>
      <c r="AR531" s="55"/>
      <c r="AS531" s="55" t="n">
        <v>566.37</v>
      </c>
      <c r="AT531" s="55"/>
      <c r="AU531" s="55" t="n">
        <v>4612.88</v>
      </c>
      <c r="AV531" s="55" t="n">
        <v>2.18</v>
      </c>
      <c r="AW531" s="55" t="s">
        <v>596</v>
      </c>
      <c r="AX531" s="55" t="s">
        <v>446</v>
      </c>
      <c r="AY531" s="55" t="n">
        <v>2</v>
      </c>
      <c r="AZ531" s="55" t="s">
        <v>453</v>
      </c>
    </row>
    <row collapsed="false" customFormat="false" customHeight="true" hidden="false" ht="15.75" outlineLevel="0" r="532">
      <c r="A532" s="36" t="n">
        <v>522</v>
      </c>
      <c r="B532" s="82" t="n">
        <v>8521</v>
      </c>
      <c r="C532" s="55" t="s">
        <v>436</v>
      </c>
      <c r="D532" s="55" t="s">
        <v>437</v>
      </c>
      <c r="E532" s="55" t="s">
        <v>438</v>
      </c>
      <c r="F532" s="55" t="s">
        <v>620</v>
      </c>
      <c r="G532" s="74" t="s">
        <v>440</v>
      </c>
      <c r="H532" s="34" t="s">
        <v>288</v>
      </c>
      <c r="I532" s="34" t="n">
        <v>1</v>
      </c>
      <c r="J532" s="36" t="s">
        <v>621</v>
      </c>
      <c r="K532" s="36" t="n">
        <v>89</v>
      </c>
      <c r="L532" s="36" t="n">
        <v>7.3</v>
      </c>
      <c r="M532" s="36" t="s">
        <v>442</v>
      </c>
      <c r="N532" s="36" t="s">
        <v>52</v>
      </c>
      <c r="O532" s="36"/>
      <c r="P532" s="36" t="s">
        <v>52</v>
      </c>
      <c r="Q532" s="66"/>
      <c r="R532" s="36" t="s">
        <v>444</v>
      </c>
      <c r="S532" s="36"/>
      <c r="T532" s="36"/>
      <c r="U532" s="34" t="n">
        <v>1138.15</v>
      </c>
      <c r="V532" s="34" t="n">
        <v>1090.38</v>
      </c>
      <c r="W532" s="55" t="n">
        <v>189.34</v>
      </c>
      <c r="X532" s="55" t="s">
        <v>319</v>
      </c>
      <c r="Y532" s="55" t="n">
        <v>133.53</v>
      </c>
      <c r="Z532" s="55" t="s">
        <v>319</v>
      </c>
      <c r="AA532" s="55" t="n">
        <v>177.92</v>
      </c>
      <c r="AB532" s="55" t="s">
        <v>319</v>
      </c>
      <c r="AC532" s="55" t="n">
        <v>121.75</v>
      </c>
      <c r="AD532" s="55" t="s">
        <v>319</v>
      </c>
      <c r="AE532" s="55" t="n">
        <v>52.1</v>
      </c>
      <c r="AF532" s="55" t="s">
        <v>319</v>
      </c>
      <c r="AG532" s="55" t="n">
        <v>33.83</v>
      </c>
      <c r="AH532" s="55" t="s">
        <v>319</v>
      </c>
      <c r="AI532" s="55" t="n">
        <v>19.65</v>
      </c>
      <c r="AJ532" s="55" t="s">
        <v>319</v>
      </c>
      <c r="AK532" s="55" t="n">
        <v>22.83</v>
      </c>
      <c r="AL532" s="55" t="s">
        <v>319</v>
      </c>
      <c r="AM532" s="55" t="n">
        <v>6.65</v>
      </c>
      <c r="AN532" s="55" t="s">
        <v>319</v>
      </c>
      <c r="AO532" s="55" t="n">
        <v>73.1</v>
      </c>
      <c r="AP532" s="55" t="s">
        <v>319</v>
      </c>
      <c r="AQ532" s="55" t="n">
        <v>118.5</v>
      </c>
      <c r="AR532" s="55" t="s">
        <v>319</v>
      </c>
      <c r="AS532" s="55" t="n">
        <v>167.6</v>
      </c>
      <c r="AT532" s="55" t="s">
        <v>319</v>
      </c>
      <c r="AU532" s="55" t="n">
        <v>1116.75</v>
      </c>
      <c r="AV532" s="55" t="s">
        <v>622</v>
      </c>
      <c r="AW532" s="55" t="s">
        <v>464</v>
      </c>
      <c r="AX532" s="55" t="s">
        <v>444</v>
      </c>
      <c r="AY532" s="55" t="s">
        <v>598</v>
      </c>
      <c r="AZ532" s="55" t="s">
        <v>453</v>
      </c>
    </row>
    <row collapsed="false" customFormat="false" customHeight="true" hidden="false" ht="15.75" outlineLevel="0" r="533">
      <c r="A533" s="36" t="n">
        <v>523</v>
      </c>
      <c r="B533" s="82" t="n">
        <v>8522</v>
      </c>
      <c r="C533" s="55" t="s">
        <v>448</v>
      </c>
      <c r="D533" s="55" t="s">
        <v>437</v>
      </c>
      <c r="E533" s="55" t="s">
        <v>449</v>
      </c>
      <c r="F533" s="55" t="s">
        <v>623</v>
      </c>
      <c r="G533" s="74" t="s">
        <v>440</v>
      </c>
      <c r="H533" s="34" t="s">
        <v>288</v>
      </c>
      <c r="I533" s="34" t="n">
        <v>1</v>
      </c>
      <c r="J533" s="36" t="s">
        <v>621</v>
      </c>
      <c r="K533" s="36" t="n">
        <v>100</v>
      </c>
      <c r="L533" s="36"/>
      <c r="M533" s="36" t="s">
        <v>624</v>
      </c>
      <c r="N533" s="36" t="s">
        <v>52</v>
      </c>
      <c r="O533" s="36"/>
      <c r="P533" s="36" t="s">
        <v>52</v>
      </c>
      <c r="Q533" s="66"/>
      <c r="R533" s="36" t="s">
        <v>446</v>
      </c>
      <c r="S533" s="36"/>
      <c r="T533" s="36"/>
      <c r="U533" s="34" t="n">
        <v>0</v>
      </c>
      <c r="V533" s="34" t="n">
        <v>0</v>
      </c>
      <c r="W533" s="55" t="n">
        <v>0</v>
      </c>
      <c r="X533" s="55"/>
      <c r="Y533" s="55" t="n">
        <v>0</v>
      </c>
      <c r="Z533" s="55"/>
      <c r="AA533" s="55" t="n">
        <v>0</v>
      </c>
      <c r="AB533" s="55"/>
      <c r="AC533" s="55" t="n">
        <v>0</v>
      </c>
      <c r="AD533" s="55"/>
      <c r="AE533" s="55" t="n">
        <v>0</v>
      </c>
      <c r="AF533" s="55"/>
      <c r="AG533" s="55" t="n">
        <v>54.31</v>
      </c>
      <c r="AH533" s="55" t="s">
        <v>319</v>
      </c>
      <c r="AI533" s="55" t="n">
        <v>20.83</v>
      </c>
      <c r="AJ533" s="55" t="s">
        <v>319</v>
      </c>
      <c r="AK533" s="55" t="n">
        <v>49.09</v>
      </c>
      <c r="AL533" s="55" t="s">
        <v>319</v>
      </c>
      <c r="AM533" s="55" t="n">
        <v>158.7</v>
      </c>
      <c r="AN533" s="55" t="s">
        <v>319</v>
      </c>
      <c r="AO533" s="55" t="n">
        <v>56.81</v>
      </c>
      <c r="AP533" s="55" t="s">
        <v>319</v>
      </c>
      <c r="AQ533" s="55" t="n">
        <v>158.7</v>
      </c>
      <c r="AR533" s="55" t="s">
        <v>319</v>
      </c>
      <c r="AS533" s="55" t="n">
        <v>181.6</v>
      </c>
      <c r="AT533" s="55" t="s">
        <v>319</v>
      </c>
      <c r="AU533" s="55" t="n">
        <v>745.36</v>
      </c>
      <c r="AV533" s="55" t="s">
        <v>625</v>
      </c>
      <c r="AW533" s="55" t="s">
        <v>626</v>
      </c>
      <c r="AX533" s="55" t="s">
        <v>446</v>
      </c>
      <c r="AY533" s="55" t="s">
        <v>598</v>
      </c>
      <c r="AZ533" s="55" t="s">
        <v>453</v>
      </c>
    </row>
    <row collapsed="false" customFormat="false" customHeight="true" hidden="false" ht="15.75" outlineLevel="0" r="534">
      <c r="A534" s="36" t="n">
        <v>524</v>
      </c>
      <c r="B534" s="82" t="n">
        <v>8523</v>
      </c>
      <c r="C534" s="55" t="s">
        <v>448</v>
      </c>
      <c r="D534" s="55" t="s">
        <v>437</v>
      </c>
      <c r="E534" s="55" t="s">
        <v>449</v>
      </c>
      <c r="F534" s="55" t="s">
        <v>627</v>
      </c>
      <c r="G534" s="74" t="s">
        <v>440</v>
      </c>
      <c r="H534" s="34" t="s">
        <v>288</v>
      </c>
      <c r="I534" s="34" t="n">
        <v>7</v>
      </c>
      <c r="J534" s="36" t="s">
        <v>621</v>
      </c>
      <c r="K534" s="36" t="n">
        <v>100</v>
      </c>
      <c r="L534" s="36"/>
      <c r="M534" s="36" t="s">
        <v>624</v>
      </c>
      <c r="N534" s="36" t="s">
        <v>52</v>
      </c>
      <c r="O534" s="36"/>
      <c r="P534" s="36" t="s">
        <v>52</v>
      </c>
      <c r="Q534" s="56"/>
      <c r="R534" s="36" t="s">
        <v>446</v>
      </c>
      <c r="S534" s="36"/>
      <c r="T534" s="36"/>
      <c r="U534" s="34" t="n">
        <v>0</v>
      </c>
      <c r="V534" s="34" t="n">
        <v>0</v>
      </c>
      <c r="W534" s="55" t="n">
        <v>0</v>
      </c>
      <c r="X534" s="55"/>
      <c r="Y534" s="55" t="n">
        <v>0</v>
      </c>
      <c r="Z534" s="55"/>
      <c r="AA534" s="55" t="n">
        <v>0</v>
      </c>
      <c r="AB534" s="55"/>
      <c r="AC534" s="55" t="n">
        <v>0</v>
      </c>
      <c r="AD534" s="55"/>
      <c r="AE534" s="55" t="n">
        <v>0</v>
      </c>
      <c r="AF534" s="55"/>
      <c r="AG534" s="55" t="n">
        <v>0</v>
      </c>
      <c r="AH534" s="55"/>
      <c r="AI534" s="55" t="n">
        <v>0</v>
      </c>
      <c r="AJ534" s="55"/>
      <c r="AK534" s="55" t="n">
        <v>0</v>
      </c>
      <c r="AL534" s="55"/>
      <c r="AM534" s="55" t="n">
        <v>0</v>
      </c>
      <c r="AN534" s="55"/>
      <c r="AO534" s="55" t="n">
        <v>0</v>
      </c>
      <c r="AP534" s="55"/>
      <c r="AQ534" s="55" t="n">
        <v>0</v>
      </c>
      <c r="AR534" s="55"/>
      <c r="AS534" s="55" t="n">
        <v>636.2</v>
      </c>
      <c r="AT534" s="55" t="s">
        <v>319</v>
      </c>
      <c r="AU534" s="55" t="n">
        <v>636.2</v>
      </c>
      <c r="AV534" s="55" t="s">
        <v>628</v>
      </c>
      <c r="AW534" s="55" t="s">
        <v>475</v>
      </c>
      <c r="AX534" s="55" t="s">
        <v>446</v>
      </c>
      <c r="AY534" s="55" t="s">
        <v>598</v>
      </c>
      <c r="AZ534" s="55" t="s">
        <v>453</v>
      </c>
    </row>
    <row collapsed="false" customFormat="false" customHeight="true" hidden="false" ht="15.75" outlineLevel="0" r="535">
      <c r="A535" s="36" t="n">
        <v>525</v>
      </c>
      <c r="B535" s="82" t="n">
        <v>8524</v>
      </c>
      <c r="C535" s="55" t="s">
        <v>448</v>
      </c>
      <c r="D535" s="55" t="s">
        <v>437</v>
      </c>
      <c r="E535" s="55" t="s">
        <v>449</v>
      </c>
      <c r="F535" s="55" t="s">
        <v>623</v>
      </c>
      <c r="G535" s="74" t="s">
        <v>440</v>
      </c>
      <c r="H535" s="34" t="s">
        <v>288</v>
      </c>
      <c r="I535" s="34" t="n">
        <v>7</v>
      </c>
      <c r="J535" s="36" t="s">
        <v>621</v>
      </c>
      <c r="K535" s="36" t="n">
        <v>100</v>
      </c>
      <c r="L535" s="36"/>
      <c r="M535" s="36" t="s">
        <v>624</v>
      </c>
      <c r="N535" s="36" t="s">
        <v>52</v>
      </c>
      <c r="O535" s="36"/>
      <c r="P535" s="36" t="s">
        <v>52</v>
      </c>
      <c r="Q535" s="56"/>
      <c r="R535" s="36" t="s">
        <v>446</v>
      </c>
      <c r="S535" s="36"/>
      <c r="T535" s="36"/>
      <c r="U535" s="34" t="n">
        <v>0</v>
      </c>
      <c r="V535" s="34" t="n">
        <v>0</v>
      </c>
      <c r="W535" s="55" t="n">
        <v>0</v>
      </c>
      <c r="X535" s="55"/>
      <c r="Y535" s="55" t="n">
        <v>0</v>
      </c>
      <c r="Z535" s="55"/>
      <c r="AA535" s="55" t="n">
        <v>0</v>
      </c>
      <c r="AB535" s="55"/>
      <c r="AC535" s="55" t="n">
        <v>0</v>
      </c>
      <c r="AD535" s="55"/>
      <c r="AE535" s="55" t="n">
        <v>0</v>
      </c>
      <c r="AF535" s="55"/>
      <c r="AG535" s="55" t="n">
        <v>0</v>
      </c>
      <c r="AH535" s="55"/>
      <c r="AI535" s="55" t="n">
        <v>0</v>
      </c>
      <c r="AJ535" s="55"/>
      <c r="AK535" s="55" t="n">
        <v>0</v>
      </c>
      <c r="AL535" s="55"/>
      <c r="AM535" s="55" t="n">
        <v>0</v>
      </c>
      <c r="AN535" s="55"/>
      <c r="AO535" s="55" t="n">
        <v>0</v>
      </c>
      <c r="AP535" s="55"/>
      <c r="AQ535" s="55" t="n">
        <v>0</v>
      </c>
      <c r="AR535" s="55"/>
      <c r="AS535" s="55" t="n">
        <v>642.5</v>
      </c>
      <c r="AT535" s="55" t="s">
        <v>319</v>
      </c>
      <c r="AU535" s="55" t="n">
        <v>642.5</v>
      </c>
      <c r="AV535" s="55" t="s">
        <v>629</v>
      </c>
      <c r="AW535" s="55" t="s">
        <v>475</v>
      </c>
      <c r="AX535" s="55" t="s">
        <v>446</v>
      </c>
      <c r="AY535" s="55" t="s">
        <v>598</v>
      </c>
      <c r="AZ535" s="55" t="s">
        <v>453</v>
      </c>
    </row>
    <row collapsed="false" customFormat="true" customHeight="false" hidden="false" ht="15.9" outlineLevel="0" r="536" s="171">
      <c r="A536" s="36" t="n">
        <v>526</v>
      </c>
      <c r="B536" s="82" t="n">
        <v>8525</v>
      </c>
      <c r="C536" s="55" t="s">
        <v>436</v>
      </c>
      <c r="D536" s="55" t="s">
        <v>454</v>
      </c>
      <c r="E536" s="55" t="s">
        <v>630</v>
      </c>
      <c r="F536" s="55" t="s">
        <v>631</v>
      </c>
      <c r="G536" s="74" t="s">
        <v>440</v>
      </c>
      <c r="H536" s="34" t="s">
        <v>288</v>
      </c>
      <c r="I536" s="34" t="n">
        <v>2</v>
      </c>
      <c r="J536" s="36" t="s">
        <v>601</v>
      </c>
      <c r="K536" s="36" t="n">
        <v>100</v>
      </c>
      <c r="L536" s="36" t="s">
        <v>632</v>
      </c>
      <c r="M536" s="36" t="s">
        <v>633</v>
      </c>
      <c r="N536" s="36" t="s">
        <v>52</v>
      </c>
      <c r="O536" s="36" t="s">
        <v>53</v>
      </c>
      <c r="P536" s="36" t="s">
        <v>52</v>
      </c>
      <c r="Q536" s="56" t="s">
        <v>53</v>
      </c>
      <c r="R536" s="36" t="s">
        <v>444</v>
      </c>
      <c r="S536" s="36" t="s">
        <v>53</v>
      </c>
      <c r="T536" s="36"/>
      <c r="U536" s="34" t="n">
        <v>4140.18</v>
      </c>
      <c r="V536" s="34" t="n">
        <v>3548.25</v>
      </c>
      <c r="W536" s="55" t="n">
        <v>591.56</v>
      </c>
      <c r="X536" s="55" t="s">
        <v>319</v>
      </c>
      <c r="Y536" s="55" t="n">
        <v>375.56</v>
      </c>
      <c r="Z536" s="55" t="s">
        <v>319</v>
      </c>
      <c r="AA536" s="55" t="n">
        <v>547.89</v>
      </c>
      <c r="AB536" s="55" t="s">
        <v>319</v>
      </c>
      <c r="AC536" s="55" t="n">
        <v>290.24</v>
      </c>
      <c r="AD536" s="55" t="s">
        <v>319</v>
      </c>
      <c r="AE536" s="55" t="n">
        <v>138.75</v>
      </c>
      <c r="AF536" s="55" t="s">
        <v>319</v>
      </c>
      <c r="AG536" s="55" t="n">
        <v>63.86</v>
      </c>
      <c r="AH536" s="55" t="s">
        <v>319</v>
      </c>
      <c r="AI536" s="55" t="n">
        <v>47.77</v>
      </c>
      <c r="AJ536" s="55" t="s">
        <v>319</v>
      </c>
      <c r="AK536" s="55" t="n">
        <v>55.39</v>
      </c>
      <c r="AL536" s="55" t="s">
        <v>319</v>
      </c>
      <c r="AM536" s="55" t="n">
        <v>78.45</v>
      </c>
      <c r="AN536" s="55" t="s">
        <v>319</v>
      </c>
      <c r="AO536" s="178" t="n">
        <v>303.07</v>
      </c>
      <c r="AP536" s="55" t="s">
        <v>319</v>
      </c>
      <c r="AQ536" s="178" t="n">
        <v>359.77</v>
      </c>
      <c r="AR536" s="55" t="s">
        <v>319</v>
      </c>
      <c r="AS536" s="178" t="n">
        <v>430.64</v>
      </c>
      <c r="AT536" s="55" t="s">
        <v>319</v>
      </c>
      <c r="AU536" s="178" t="n">
        <v>3282.95</v>
      </c>
      <c r="AV536" s="55" t="n">
        <v>1.22</v>
      </c>
      <c r="AW536" s="55" t="s">
        <v>634</v>
      </c>
      <c r="AX536" s="55" t="s">
        <v>444</v>
      </c>
      <c r="AY536" s="55" t="n">
        <v>2</v>
      </c>
      <c r="AZ536" s="55" t="s">
        <v>453</v>
      </c>
    </row>
    <row collapsed="false" customFormat="true" customHeight="false" hidden="false" ht="15.9" outlineLevel="0" r="537" s="171">
      <c r="A537" s="36" t="n">
        <v>527</v>
      </c>
      <c r="B537" s="82" t="n">
        <v>8526</v>
      </c>
      <c r="C537" s="55" t="s">
        <v>448</v>
      </c>
      <c r="D537" s="55" t="s">
        <v>437</v>
      </c>
      <c r="E537" s="55" t="s">
        <v>438</v>
      </c>
      <c r="F537" s="55" t="s">
        <v>635</v>
      </c>
      <c r="G537" s="74" t="s">
        <v>636</v>
      </c>
      <c r="H537" s="34" t="s">
        <v>637</v>
      </c>
      <c r="I537" s="34" t="n">
        <v>1</v>
      </c>
      <c r="J537" s="36" t="s">
        <v>319</v>
      </c>
      <c r="K537" s="36" t="n">
        <v>80</v>
      </c>
      <c r="L537" s="36" t="n">
        <v>6</v>
      </c>
      <c r="M537" s="36" t="s">
        <v>52</v>
      </c>
      <c r="N537" s="36" t="s">
        <v>52</v>
      </c>
      <c r="O537" s="36" t="s">
        <v>53</v>
      </c>
      <c r="P537" s="36" t="s">
        <v>52</v>
      </c>
      <c r="Q537" s="56" t="s">
        <v>53</v>
      </c>
      <c r="R537" s="36" t="s">
        <v>444</v>
      </c>
      <c r="S537" s="36" t="s">
        <v>53</v>
      </c>
      <c r="T537" s="36" t="s">
        <v>53</v>
      </c>
      <c r="U537" s="34" t="n">
        <v>5553</v>
      </c>
      <c r="V537" s="34" t="n">
        <v>5782</v>
      </c>
      <c r="W537" s="55" t="n">
        <v>550.57</v>
      </c>
      <c r="X537" s="55" t="s">
        <v>319</v>
      </c>
      <c r="Y537" s="55" t="n">
        <v>542.93</v>
      </c>
      <c r="Z537" s="55" t="s">
        <v>319</v>
      </c>
      <c r="AA537" s="55" t="n">
        <v>516.14</v>
      </c>
      <c r="AB537" s="55" t="s">
        <v>319</v>
      </c>
      <c r="AC537" s="55" t="n">
        <v>518.76</v>
      </c>
      <c r="AD537" s="55" t="s">
        <v>319</v>
      </c>
      <c r="AE537" s="55" t="n">
        <v>573.45</v>
      </c>
      <c r="AF537" s="55" t="s">
        <v>319</v>
      </c>
      <c r="AG537" s="55" t="n">
        <v>517.87</v>
      </c>
      <c r="AH537" s="55" t="s">
        <v>319</v>
      </c>
      <c r="AI537" s="55" t="s">
        <v>638</v>
      </c>
      <c r="AJ537" s="55" t="s">
        <v>319</v>
      </c>
      <c r="AK537" s="55" t="n">
        <v>332.12</v>
      </c>
      <c r="AL537" s="55" t="s">
        <v>319</v>
      </c>
      <c r="AM537" s="55" t="n">
        <v>404.94</v>
      </c>
      <c r="AN537" s="55" t="s">
        <v>319</v>
      </c>
      <c r="AO537" s="55" t="n">
        <v>479.28</v>
      </c>
      <c r="AP537" s="55" t="s">
        <v>319</v>
      </c>
      <c r="AQ537" s="55" t="n">
        <v>553.62</v>
      </c>
      <c r="AR537" s="55" t="s">
        <v>319</v>
      </c>
      <c r="AS537" s="55" t="n">
        <v>490.69</v>
      </c>
      <c r="AT537" s="55" t="s">
        <v>319</v>
      </c>
      <c r="AU537" s="55" t="n">
        <v>5665.88</v>
      </c>
      <c r="AV537" s="55" t="n">
        <v>33868.8</v>
      </c>
      <c r="AW537" s="55" t="s">
        <v>639</v>
      </c>
      <c r="AX537" s="55" t="s">
        <v>444</v>
      </c>
      <c r="AY537" s="55" t="n">
        <v>1</v>
      </c>
      <c r="AZ537" s="55" t="s">
        <v>453</v>
      </c>
    </row>
    <row collapsed="false" customFormat="true" customHeight="true" hidden="false" ht="15.75" outlineLevel="0" r="538" s="171">
      <c r="A538" s="36" t="n">
        <v>528</v>
      </c>
      <c r="B538" s="82" t="n">
        <v>8527</v>
      </c>
      <c r="C538" s="55" t="s">
        <v>448</v>
      </c>
      <c r="D538" s="55" t="s">
        <v>437</v>
      </c>
      <c r="E538" s="55" t="s">
        <v>438</v>
      </c>
      <c r="F538" s="55" t="s">
        <v>640</v>
      </c>
      <c r="G538" s="74" t="s">
        <v>594</v>
      </c>
      <c r="H538" s="34" t="s">
        <v>288</v>
      </c>
      <c r="I538" s="34" t="n">
        <v>2</v>
      </c>
      <c r="J538" s="36" t="s">
        <v>444</v>
      </c>
      <c r="K538" s="36" t="n">
        <v>80</v>
      </c>
      <c r="L538" s="177" t="s">
        <v>641</v>
      </c>
      <c r="M538" s="36" t="s">
        <v>464</v>
      </c>
      <c r="N538" s="36" t="s">
        <v>52</v>
      </c>
      <c r="O538" s="36" t="s">
        <v>53</v>
      </c>
      <c r="P538" s="36" t="n">
        <v>2</v>
      </c>
      <c r="Q538" s="56" t="s">
        <v>53</v>
      </c>
      <c r="R538" s="36" t="s">
        <v>642</v>
      </c>
      <c r="S538" s="36" t="s">
        <v>53</v>
      </c>
      <c r="T538" s="36"/>
      <c r="U538" s="34"/>
      <c r="V538" s="34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 t="n">
        <v>0.462</v>
      </c>
      <c r="AW538" s="55" t="s">
        <v>464</v>
      </c>
      <c r="AX538" s="55" t="s">
        <v>444</v>
      </c>
      <c r="AY538" s="55" t="n">
        <v>2</v>
      </c>
      <c r="AZ538" s="55" t="n">
        <v>0</v>
      </c>
    </row>
    <row collapsed="false" customFormat="true" customHeight="true" hidden="false" ht="15.9" outlineLevel="0" r="539" s="171">
      <c r="A539" s="55" t="n">
        <v>529</v>
      </c>
      <c r="B539" s="55" t="s">
        <v>290</v>
      </c>
      <c r="C539" s="55" t="s">
        <v>436</v>
      </c>
      <c r="D539" s="55" t="s">
        <v>437</v>
      </c>
      <c r="E539" s="55" t="s">
        <v>438</v>
      </c>
      <c r="F539" s="55" t="s">
        <v>643</v>
      </c>
      <c r="G539" s="74" t="s">
        <v>644</v>
      </c>
      <c r="H539" s="34" t="s">
        <v>441</v>
      </c>
      <c r="I539" s="34" t="n">
        <v>2</v>
      </c>
      <c r="J539" s="36" t="s">
        <v>438</v>
      </c>
      <c r="K539" s="34" t="n">
        <v>80</v>
      </c>
      <c r="L539" s="36" t="s">
        <v>645</v>
      </c>
      <c r="M539" s="36" t="s">
        <v>646</v>
      </c>
      <c r="N539" s="36"/>
      <c r="O539" s="36"/>
      <c r="P539" s="36"/>
      <c r="Q539" s="56"/>
      <c r="R539" s="36"/>
      <c r="S539" s="36"/>
      <c r="T539" s="36"/>
      <c r="U539" s="34" t="n">
        <v>1796.3</v>
      </c>
      <c r="V539" s="34" t="n">
        <v>1834.1</v>
      </c>
      <c r="W539" s="55" t="n">
        <v>363.9</v>
      </c>
      <c r="X539" s="55" t="s">
        <v>319</v>
      </c>
      <c r="Y539" s="55" t="n">
        <v>254.8</v>
      </c>
      <c r="Z539" s="55" t="s">
        <v>319</v>
      </c>
      <c r="AA539" s="55" t="n">
        <v>385.34</v>
      </c>
      <c r="AB539" s="55" t="s">
        <v>319</v>
      </c>
      <c r="AC539" s="55" t="n">
        <v>161.2</v>
      </c>
      <c r="AD539" s="55" t="s">
        <v>319</v>
      </c>
      <c r="AE539" s="55" t="n">
        <v>24.78</v>
      </c>
      <c r="AF539" s="55" t="s">
        <v>319</v>
      </c>
      <c r="AG539" s="55"/>
      <c r="AH539" s="55" t="s">
        <v>319</v>
      </c>
      <c r="AI539" s="55"/>
      <c r="AJ539" s="55" t="s">
        <v>319</v>
      </c>
      <c r="AK539" s="55"/>
      <c r="AL539" s="55" t="s">
        <v>319</v>
      </c>
      <c r="AM539" s="55"/>
      <c r="AN539" s="55" t="s">
        <v>319</v>
      </c>
      <c r="AO539" s="55" t="n">
        <v>203.51</v>
      </c>
      <c r="AP539" s="55" t="s">
        <v>319</v>
      </c>
      <c r="AQ539" s="55" t="n">
        <v>146.38</v>
      </c>
      <c r="AR539" s="55" t="s">
        <v>319</v>
      </c>
      <c r="AS539" s="55" t="n">
        <v>256.32</v>
      </c>
      <c r="AT539" s="55" t="s">
        <v>319</v>
      </c>
      <c r="AU539" s="178" t="n">
        <v>1796.23</v>
      </c>
      <c r="AV539" s="55" t="n">
        <v>0.94</v>
      </c>
      <c r="AW539" s="71" t="s">
        <v>443</v>
      </c>
      <c r="AX539" s="55" t="s">
        <v>444</v>
      </c>
      <c r="AY539" s="55" t="n">
        <v>2</v>
      </c>
      <c r="AZ539" s="71" t="s">
        <v>453</v>
      </c>
    </row>
    <row collapsed="false" customFormat="true" customHeight="false" hidden="false" ht="15.9" outlineLevel="0" r="540" s="171">
      <c r="A540" s="55"/>
      <c r="B540" s="55"/>
      <c r="C540" s="55"/>
      <c r="D540" s="55"/>
      <c r="E540" s="55"/>
      <c r="F540" s="55"/>
      <c r="G540" s="74" t="s">
        <v>647</v>
      </c>
      <c r="H540" s="34" t="s">
        <v>648</v>
      </c>
      <c r="I540" s="34" t="n">
        <v>3</v>
      </c>
      <c r="J540" s="36" t="s">
        <v>438</v>
      </c>
      <c r="K540" s="36" t="n">
        <v>50</v>
      </c>
      <c r="L540" s="36"/>
      <c r="M540" s="36" t="s">
        <v>646</v>
      </c>
      <c r="N540" s="36" t="s">
        <v>52</v>
      </c>
      <c r="O540" s="36" t="s">
        <v>53</v>
      </c>
      <c r="P540" s="36" t="s">
        <v>52</v>
      </c>
      <c r="Q540" s="56" t="s">
        <v>53</v>
      </c>
      <c r="R540" s="36" t="s">
        <v>649</v>
      </c>
      <c r="S540" s="36" t="s">
        <v>53</v>
      </c>
      <c r="T540" s="36"/>
      <c r="U540" s="34" t="n">
        <v>17477.04</v>
      </c>
      <c r="V540" s="34" t="n">
        <v>16579.69</v>
      </c>
      <c r="W540" s="55" t="n">
        <v>1372.24489795918</v>
      </c>
      <c r="X540" s="55" t="s">
        <v>319</v>
      </c>
      <c r="Y540" s="55" t="n">
        <v>1230.71428571429</v>
      </c>
      <c r="Z540" s="55" t="s">
        <v>319</v>
      </c>
      <c r="AA540" s="55" t="n">
        <v>1377.55102040816</v>
      </c>
      <c r="AB540" s="55" t="s">
        <v>319</v>
      </c>
      <c r="AC540" s="55" t="n">
        <v>1289.28571428571</v>
      </c>
      <c r="AD540" s="55" t="s">
        <v>319</v>
      </c>
      <c r="AE540" s="55" t="n">
        <v>1403.16326530612</v>
      </c>
      <c r="AF540" s="55" t="s">
        <v>319</v>
      </c>
      <c r="AG540" s="55" t="n">
        <v>1067.14285714286</v>
      </c>
      <c r="AH540" s="55" t="s">
        <v>319</v>
      </c>
      <c r="AI540" s="55" t="n">
        <v>970.612244897959</v>
      </c>
      <c r="AJ540" s="55" t="s">
        <v>319</v>
      </c>
      <c r="AK540" s="55" t="n">
        <v>1073.57142857143</v>
      </c>
      <c r="AL540" s="55" t="s">
        <v>319</v>
      </c>
      <c r="AM540" s="55" t="n">
        <v>1223.0612244898</v>
      </c>
      <c r="AN540" s="55" t="s">
        <v>319</v>
      </c>
      <c r="AO540" s="55" t="n">
        <v>1158.77551020408</v>
      </c>
      <c r="AP540" s="55" t="s">
        <v>319</v>
      </c>
      <c r="AQ540" s="55" t="n">
        <v>1241.9387755102</v>
      </c>
      <c r="AR540" s="55" t="s">
        <v>319</v>
      </c>
      <c r="AS540" s="55" t="n">
        <v>1255.30612244898</v>
      </c>
      <c r="AT540" s="55" t="s">
        <v>319</v>
      </c>
      <c r="AU540" s="178" t="n">
        <v>14663.3673469388</v>
      </c>
      <c r="AV540" s="55" t="n">
        <v>0.453</v>
      </c>
      <c r="AW540" s="71"/>
      <c r="AX540" s="55"/>
      <c r="AY540" s="55"/>
      <c r="AZ540" s="55"/>
    </row>
    <row collapsed="false" customFormat="true" customHeight="false" hidden="false" ht="15.9" outlineLevel="0" r="541" s="171">
      <c r="A541" s="36" t="n">
        <v>530</v>
      </c>
      <c r="B541" s="82" t="n">
        <v>8529</v>
      </c>
      <c r="C541" s="55" t="s">
        <v>448</v>
      </c>
      <c r="D541" s="55" t="s">
        <v>437</v>
      </c>
      <c r="E541" s="55"/>
      <c r="F541" s="55" t="s">
        <v>650</v>
      </c>
      <c r="G541" s="74" t="s">
        <v>651</v>
      </c>
      <c r="H541" s="34" t="s">
        <v>288</v>
      </c>
      <c r="I541" s="34" t="n">
        <v>2</v>
      </c>
      <c r="J541" s="36"/>
      <c r="K541" s="36"/>
      <c r="L541" s="36"/>
      <c r="M541" s="36"/>
      <c r="N541" s="36"/>
      <c r="O541" s="36"/>
      <c r="P541" s="36"/>
      <c r="Q541" s="56"/>
      <c r="R541" s="36"/>
      <c r="S541" s="36"/>
      <c r="T541" s="36"/>
      <c r="U541" s="34" t="n">
        <v>2537.34</v>
      </c>
      <c r="V541" s="34" t="n">
        <v>2529.86</v>
      </c>
      <c r="W541" s="55" t="n">
        <v>427.28</v>
      </c>
      <c r="X541" s="55" t="s">
        <v>319</v>
      </c>
      <c r="Y541" s="55" t="n">
        <v>356.5</v>
      </c>
      <c r="Z541" s="55" t="s">
        <v>319</v>
      </c>
      <c r="AA541" s="55" t="n">
        <v>338.12</v>
      </c>
      <c r="AB541" s="55" t="s">
        <v>319</v>
      </c>
      <c r="AC541" s="55" t="n">
        <v>283.12</v>
      </c>
      <c r="AD541" s="55" t="s">
        <v>319</v>
      </c>
      <c r="AE541" s="55" t="n">
        <v>134.66</v>
      </c>
      <c r="AF541" s="55" t="s">
        <v>319</v>
      </c>
      <c r="AG541" s="55" t="n">
        <v>59.11</v>
      </c>
      <c r="AH541" s="55" t="s">
        <v>319</v>
      </c>
      <c r="AI541" s="55" t="n">
        <v>24.97</v>
      </c>
      <c r="AJ541" s="55" t="s">
        <v>319</v>
      </c>
      <c r="AK541" s="55" t="n">
        <v>32.63</v>
      </c>
      <c r="AL541" s="55" t="s">
        <v>319</v>
      </c>
      <c r="AM541" s="55" t="n">
        <v>44.51</v>
      </c>
      <c r="AN541" s="55" t="s">
        <v>319</v>
      </c>
      <c r="AO541" s="178" t="n">
        <v>205.8</v>
      </c>
      <c r="AP541" s="55" t="s">
        <v>319</v>
      </c>
      <c r="AQ541" s="178" t="n">
        <v>227.44</v>
      </c>
      <c r="AR541" s="55" t="s">
        <v>319</v>
      </c>
      <c r="AS541" s="178" t="n">
        <v>286.49</v>
      </c>
      <c r="AT541" s="55" t="s">
        <v>319</v>
      </c>
      <c r="AU541" s="178" t="n">
        <v>2420.63</v>
      </c>
      <c r="AV541" s="55" t="n">
        <v>0.98057</v>
      </c>
      <c r="AW541" s="55"/>
      <c r="AX541" s="55"/>
      <c r="AY541" s="55" t="n">
        <v>2</v>
      </c>
      <c r="AZ541" s="55"/>
    </row>
    <row collapsed="false" customFormat="true" customHeight="false" hidden="false" ht="15.9" outlineLevel="0" r="542" s="171">
      <c r="A542" s="36" t="n">
        <v>531</v>
      </c>
      <c r="B542" s="82" t="n">
        <v>8530</v>
      </c>
      <c r="C542" s="55" t="s">
        <v>448</v>
      </c>
      <c r="D542" s="55" t="s">
        <v>437</v>
      </c>
      <c r="E542" s="55" t="s">
        <v>438</v>
      </c>
      <c r="F542" s="71" t="s">
        <v>652</v>
      </c>
      <c r="G542" s="74" t="s">
        <v>440</v>
      </c>
      <c r="H542" s="34" t="s">
        <v>288</v>
      </c>
      <c r="I542" s="34" t="n">
        <v>3</v>
      </c>
      <c r="J542" s="36"/>
      <c r="K542" s="36"/>
      <c r="L542" s="36"/>
      <c r="M542" s="36"/>
      <c r="N542" s="36"/>
      <c r="O542" s="36"/>
      <c r="P542" s="36"/>
      <c r="Q542" s="56"/>
      <c r="R542" s="36"/>
      <c r="S542" s="36"/>
      <c r="T542" s="36"/>
      <c r="U542" s="34" t="n">
        <v>1257</v>
      </c>
      <c r="V542" s="34" t="n">
        <v>1190</v>
      </c>
      <c r="W542" s="55" t="n">
        <v>143</v>
      </c>
      <c r="X542" s="55" t="s">
        <v>52</v>
      </c>
      <c r="Y542" s="55" t="n">
        <v>138</v>
      </c>
      <c r="Z542" s="55" t="s">
        <v>52</v>
      </c>
      <c r="AA542" s="55" t="n">
        <v>129</v>
      </c>
      <c r="AB542" s="55" t="s">
        <v>52</v>
      </c>
      <c r="AC542" s="55" t="n">
        <v>110</v>
      </c>
      <c r="AD542" s="55" t="s">
        <v>52</v>
      </c>
      <c r="AE542" s="55" t="n">
        <v>69</v>
      </c>
      <c r="AF542" s="55" t="s">
        <v>52</v>
      </c>
      <c r="AG542" s="55" t="n">
        <v>36</v>
      </c>
      <c r="AH542" s="55" t="s">
        <v>52</v>
      </c>
      <c r="AI542" s="55" t="n">
        <v>45</v>
      </c>
      <c r="AJ542" s="55" t="s">
        <v>52</v>
      </c>
      <c r="AK542" s="55" t="n">
        <v>40</v>
      </c>
      <c r="AL542" s="55" t="s">
        <v>52</v>
      </c>
      <c r="AM542" s="55" t="n">
        <v>38</v>
      </c>
      <c r="AN542" s="55" t="s">
        <v>52</v>
      </c>
      <c r="AO542" s="55" t="n">
        <v>72</v>
      </c>
      <c r="AP542" s="55" t="s">
        <v>52</v>
      </c>
      <c r="AQ542" s="55" t="n">
        <v>101</v>
      </c>
      <c r="AR542" s="55" t="s">
        <v>52</v>
      </c>
      <c r="AS542" s="55" t="n">
        <v>123</v>
      </c>
      <c r="AT542" s="55" t="s">
        <v>52</v>
      </c>
      <c r="AU542" s="55" t="n">
        <v>1034</v>
      </c>
      <c r="AV542" s="55" t="s">
        <v>653</v>
      </c>
      <c r="AW542" s="55" t="s">
        <v>600</v>
      </c>
      <c r="AX542" s="55" t="s">
        <v>654</v>
      </c>
      <c r="AY542" s="55" t="n">
        <v>1</v>
      </c>
      <c r="AZ542" s="55" t="s">
        <v>453</v>
      </c>
    </row>
    <row collapsed="false" customFormat="true" customHeight="true" hidden="false" ht="15.9" outlineLevel="0" r="543" s="14">
      <c r="A543" s="36" t="n">
        <v>532</v>
      </c>
      <c r="B543" s="55" t="n">
        <v>8531</v>
      </c>
      <c r="C543" s="55" t="s">
        <v>448</v>
      </c>
      <c r="D543" s="55" t="s">
        <v>454</v>
      </c>
      <c r="E543" s="36" t="s">
        <v>438</v>
      </c>
      <c r="F543" s="55" t="s">
        <v>655</v>
      </c>
      <c r="G543" s="36" t="s">
        <v>647</v>
      </c>
      <c r="H543" s="36" t="s">
        <v>288</v>
      </c>
      <c r="I543" s="36" t="n">
        <v>1</v>
      </c>
      <c r="J543" s="36" t="s">
        <v>438</v>
      </c>
      <c r="K543" s="55" t="n">
        <v>80</v>
      </c>
      <c r="L543" s="55" t="n">
        <v>8.5</v>
      </c>
      <c r="M543" s="55" t="s">
        <v>656</v>
      </c>
      <c r="N543" s="55" t="s">
        <v>52</v>
      </c>
      <c r="O543" s="55" t="s">
        <v>53</v>
      </c>
      <c r="P543" s="55" t="s">
        <v>52</v>
      </c>
      <c r="Q543" s="42" t="s">
        <v>53</v>
      </c>
      <c r="R543" s="55" t="s">
        <v>657</v>
      </c>
      <c r="S543" s="55" t="s">
        <v>53</v>
      </c>
      <c r="T543" s="55"/>
      <c r="U543" s="55" t="n">
        <v>484.93</v>
      </c>
      <c r="V543" s="55" t="n">
        <v>382.38</v>
      </c>
      <c r="W543" s="55" t="n">
        <v>28.35</v>
      </c>
      <c r="X543" s="56" t="s">
        <v>319</v>
      </c>
      <c r="Y543" s="56" t="n">
        <v>31</v>
      </c>
      <c r="Z543" s="56" t="s">
        <v>319</v>
      </c>
      <c r="AA543" s="56" t="n">
        <v>34.41</v>
      </c>
      <c r="AB543" s="56" t="s">
        <v>319</v>
      </c>
      <c r="AC543" s="56" t="n">
        <v>28.48</v>
      </c>
      <c r="AD543" s="56" t="s">
        <v>319</v>
      </c>
      <c r="AE543" s="56" t="n">
        <v>26.4</v>
      </c>
      <c r="AF543" s="56" t="s">
        <v>319</v>
      </c>
      <c r="AG543" s="56" t="n">
        <v>33.09</v>
      </c>
      <c r="AH543" s="36" t="s">
        <v>319</v>
      </c>
      <c r="AI543" s="36" t="n">
        <v>15.83</v>
      </c>
      <c r="AJ543" s="36" t="s">
        <v>319</v>
      </c>
      <c r="AK543" s="36" t="n">
        <v>21.71</v>
      </c>
      <c r="AL543" s="36" t="s">
        <v>319</v>
      </c>
      <c r="AM543" s="6" t="n">
        <v>24.95</v>
      </c>
      <c r="AN543" s="6" t="s">
        <v>319</v>
      </c>
      <c r="AO543" s="6" t="n">
        <v>27.15</v>
      </c>
      <c r="AP543" s="6" t="s">
        <v>319</v>
      </c>
      <c r="AQ543" s="6" t="n">
        <v>27.1</v>
      </c>
      <c r="AR543" s="6" t="s">
        <v>319</v>
      </c>
      <c r="AS543" s="6" t="n">
        <v>27.75</v>
      </c>
      <c r="AT543" s="6" t="s">
        <v>319</v>
      </c>
      <c r="AU543" s="6" t="n">
        <v>326.22</v>
      </c>
      <c r="AV543" s="6" t="n">
        <v>0.195</v>
      </c>
      <c r="AW543" s="6" t="s">
        <v>459</v>
      </c>
      <c r="AX543" s="6" t="s">
        <v>444</v>
      </c>
      <c r="AY543" s="6" t="n">
        <v>1</v>
      </c>
      <c r="AZ543" s="6" t="s">
        <v>606</v>
      </c>
    </row>
    <row collapsed="false" customFormat="true" customHeight="false" hidden="false" ht="15.9" outlineLevel="0" r="544" s="171">
      <c r="A544" s="36"/>
      <c r="B544" s="55"/>
      <c r="C544" s="55"/>
      <c r="D544" s="55"/>
      <c r="E544" s="36"/>
      <c r="F544" s="55"/>
      <c r="G544" s="74" t="s">
        <v>658</v>
      </c>
      <c r="H544" s="34" t="s">
        <v>288</v>
      </c>
      <c r="I544" s="34" t="n">
        <v>1</v>
      </c>
      <c r="J544" s="36" t="s">
        <v>438</v>
      </c>
      <c r="K544" s="36" t="n">
        <v>80</v>
      </c>
      <c r="L544" s="36" t="n">
        <v>8.5</v>
      </c>
      <c r="M544" s="36" t="s">
        <v>656</v>
      </c>
      <c r="N544" s="36" t="s">
        <v>53</v>
      </c>
      <c r="O544" s="36" t="s">
        <v>53</v>
      </c>
      <c r="P544" s="36" t="s">
        <v>52</v>
      </c>
      <c r="Q544" s="56" t="s">
        <v>53</v>
      </c>
      <c r="R544" s="55" t="s">
        <v>657</v>
      </c>
      <c r="S544" s="36" t="s">
        <v>53</v>
      </c>
      <c r="T544" s="36"/>
      <c r="U544" s="34" t="n">
        <v>669.89</v>
      </c>
      <c r="V544" s="34" t="n">
        <v>629.84</v>
      </c>
      <c r="W544" s="55" t="n">
        <v>94.26</v>
      </c>
      <c r="X544" s="42" t="s">
        <v>319</v>
      </c>
      <c r="Y544" s="42" t="n">
        <v>111.57</v>
      </c>
      <c r="Z544" s="42" t="s">
        <v>319</v>
      </c>
      <c r="AA544" s="42" t="n">
        <v>111.09</v>
      </c>
      <c r="AB544" s="42" t="s">
        <v>319</v>
      </c>
      <c r="AC544" s="42" t="n">
        <v>86.66</v>
      </c>
      <c r="AD544" s="42" t="s">
        <v>319</v>
      </c>
      <c r="AE544" s="42" t="n">
        <v>34.98</v>
      </c>
      <c r="AF544" s="42" t="s">
        <v>319</v>
      </c>
      <c r="AG544" s="42" t="n">
        <v>0</v>
      </c>
      <c r="AH544" s="55" t="s">
        <v>319</v>
      </c>
      <c r="AI544" s="55" t="n">
        <v>0</v>
      </c>
      <c r="AJ544" s="55" t="s">
        <v>319</v>
      </c>
      <c r="AK544" s="55" t="n">
        <v>0</v>
      </c>
      <c r="AL544" s="55" t="s">
        <v>319</v>
      </c>
      <c r="AM544" s="55" t="n">
        <v>0</v>
      </c>
      <c r="AN544" s="55" t="s">
        <v>319</v>
      </c>
      <c r="AO544" s="55" t="n">
        <v>67.73</v>
      </c>
      <c r="AP544" s="55" t="s">
        <v>319</v>
      </c>
      <c r="AQ544" s="55" t="n">
        <v>78.31</v>
      </c>
      <c r="AR544" s="55" t="s">
        <v>319</v>
      </c>
      <c r="AS544" s="55" t="n">
        <v>94.6</v>
      </c>
      <c r="AT544" s="55" t="s">
        <v>319</v>
      </c>
      <c r="AU544" s="55" t="n">
        <v>679.2</v>
      </c>
      <c r="AV544" s="55" t="n">
        <v>0.9284</v>
      </c>
      <c r="AW544" s="55" t="s">
        <v>459</v>
      </c>
      <c r="AX544" s="55" t="s">
        <v>444</v>
      </c>
      <c r="AY544" s="55"/>
      <c r="AZ544" s="55" t="s">
        <v>606</v>
      </c>
    </row>
    <row collapsed="false" customFormat="true" customHeight="true" hidden="false" ht="15.9" outlineLevel="0" r="545" s="14">
      <c r="A545" s="36" t="n">
        <v>533</v>
      </c>
      <c r="B545" s="55" t="n">
        <v>8532</v>
      </c>
      <c r="C545" s="55" t="s">
        <v>448</v>
      </c>
      <c r="D545" s="55" t="s">
        <v>454</v>
      </c>
      <c r="E545" s="36" t="s">
        <v>438</v>
      </c>
      <c r="F545" s="55" t="s">
        <v>655</v>
      </c>
      <c r="G545" s="36" t="s">
        <v>647</v>
      </c>
      <c r="H545" s="36" t="s">
        <v>288</v>
      </c>
      <c r="I545" s="36" t="n">
        <v>1</v>
      </c>
      <c r="J545" s="36" t="s">
        <v>438</v>
      </c>
      <c r="K545" s="55" t="n">
        <v>80</v>
      </c>
      <c r="L545" s="55" t="n">
        <v>8.5</v>
      </c>
      <c r="M545" s="55" t="s">
        <v>656</v>
      </c>
      <c r="N545" s="55" t="s">
        <v>52</v>
      </c>
      <c r="O545" s="55" t="s">
        <v>53</v>
      </c>
      <c r="P545" s="55" t="s">
        <v>52</v>
      </c>
      <c r="Q545" s="42" t="s">
        <v>53</v>
      </c>
      <c r="R545" s="55" t="s">
        <v>657</v>
      </c>
      <c r="S545" s="55" t="s">
        <v>53</v>
      </c>
      <c r="T545" s="55"/>
      <c r="U545" s="55" t="n">
        <v>484.95</v>
      </c>
      <c r="V545" s="55" t="n">
        <v>315.97</v>
      </c>
      <c r="W545" s="55" t="n">
        <v>41.79</v>
      </c>
      <c r="X545" s="56" t="s">
        <v>319</v>
      </c>
      <c r="Y545" s="56" t="n">
        <v>39.04</v>
      </c>
      <c r="Z545" s="56" t="s">
        <v>319</v>
      </c>
      <c r="AA545" s="56" t="n">
        <v>36.32</v>
      </c>
      <c r="AB545" s="56" t="s">
        <v>319</v>
      </c>
      <c r="AC545" s="56" t="n">
        <v>33.22</v>
      </c>
      <c r="AD545" s="56" t="s">
        <v>319</v>
      </c>
      <c r="AE545" s="56" t="n">
        <v>28.64</v>
      </c>
      <c r="AF545" s="56" t="s">
        <v>319</v>
      </c>
      <c r="AG545" s="56" t="n">
        <v>35.65</v>
      </c>
      <c r="AH545" s="36" t="s">
        <v>319</v>
      </c>
      <c r="AI545" s="36" t="n">
        <v>17.74</v>
      </c>
      <c r="AJ545" s="36" t="s">
        <v>319</v>
      </c>
      <c r="AK545" s="36" t="n">
        <v>25.33</v>
      </c>
      <c r="AL545" s="36" t="s">
        <v>319</v>
      </c>
      <c r="AM545" s="6" t="n">
        <v>28.91</v>
      </c>
      <c r="AN545" s="6" t="s">
        <v>319</v>
      </c>
      <c r="AO545" s="6" t="n">
        <v>28.88</v>
      </c>
      <c r="AP545" s="6" t="s">
        <v>319</v>
      </c>
      <c r="AQ545" s="6" t="n">
        <v>29.85</v>
      </c>
      <c r="AR545" s="6" t="s">
        <v>319</v>
      </c>
      <c r="AS545" s="6" t="n">
        <v>30.89</v>
      </c>
      <c r="AT545" s="6" t="s">
        <v>319</v>
      </c>
      <c r="AU545" s="6" t="n">
        <v>376.26</v>
      </c>
      <c r="AV545" s="6" t="n">
        <v>0.195</v>
      </c>
      <c r="AW545" s="6" t="s">
        <v>459</v>
      </c>
      <c r="AX545" s="6" t="s">
        <v>444</v>
      </c>
      <c r="AY545" s="6" t="n">
        <v>1</v>
      </c>
      <c r="AZ545" s="6" t="s">
        <v>606</v>
      </c>
    </row>
    <row collapsed="false" customFormat="true" customHeight="false" hidden="false" ht="15.9" outlineLevel="0" r="546" s="171">
      <c r="A546" s="36"/>
      <c r="B546" s="55"/>
      <c r="C546" s="55"/>
      <c r="D546" s="55"/>
      <c r="E546" s="36"/>
      <c r="F546" s="55"/>
      <c r="G546" s="74" t="s">
        <v>658</v>
      </c>
      <c r="H546" s="34" t="s">
        <v>288</v>
      </c>
      <c r="I546" s="34" t="n">
        <v>1</v>
      </c>
      <c r="J546" s="36" t="s">
        <v>438</v>
      </c>
      <c r="K546" s="36" t="n">
        <v>80</v>
      </c>
      <c r="L546" s="36" t="n">
        <v>8.5</v>
      </c>
      <c r="M546" s="36" t="s">
        <v>656</v>
      </c>
      <c r="N546" s="36" t="s">
        <v>53</v>
      </c>
      <c r="O546" s="36" t="s">
        <v>53</v>
      </c>
      <c r="P546" s="36" t="s">
        <v>52</v>
      </c>
      <c r="Q546" s="56" t="s">
        <v>53</v>
      </c>
      <c r="R546" s="55" t="s">
        <v>657</v>
      </c>
      <c r="S546" s="36" t="s">
        <v>53</v>
      </c>
      <c r="T546" s="36"/>
      <c r="U546" s="34" t="n">
        <v>621.42</v>
      </c>
      <c r="V546" s="34" t="n">
        <v>536.86</v>
      </c>
      <c r="W546" s="55" t="n">
        <v>105.61</v>
      </c>
      <c r="X546" s="42" t="s">
        <v>319</v>
      </c>
      <c r="Y546" s="42" t="n">
        <v>92.94</v>
      </c>
      <c r="Z546" s="42" t="s">
        <v>319</v>
      </c>
      <c r="AA546" s="42" t="n">
        <v>92.01</v>
      </c>
      <c r="AB546" s="42" t="s">
        <v>319</v>
      </c>
      <c r="AC546" s="42" t="n">
        <v>70.62</v>
      </c>
      <c r="AD546" s="42" t="s">
        <v>319</v>
      </c>
      <c r="AE546" s="42" t="n">
        <v>24.97</v>
      </c>
      <c r="AF546" s="42" t="s">
        <v>319</v>
      </c>
      <c r="AG546" s="42" t="n">
        <v>0</v>
      </c>
      <c r="AH546" s="55" t="s">
        <v>319</v>
      </c>
      <c r="AI546" s="55" t="n">
        <v>0</v>
      </c>
      <c r="AJ546" s="55" t="s">
        <v>319</v>
      </c>
      <c r="AK546" s="55" t="n">
        <v>0</v>
      </c>
      <c r="AL546" s="55" t="s">
        <v>319</v>
      </c>
      <c r="AM546" s="55" t="n">
        <v>0</v>
      </c>
      <c r="AN546" s="55" t="s">
        <v>319</v>
      </c>
      <c r="AO546" s="55" t="n">
        <v>56.23</v>
      </c>
      <c r="AP546" s="55" t="s">
        <v>319</v>
      </c>
      <c r="AQ546" s="55" t="n">
        <v>64.48</v>
      </c>
      <c r="AR546" s="55" t="s">
        <v>319</v>
      </c>
      <c r="AS546" s="55" t="n">
        <v>78.24</v>
      </c>
      <c r="AT546" s="55" t="s">
        <v>319</v>
      </c>
      <c r="AU546" s="55" t="n">
        <v>585.1</v>
      </c>
      <c r="AV546" s="55" t="n">
        <v>0.9284</v>
      </c>
      <c r="AW546" s="55" t="s">
        <v>459</v>
      </c>
      <c r="AX546" s="55" t="s">
        <v>444</v>
      </c>
      <c r="AY546" s="55"/>
      <c r="AZ546" s="55" t="s">
        <v>606</v>
      </c>
    </row>
    <row collapsed="false" customFormat="true" customHeight="true" hidden="false" ht="15.9" outlineLevel="0" r="547" s="14">
      <c r="A547" s="36" t="n">
        <v>534</v>
      </c>
      <c r="B547" s="55" t="n">
        <v>8533</v>
      </c>
      <c r="C547" s="55" t="s">
        <v>448</v>
      </c>
      <c r="D547" s="55" t="s">
        <v>454</v>
      </c>
      <c r="E547" s="36" t="s">
        <v>438</v>
      </c>
      <c r="F547" s="55" t="s">
        <v>655</v>
      </c>
      <c r="G547" s="36" t="s">
        <v>647</v>
      </c>
      <c r="H547" s="36" t="s">
        <v>288</v>
      </c>
      <c r="I547" s="36" t="n">
        <v>1</v>
      </c>
      <c r="J547" s="36" t="s">
        <v>438</v>
      </c>
      <c r="K547" s="55" t="n">
        <v>80</v>
      </c>
      <c r="L547" s="55" t="n">
        <v>8.5</v>
      </c>
      <c r="M547" s="55" t="s">
        <v>656</v>
      </c>
      <c r="N547" s="55" t="s">
        <v>52</v>
      </c>
      <c r="O547" s="55" t="s">
        <v>53</v>
      </c>
      <c r="P547" s="55" t="s">
        <v>52</v>
      </c>
      <c r="Q547" s="42" t="s">
        <v>53</v>
      </c>
      <c r="R547" s="55" t="s">
        <v>657</v>
      </c>
      <c r="S547" s="55" t="s">
        <v>53</v>
      </c>
      <c r="T547" s="55"/>
      <c r="U547" s="55" t="n">
        <v>485.01</v>
      </c>
      <c r="V547" s="55" t="n">
        <v>339.48</v>
      </c>
      <c r="W547" s="55" t="n">
        <v>30.33</v>
      </c>
      <c r="X547" s="56" t="s">
        <v>319</v>
      </c>
      <c r="Y547" s="56" t="n">
        <v>33.73</v>
      </c>
      <c r="Z547" s="56" t="s">
        <v>319</v>
      </c>
      <c r="AA547" s="56" t="n">
        <v>35.98</v>
      </c>
      <c r="AB547" s="56" t="s">
        <v>319</v>
      </c>
      <c r="AC547" s="56" t="n">
        <v>32.99</v>
      </c>
      <c r="AD547" s="56" t="s">
        <v>319</v>
      </c>
      <c r="AE547" s="56" t="n">
        <v>27.82</v>
      </c>
      <c r="AF547" s="56" t="s">
        <v>319</v>
      </c>
      <c r="AG547" s="56" t="n">
        <v>34.61</v>
      </c>
      <c r="AH547" s="36" t="s">
        <v>319</v>
      </c>
      <c r="AI547" s="36" t="n">
        <v>16.29</v>
      </c>
      <c r="AJ547" s="36" t="s">
        <v>319</v>
      </c>
      <c r="AK547" s="36" t="n">
        <v>22.75</v>
      </c>
      <c r="AL547" s="36" t="s">
        <v>319</v>
      </c>
      <c r="AM547" s="6" t="n">
        <v>27.19</v>
      </c>
      <c r="AN547" s="6" t="s">
        <v>319</v>
      </c>
      <c r="AO547" s="6" t="n">
        <v>27.53</v>
      </c>
      <c r="AP547" s="6" t="s">
        <v>319</v>
      </c>
      <c r="AQ547" s="6" t="n">
        <v>25.2</v>
      </c>
      <c r="AR547" s="6" t="s">
        <v>319</v>
      </c>
      <c r="AS547" s="6" t="n">
        <v>25.48</v>
      </c>
      <c r="AT547" s="6" t="s">
        <v>319</v>
      </c>
      <c r="AU547" s="6" t="n">
        <v>339.9</v>
      </c>
      <c r="AV547" s="6" t="n">
        <v>0.195</v>
      </c>
      <c r="AW547" s="55" t="s">
        <v>459</v>
      </c>
      <c r="AX547" s="55" t="s">
        <v>444</v>
      </c>
      <c r="AY547" s="6" t="n">
        <v>1</v>
      </c>
      <c r="AZ547" s="55" t="s">
        <v>606</v>
      </c>
    </row>
    <row collapsed="false" customFormat="false" customHeight="false" hidden="false" ht="15.9" outlineLevel="0" r="548">
      <c r="A548" s="36"/>
      <c r="B548" s="55"/>
      <c r="C548" s="55"/>
      <c r="D548" s="55"/>
      <c r="E548" s="36"/>
      <c r="F548" s="55"/>
      <c r="G548" s="74" t="s">
        <v>658</v>
      </c>
      <c r="H548" s="34" t="s">
        <v>288</v>
      </c>
      <c r="I548" s="71" t="n">
        <v>1</v>
      </c>
      <c r="J548" s="36" t="s">
        <v>438</v>
      </c>
      <c r="K548" s="36" t="n">
        <v>80</v>
      </c>
      <c r="L548" s="36" t="n">
        <v>8.5</v>
      </c>
      <c r="M548" s="36" t="s">
        <v>656</v>
      </c>
      <c r="N548" s="36" t="s">
        <v>53</v>
      </c>
      <c r="O548" s="36" t="s">
        <v>53</v>
      </c>
      <c r="P548" s="36" t="s">
        <v>52</v>
      </c>
      <c r="Q548" s="56" t="s">
        <v>53</v>
      </c>
      <c r="R548" s="55" t="s">
        <v>657</v>
      </c>
      <c r="S548" s="36" t="s">
        <v>53</v>
      </c>
      <c r="T548" s="36"/>
      <c r="U548" s="71" t="n">
        <v>642.46</v>
      </c>
      <c r="V548" s="71" t="n">
        <v>579.62</v>
      </c>
      <c r="W548" s="55" t="n">
        <v>90.7</v>
      </c>
      <c r="X548" s="42" t="s">
        <v>319</v>
      </c>
      <c r="Y548" s="42" t="n">
        <v>97.25</v>
      </c>
      <c r="Z548" s="42" t="s">
        <v>319</v>
      </c>
      <c r="AA548" s="42" t="n">
        <v>105.88</v>
      </c>
      <c r="AB548" s="42" t="s">
        <v>319</v>
      </c>
      <c r="AC548" s="42" t="n">
        <v>83.05</v>
      </c>
      <c r="AD548" s="42" t="s">
        <v>319</v>
      </c>
      <c r="AE548" s="42" t="n">
        <v>33.88</v>
      </c>
      <c r="AF548" s="42" t="s">
        <v>319</v>
      </c>
      <c r="AG548" s="42" t="n">
        <v>0</v>
      </c>
      <c r="AH548" s="55" t="s">
        <v>319</v>
      </c>
      <c r="AI548" s="55" t="n">
        <v>0</v>
      </c>
      <c r="AJ548" s="55" t="s">
        <v>319</v>
      </c>
      <c r="AK548" s="55" t="n">
        <v>0</v>
      </c>
      <c r="AL548" s="55" t="s">
        <v>319</v>
      </c>
      <c r="AM548" s="55" t="n">
        <v>0</v>
      </c>
      <c r="AN548" s="55" t="s">
        <v>319</v>
      </c>
      <c r="AO548" s="55" t="n">
        <v>62.33</v>
      </c>
      <c r="AP548" s="55" t="s">
        <v>319</v>
      </c>
      <c r="AQ548" s="55" t="n">
        <v>71.33</v>
      </c>
      <c r="AR548" s="55" t="s">
        <v>319</v>
      </c>
      <c r="AS548" s="55" t="n">
        <v>86.08</v>
      </c>
      <c r="AT548" s="55" t="s">
        <v>319</v>
      </c>
      <c r="AU548" s="55" t="n">
        <v>630.5</v>
      </c>
      <c r="AV548" s="55" t="n">
        <v>0.9284</v>
      </c>
      <c r="AW548" s="55" t="s">
        <v>459</v>
      </c>
      <c r="AX548" s="55" t="s">
        <v>444</v>
      </c>
      <c r="AY548" s="55"/>
      <c r="AZ548" s="55" t="s">
        <v>606</v>
      </c>
    </row>
    <row collapsed="false" customFormat="true" customHeight="true" hidden="false" ht="15.9" outlineLevel="0" r="549" s="14">
      <c r="A549" s="36" t="n">
        <v>535</v>
      </c>
      <c r="B549" s="55" t="n">
        <v>8534</v>
      </c>
      <c r="C549" s="55" t="s">
        <v>448</v>
      </c>
      <c r="D549" s="55" t="s">
        <v>454</v>
      </c>
      <c r="E549" s="36" t="s">
        <v>438</v>
      </c>
      <c r="F549" s="55" t="s">
        <v>659</v>
      </c>
      <c r="G549" s="36" t="s">
        <v>636</v>
      </c>
      <c r="H549" s="36" t="s">
        <v>288</v>
      </c>
      <c r="I549" s="36" t="n">
        <v>1</v>
      </c>
      <c r="J549" s="36" t="s">
        <v>438</v>
      </c>
      <c r="K549" s="55" t="n">
        <v>80</v>
      </c>
      <c r="L549" s="55" t="n">
        <v>8.5</v>
      </c>
      <c r="M549" s="55" t="s">
        <v>656</v>
      </c>
      <c r="N549" s="55" t="s">
        <v>52</v>
      </c>
      <c r="O549" s="55" t="s">
        <v>53</v>
      </c>
      <c r="P549" s="55" t="s">
        <v>52</v>
      </c>
      <c r="Q549" s="42" t="s">
        <v>53</v>
      </c>
      <c r="R549" s="55" t="s">
        <v>657</v>
      </c>
      <c r="S549" s="55" t="s">
        <v>53</v>
      </c>
      <c r="T549" s="55"/>
      <c r="U549" s="55" t="n">
        <v>502.07</v>
      </c>
      <c r="V549" s="55" t="n">
        <v>558.56</v>
      </c>
      <c r="W549" s="55" t="n">
        <v>58.74</v>
      </c>
      <c r="X549" s="56" t="s">
        <v>319</v>
      </c>
      <c r="Y549" s="56" t="n">
        <v>56.39</v>
      </c>
      <c r="Z549" s="56" t="s">
        <v>319</v>
      </c>
      <c r="AA549" s="56" t="n">
        <v>52.46</v>
      </c>
      <c r="AB549" s="56" t="s">
        <v>319</v>
      </c>
      <c r="AC549" s="56" t="n">
        <v>42.62</v>
      </c>
      <c r="AD549" s="56" t="s">
        <v>319</v>
      </c>
      <c r="AE549" s="56" t="n">
        <v>44.82</v>
      </c>
      <c r="AF549" s="56" t="s">
        <v>319</v>
      </c>
      <c r="AG549" s="56" t="n">
        <v>49.51</v>
      </c>
      <c r="AH549" s="36" t="s">
        <v>319</v>
      </c>
      <c r="AI549" s="36" t="n">
        <v>26.79</v>
      </c>
      <c r="AJ549" s="36" t="s">
        <v>319</v>
      </c>
      <c r="AK549" s="36" t="n">
        <v>36.42</v>
      </c>
      <c r="AL549" s="36" t="s">
        <v>319</v>
      </c>
      <c r="AM549" s="6" t="n">
        <v>39.53</v>
      </c>
      <c r="AN549" s="6" t="s">
        <v>319</v>
      </c>
      <c r="AO549" s="6" t="n">
        <v>38.56</v>
      </c>
      <c r="AP549" s="6" t="s">
        <v>319</v>
      </c>
      <c r="AQ549" s="6" t="n">
        <v>40.55</v>
      </c>
      <c r="AR549" s="6" t="s">
        <v>319</v>
      </c>
      <c r="AS549" s="6" t="n">
        <v>41.97</v>
      </c>
      <c r="AT549" s="6" t="s">
        <v>319</v>
      </c>
      <c r="AU549" s="6" t="n">
        <v>528.36</v>
      </c>
      <c r="AV549" s="6" t="n">
        <v>0.195</v>
      </c>
      <c r="AW549" s="55" t="s">
        <v>459</v>
      </c>
      <c r="AX549" s="55" t="s">
        <v>444</v>
      </c>
      <c r="AY549" s="6" t="n">
        <v>1</v>
      </c>
      <c r="AZ549" s="55" t="s">
        <v>606</v>
      </c>
    </row>
    <row collapsed="false" customFormat="true" customHeight="false" hidden="false" ht="15.9" outlineLevel="0" r="550" s="171">
      <c r="A550" s="36"/>
      <c r="B550" s="55"/>
      <c r="C550" s="55"/>
      <c r="D550" s="55"/>
      <c r="E550" s="36"/>
      <c r="F550" s="55"/>
      <c r="G550" s="74" t="s">
        <v>658</v>
      </c>
      <c r="H550" s="34" t="s">
        <v>288</v>
      </c>
      <c r="I550" s="34" t="n">
        <v>1</v>
      </c>
      <c r="J550" s="36" t="s">
        <v>438</v>
      </c>
      <c r="K550" s="36" t="n">
        <v>80</v>
      </c>
      <c r="L550" s="36" t="n">
        <v>8.5</v>
      </c>
      <c r="M550" s="36" t="s">
        <v>656</v>
      </c>
      <c r="N550" s="36" t="s">
        <v>53</v>
      </c>
      <c r="O550" s="36" t="s">
        <v>53</v>
      </c>
      <c r="P550" s="36" t="s">
        <v>52</v>
      </c>
      <c r="Q550" s="56" t="s">
        <v>53</v>
      </c>
      <c r="R550" s="55" t="s">
        <v>657</v>
      </c>
      <c r="S550" s="36" t="s">
        <v>53</v>
      </c>
      <c r="T550" s="36"/>
      <c r="U550" s="34" t="n">
        <v>1190.51</v>
      </c>
      <c r="V550" s="34" t="n">
        <v>1069.41</v>
      </c>
      <c r="W550" s="55" t="n">
        <v>224.04</v>
      </c>
      <c r="X550" s="42" t="s">
        <v>319</v>
      </c>
      <c r="Y550" s="42" t="n">
        <v>198.77</v>
      </c>
      <c r="Z550" s="42" t="s">
        <v>319</v>
      </c>
      <c r="AA550" s="42" t="n">
        <v>197.27</v>
      </c>
      <c r="AB550" s="42" t="s">
        <v>319</v>
      </c>
      <c r="AC550" s="42" t="n">
        <v>138</v>
      </c>
      <c r="AD550" s="42" t="s">
        <v>319</v>
      </c>
      <c r="AE550" s="42" t="n">
        <v>71.72</v>
      </c>
      <c r="AF550" s="42" t="s">
        <v>319</v>
      </c>
      <c r="AG550" s="42" t="n">
        <v>0</v>
      </c>
      <c r="AH550" s="55" t="s">
        <v>319</v>
      </c>
      <c r="AI550" s="55" t="n">
        <v>0</v>
      </c>
      <c r="AJ550" s="55" t="s">
        <v>319</v>
      </c>
      <c r="AK550" s="55" t="n">
        <v>0</v>
      </c>
      <c r="AL550" s="55" t="s">
        <v>319</v>
      </c>
      <c r="AM550" s="55" t="n">
        <v>0</v>
      </c>
      <c r="AN550" s="55" t="s">
        <v>319</v>
      </c>
      <c r="AO550" s="55" t="n">
        <v>117.26</v>
      </c>
      <c r="AP550" s="55" t="s">
        <v>319</v>
      </c>
      <c r="AQ550" s="55" t="n">
        <v>136.57</v>
      </c>
      <c r="AR550" s="55" t="s">
        <v>319</v>
      </c>
      <c r="AS550" s="55" t="n">
        <v>163.87</v>
      </c>
      <c r="AT550" s="55" t="s">
        <v>319</v>
      </c>
      <c r="AU550" s="55" t="n">
        <v>1247.5</v>
      </c>
      <c r="AV550" s="55" t="n">
        <v>0.9284</v>
      </c>
      <c r="AW550" s="55" t="s">
        <v>459</v>
      </c>
      <c r="AX550" s="55" t="s">
        <v>444</v>
      </c>
      <c r="AY550" s="55"/>
      <c r="AZ550" s="55" t="s">
        <v>606</v>
      </c>
    </row>
    <row collapsed="false" customFormat="true" customHeight="true" hidden="false" ht="15.9" outlineLevel="0" r="551" s="171">
      <c r="A551" s="55" t="n">
        <v>536</v>
      </c>
      <c r="B551" s="82" t="n">
        <v>8535</v>
      </c>
      <c r="C551" s="55" t="s">
        <v>448</v>
      </c>
      <c r="D551" s="55" t="s">
        <v>437</v>
      </c>
      <c r="E551" s="55" t="s">
        <v>449</v>
      </c>
      <c r="F551" s="55" t="s">
        <v>60</v>
      </c>
      <c r="G551" s="48" t="s">
        <v>660</v>
      </c>
      <c r="H551" s="71" t="s">
        <v>661</v>
      </c>
      <c r="I551" s="71" t="n">
        <v>1</v>
      </c>
      <c r="J551" s="55"/>
      <c r="K551" s="55"/>
      <c r="L551" s="55"/>
      <c r="M551" s="55"/>
      <c r="N551" s="55" t="s">
        <v>52</v>
      </c>
      <c r="O551" s="55"/>
      <c r="P551" s="55"/>
      <c r="Q551" s="42"/>
      <c r="R551" s="55"/>
      <c r="S551" s="55"/>
      <c r="T551" s="55"/>
      <c r="U551" s="71" t="n">
        <v>1746.14</v>
      </c>
      <c r="V551" s="71" t="n">
        <v>1399.42</v>
      </c>
      <c r="W551" s="55" t="n">
        <v>255.31</v>
      </c>
      <c r="X551" s="55" t="s">
        <v>319</v>
      </c>
      <c r="Y551" s="55" t="n">
        <v>224.8</v>
      </c>
      <c r="Z551" s="55" t="s">
        <v>319</v>
      </c>
      <c r="AA551" s="55" t="n">
        <v>228.7</v>
      </c>
      <c r="AB551" s="55" t="s">
        <v>319</v>
      </c>
      <c r="AC551" s="55" t="n">
        <v>185.49</v>
      </c>
      <c r="AD551" s="55" t="s">
        <v>319</v>
      </c>
      <c r="AE551" s="55" t="n">
        <v>86.63</v>
      </c>
      <c r="AF551" s="55" t="s">
        <v>319</v>
      </c>
      <c r="AG551" s="55" t="n">
        <v>51.39</v>
      </c>
      <c r="AH551" s="55" t="s">
        <v>319</v>
      </c>
      <c r="AI551" s="55" t="n">
        <v>25.19</v>
      </c>
      <c r="AJ551" s="55" t="s">
        <v>319</v>
      </c>
      <c r="AK551" s="55" t="n">
        <v>37.33</v>
      </c>
      <c r="AL551" s="55" t="s">
        <v>319</v>
      </c>
      <c r="AM551" s="55" t="n">
        <v>41.27</v>
      </c>
      <c r="AN551" s="55" t="s">
        <v>319</v>
      </c>
      <c r="AO551" s="55" t="n">
        <v>127.8</v>
      </c>
      <c r="AP551" s="55" t="s">
        <v>319</v>
      </c>
      <c r="AQ551" s="55" t="n">
        <v>143.96</v>
      </c>
      <c r="AR551" s="55" t="s">
        <v>319</v>
      </c>
      <c r="AS551" s="55" t="n">
        <v>175.18</v>
      </c>
      <c r="AT551" s="55" t="s">
        <v>319</v>
      </c>
      <c r="AU551" s="55" t="n">
        <v>1583.23569</v>
      </c>
      <c r="AV551" s="55" t="n">
        <v>1.40062</v>
      </c>
      <c r="AW551" s="55" t="s">
        <v>459</v>
      </c>
      <c r="AX551" s="55" t="s">
        <v>444</v>
      </c>
      <c r="AY551" s="55" t="n">
        <v>1</v>
      </c>
      <c r="AZ551" s="55" t="s">
        <v>453</v>
      </c>
    </row>
    <row collapsed="false" customFormat="true" customHeight="false" hidden="false" ht="15.9" outlineLevel="0" r="552" s="171">
      <c r="A552" s="55" t="n">
        <v>537</v>
      </c>
      <c r="B552" s="82" t="n">
        <v>8536</v>
      </c>
      <c r="C552" s="55" t="s">
        <v>448</v>
      </c>
      <c r="D552" s="55" t="s">
        <v>437</v>
      </c>
      <c r="E552" s="55" t="s">
        <v>449</v>
      </c>
      <c r="F552" s="55" t="s">
        <v>60</v>
      </c>
      <c r="G552" s="48" t="s">
        <v>660</v>
      </c>
      <c r="H552" s="71" t="s">
        <v>661</v>
      </c>
      <c r="I552" s="71" t="n">
        <v>1</v>
      </c>
      <c r="J552" s="55"/>
      <c r="K552" s="55"/>
      <c r="L552" s="55"/>
      <c r="M552" s="55"/>
      <c r="N552" s="55" t="s">
        <v>52</v>
      </c>
      <c r="O552" s="55"/>
      <c r="P552" s="55"/>
      <c r="Q552" s="42"/>
      <c r="R552" s="55"/>
      <c r="S552" s="55"/>
      <c r="T552" s="55"/>
      <c r="U552" s="71" t="n">
        <v>1834.82</v>
      </c>
      <c r="V552" s="71" t="n">
        <v>1391.41</v>
      </c>
      <c r="W552" s="55" t="n">
        <v>247.97</v>
      </c>
      <c r="X552" s="55"/>
      <c r="Y552" s="55" t="n">
        <v>229.56</v>
      </c>
      <c r="Z552" s="55"/>
      <c r="AA552" s="55" t="n">
        <v>213.89</v>
      </c>
      <c r="AB552" s="55"/>
      <c r="AC552" s="55" t="n">
        <v>189.15</v>
      </c>
      <c r="AD552" s="55"/>
      <c r="AE552" s="55" t="n">
        <v>83.84</v>
      </c>
      <c r="AF552" s="55"/>
      <c r="AG552" s="55" t="n">
        <v>54.93</v>
      </c>
      <c r="AH552" s="55"/>
      <c r="AI552" s="55" t="n">
        <v>26.95</v>
      </c>
      <c r="AJ552" s="55"/>
      <c r="AK552" s="55" t="n">
        <v>38.69</v>
      </c>
      <c r="AL552" s="55"/>
      <c r="AM552" s="55" t="n">
        <v>42.86</v>
      </c>
      <c r="AN552" s="55"/>
      <c r="AO552" s="55" t="n">
        <v>129.45</v>
      </c>
      <c r="AP552" s="55"/>
      <c r="AQ552" s="55" t="n">
        <v>148.07</v>
      </c>
      <c r="AR552" s="55"/>
      <c r="AS552" s="55" t="n">
        <v>180.92</v>
      </c>
      <c r="AT552" s="55" t="s">
        <v>319</v>
      </c>
      <c r="AU552" s="55" t="n">
        <v>1586.28</v>
      </c>
      <c r="AV552" s="55"/>
      <c r="AW552" s="55"/>
      <c r="AX552" s="55"/>
      <c r="AY552" s="55" t="n">
        <v>1</v>
      </c>
      <c r="AZ552" s="55" t="s">
        <v>453</v>
      </c>
    </row>
    <row collapsed="false" customFormat="true" customHeight="false" hidden="false" ht="15.9" outlineLevel="0" r="553" s="183">
      <c r="A553" s="55" t="n">
        <v>538</v>
      </c>
      <c r="B553" s="82" t="n">
        <v>8537</v>
      </c>
      <c r="C553" s="55" t="s">
        <v>448</v>
      </c>
      <c r="D553" s="55" t="s">
        <v>437</v>
      </c>
      <c r="E553" s="180" t="s">
        <v>449</v>
      </c>
      <c r="F553" s="180" t="s">
        <v>662</v>
      </c>
      <c r="G553" s="181" t="s">
        <v>663</v>
      </c>
      <c r="H553" s="182" t="s">
        <v>664</v>
      </c>
      <c r="I553" s="182" t="n">
        <v>2</v>
      </c>
      <c r="J553" s="126" t="s">
        <v>665</v>
      </c>
      <c r="K553" s="126" t="n">
        <v>108</v>
      </c>
      <c r="L553" s="126" t="n">
        <v>9</v>
      </c>
      <c r="M553" s="126" t="s">
        <v>459</v>
      </c>
      <c r="N553" s="126" t="s">
        <v>52</v>
      </c>
      <c r="O553" s="126" t="s">
        <v>53</v>
      </c>
      <c r="P553" s="126" t="s">
        <v>52</v>
      </c>
      <c r="Q553" s="127" t="s">
        <v>53</v>
      </c>
      <c r="R553" s="126" t="s">
        <v>446</v>
      </c>
      <c r="S553" s="126" t="s">
        <v>52</v>
      </c>
      <c r="T553" s="126"/>
      <c r="U553" s="182" t="s">
        <v>183</v>
      </c>
      <c r="V553" s="182" t="s">
        <v>183</v>
      </c>
      <c r="W553" s="180" t="n">
        <v>159.89</v>
      </c>
      <c r="X553" s="180" t="s">
        <v>319</v>
      </c>
      <c r="Y553" s="180" t="n">
        <v>238.79</v>
      </c>
      <c r="Z553" s="180" t="s">
        <v>319</v>
      </c>
      <c r="AA553" s="180" t="n">
        <v>250.57</v>
      </c>
      <c r="AB553" s="180" t="s">
        <v>319</v>
      </c>
      <c r="AC553" s="180" t="n">
        <v>194.78</v>
      </c>
      <c r="AD553" s="180" t="s">
        <v>319</v>
      </c>
      <c r="AE553" s="180" t="n">
        <v>98.13</v>
      </c>
      <c r="AF553" s="180" t="s">
        <v>319</v>
      </c>
      <c r="AG553" s="180" t="n">
        <v>57.44</v>
      </c>
      <c r="AH553" s="180" t="s">
        <v>319</v>
      </c>
      <c r="AI553" s="180" t="n">
        <v>25.05</v>
      </c>
      <c r="AJ553" s="180" t="s">
        <v>319</v>
      </c>
      <c r="AK553" s="180" t="n">
        <v>41.37</v>
      </c>
      <c r="AL553" s="180" t="s">
        <v>319</v>
      </c>
      <c r="AM553" s="180" t="n">
        <v>50.92</v>
      </c>
      <c r="AN553" s="180" t="s">
        <v>319</v>
      </c>
      <c r="AO553" s="180" t="n">
        <v>66.54</v>
      </c>
      <c r="AP553" s="180" t="s">
        <v>319</v>
      </c>
      <c r="AQ553" s="180" t="n">
        <v>161.39</v>
      </c>
      <c r="AR553" s="180" t="s">
        <v>319</v>
      </c>
      <c r="AS553" s="180" t="n">
        <v>208.86</v>
      </c>
      <c r="AT553" s="180" t="s">
        <v>319</v>
      </c>
      <c r="AU553" s="180" t="n">
        <v>1553.73</v>
      </c>
      <c r="AV553" s="180" t="n">
        <v>1.106</v>
      </c>
      <c r="AW553" s="180" t="s">
        <v>459</v>
      </c>
      <c r="AX553" s="180" t="s">
        <v>446</v>
      </c>
      <c r="AY553" s="180" t="n">
        <v>1</v>
      </c>
      <c r="AZ553" s="180" t="n">
        <v>0</v>
      </c>
    </row>
    <row collapsed="false" customFormat="true" customHeight="false" hidden="false" ht="15.9" outlineLevel="0" r="554" s="171">
      <c r="A554" s="55" t="n">
        <v>539</v>
      </c>
      <c r="B554" s="82" t="n">
        <v>8538</v>
      </c>
      <c r="C554" s="55" t="s">
        <v>436</v>
      </c>
      <c r="D554" s="55" t="s">
        <v>437</v>
      </c>
      <c r="E554" s="55" t="s">
        <v>449</v>
      </c>
      <c r="F554" s="55" t="s">
        <v>666</v>
      </c>
      <c r="G554" s="48" t="s">
        <v>440</v>
      </c>
      <c r="H554" s="71" t="s">
        <v>288</v>
      </c>
      <c r="I554" s="34" t="n">
        <v>1</v>
      </c>
      <c r="J554" s="55" t="s">
        <v>449</v>
      </c>
      <c r="K554" s="36" t="n">
        <v>80</v>
      </c>
      <c r="L554" s="36" t="n">
        <v>8</v>
      </c>
      <c r="M554" s="55" t="s">
        <v>459</v>
      </c>
      <c r="N554" s="36" t="s">
        <v>52</v>
      </c>
      <c r="O554" s="55" t="s">
        <v>53</v>
      </c>
      <c r="P554" s="55" t="s">
        <v>667</v>
      </c>
      <c r="Q554" s="42" t="s">
        <v>53</v>
      </c>
      <c r="R554" s="36" t="s">
        <v>437</v>
      </c>
      <c r="S554" s="36" t="s">
        <v>53</v>
      </c>
      <c r="T554" s="36"/>
      <c r="U554" s="34" t="n">
        <v>2669</v>
      </c>
      <c r="V554" s="34" t="n">
        <v>2588</v>
      </c>
      <c r="W554" s="55" t="n">
        <v>407</v>
      </c>
      <c r="X554" s="55" t="s">
        <v>319</v>
      </c>
      <c r="Y554" s="55" t="n">
        <v>312</v>
      </c>
      <c r="Z554" s="55" t="s">
        <v>319</v>
      </c>
      <c r="AA554" s="55" t="n">
        <v>374</v>
      </c>
      <c r="AB554" s="55" t="s">
        <v>319</v>
      </c>
      <c r="AC554" s="55" t="n">
        <v>275</v>
      </c>
      <c r="AD554" s="55" t="s">
        <v>319</v>
      </c>
      <c r="AE554" s="55" t="n">
        <v>100</v>
      </c>
      <c r="AF554" s="55" t="s">
        <v>319</v>
      </c>
      <c r="AG554" s="55" t="n">
        <v>75</v>
      </c>
      <c r="AH554" s="55" t="s">
        <v>319</v>
      </c>
      <c r="AI554" s="55" t="n">
        <v>70</v>
      </c>
      <c r="AJ554" s="55" t="s">
        <v>319</v>
      </c>
      <c r="AK554" s="55" t="n">
        <v>54</v>
      </c>
      <c r="AL554" s="55" t="s">
        <v>319</v>
      </c>
      <c r="AM554" s="55" t="n">
        <v>80</v>
      </c>
      <c r="AN554" s="55" t="s">
        <v>319</v>
      </c>
      <c r="AO554" s="55" t="n">
        <v>230</v>
      </c>
      <c r="AP554" s="55" t="s">
        <v>319</v>
      </c>
      <c r="AQ554" s="55" t="n">
        <v>227</v>
      </c>
      <c r="AR554" s="55" t="s">
        <v>319</v>
      </c>
      <c r="AS554" s="55" t="n">
        <v>333</v>
      </c>
      <c r="AT554" s="55" t="s">
        <v>319</v>
      </c>
      <c r="AU554" s="55" t="n">
        <v>2537</v>
      </c>
      <c r="AV554" s="184" t="n">
        <v>13</v>
      </c>
      <c r="AW554" s="55" t="s">
        <v>459</v>
      </c>
      <c r="AX554" s="55" t="s">
        <v>444</v>
      </c>
      <c r="AY554" s="55" t="n">
        <v>2</v>
      </c>
      <c r="AZ554" s="55" t="s">
        <v>453</v>
      </c>
    </row>
    <row collapsed="false" customFormat="true" customHeight="true" hidden="false" ht="32.25" outlineLevel="0" r="555" s="187">
      <c r="A555" s="55" t="n">
        <v>540</v>
      </c>
      <c r="B555" s="82" t="s">
        <v>306</v>
      </c>
      <c r="C555" s="71" t="s">
        <v>436</v>
      </c>
      <c r="D555" s="71" t="s">
        <v>454</v>
      </c>
      <c r="E555" s="71" t="s">
        <v>449</v>
      </c>
      <c r="F555" s="71" t="s">
        <v>668</v>
      </c>
      <c r="G555" s="74" t="s">
        <v>594</v>
      </c>
      <c r="H555" s="34" t="s">
        <v>288</v>
      </c>
      <c r="I555" s="71" t="n">
        <v>1</v>
      </c>
      <c r="J555" s="71" t="s">
        <v>669</v>
      </c>
      <c r="K555" s="34" t="s">
        <v>670</v>
      </c>
      <c r="L555" s="8" t="s">
        <v>671</v>
      </c>
      <c r="M555" s="34" t="s">
        <v>672</v>
      </c>
      <c r="N555" s="34" t="s">
        <v>52</v>
      </c>
      <c r="O555" s="34"/>
      <c r="P555" s="34" t="s">
        <v>52</v>
      </c>
      <c r="Q555" s="48"/>
      <c r="R555" s="48" t="s">
        <v>673</v>
      </c>
      <c r="S555" s="34"/>
      <c r="T555" s="34"/>
      <c r="U555" s="34" t="n">
        <v>1135.46</v>
      </c>
      <c r="V555" s="34" t="n">
        <v>1037.5</v>
      </c>
      <c r="W555" s="71" t="n">
        <v>207</v>
      </c>
      <c r="X555" s="71" t="s">
        <v>319</v>
      </c>
      <c r="Y555" s="71" t="n">
        <v>134.5</v>
      </c>
      <c r="Z555" s="71" t="s">
        <v>319</v>
      </c>
      <c r="AA555" s="71" t="n">
        <v>189.35</v>
      </c>
      <c r="AB555" s="71" t="s">
        <v>319</v>
      </c>
      <c r="AC555" s="71" t="n">
        <v>105.04</v>
      </c>
      <c r="AD555" s="71" t="s">
        <v>319</v>
      </c>
      <c r="AE555" s="71" t="n">
        <v>15.16</v>
      </c>
      <c r="AF555" s="71" t="s">
        <v>319</v>
      </c>
      <c r="AG555" s="71" t="n">
        <v>0</v>
      </c>
      <c r="AH555" s="71" t="s">
        <v>319</v>
      </c>
      <c r="AI555" s="71" t="n">
        <v>0</v>
      </c>
      <c r="AJ555" s="71" t="s">
        <v>319</v>
      </c>
      <c r="AK555" s="71" t="n">
        <v>0</v>
      </c>
      <c r="AL555" s="71" t="s">
        <v>319</v>
      </c>
      <c r="AM555" s="71" t="n">
        <v>0</v>
      </c>
      <c r="AN555" s="71" t="s">
        <v>319</v>
      </c>
      <c r="AO555" s="71" t="n">
        <v>171.07</v>
      </c>
      <c r="AP555" s="71" t="s">
        <v>319</v>
      </c>
      <c r="AQ555" s="71" t="n">
        <v>95.77</v>
      </c>
      <c r="AR555" s="71" t="s">
        <v>319</v>
      </c>
      <c r="AS555" s="185" t="n">
        <v>155.97</v>
      </c>
      <c r="AT555" s="71" t="s">
        <v>319</v>
      </c>
      <c r="AU555" s="186" t="n">
        <v>1073.86</v>
      </c>
      <c r="AV555" s="35" t="s">
        <v>674</v>
      </c>
      <c r="AW555" s="34" t="s">
        <v>672</v>
      </c>
      <c r="AX555" s="71" t="s">
        <v>446</v>
      </c>
      <c r="AY555" s="71" t="s">
        <v>675</v>
      </c>
      <c r="AZ555" s="71" t="s">
        <v>453</v>
      </c>
    </row>
    <row collapsed="false" customFormat="true" customHeight="false" hidden="false" ht="15.9" outlineLevel="0" r="556" s="171">
      <c r="A556" s="55" t="n">
        <v>541</v>
      </c>
      <c r="B556" s="82" t="s">
        <v>310</v>
      </c>
      <c r="C556" s="55" t="s">
        <v>436</v>
      </c>
      <c r="D556" s="55"/>
      <c r="E556" s="55"/>
      <c r="F556" s="55" t="s">
        <v>676</v>
      </c>
      <c r="G556" s="74" t="s">
        <v>594</v>
      </c>
      <c r="H556" s="34" t="s">
        <v>441</v>
      </c>
      <c r="I556" s="34"/>
      <c r="J556" s="36"/>
      <c r="K556" s="36"/>
      <c r="L556" s="36"/>
      <c r="M556" s="36"/>
      <c r="N556" s="36" t="s">
        <v>52</v>
      </c>
      <c r="O556" s="36" t="s">
        <v>53</v>
      </c>
      <c r="P556" s="36" t="s">
        <v>52</v>
      </c>
      <c r="Q556" s="56" t="s">
        <v>53</v>
      </c>
      <c r="R556" s="36"/>
      <c r="S556" s="36"/>
      <c r="T556" s="36"/>
      <c r="U556" s="34"/>
      <c r="V556" s="34" t="n">
        <v>2804.13</v>
      </c>
      <c r="W556" s="55" t="n">
        <v>419.41</v>
      </c>
      <c r="X556" s="55" t="s">
        <v>319</v>
      </c>
      <c r="Y556" s="55" t="n">
        <v>261.17</v>
      </c>
      <c r="Z556" s="55" t="s">
        <v>319</v>
      </c>
      <c r="AA556" s="55" t="n">
        <v>418.2</v>
      </c>
      <c r="AB556" s="55" t="s">
        <v>319</v>
      </c>
      <c r="AC556" s="55" t="n">
        <v>262.98</v>
      </c>
      <c r="AD556" s="55" t="s">
        <v>319</v>
      </c>
      <c r="AE556" s="55" t="n">
        <v>108.59</v>
      </c>
      <c r="AF556" s="55" t="s">
        <v>319</v>
      </c>
      <c r="AG556" s="55" t="n">
        <v>63.45</v>
      </c>
      <c r="AH556" s="55" t="s">
        <v>319</v>
      </c>
      <c r="AI556" s="55" t="n">
        <v>46.4</v>
      </c>
      <c r="AJ556" s="55" t="s">
        <v>319</v>
      </c>
      <c r="AK556" s="55" t="n">
        <v>56.18</v>
      </c>
      <c r="AL556" s="55" t="s">
        <v>319</v>
      </c>
      <c r="AM556" s="55" t="n">
        <v>67.47</v>
      </c>
      <c r="AN556" s="55" t="s">
        <v>319</v>
      </c>
      <c r="AO556" s="55" t="n">
        <v>268.6</v>
      </c>
      <c r="AP556" s="55" t="s">
        <v>319</v>
      </c>
      <c r="AQ556" s="55" t="n">
        <v>237.56</v>
      </c>
      <c r="AR556" s="55" t="s">
        <v>319</v>
      </c>
      <c r="AS556" s="55" t="n">
        <v>331.93</v>
      </c>
      <c r="AT556" s="55" t="s">
        <v>319</v>
      </c>
      <c r="AU556" s="55" t="n">
        <v>2541.94</v>
      </c>
      <c r="AV556" s="55"/>
      <c r="AW556" s="55"/>
      <c r="AX556" s="55"/>
      <c r="AY556" s="55"/>
      <c r="AZ556" s="55"/>
    </row>
    <row collapsed="false" customFormat="true" customHeight="true" hidden="false" ht="15.9" outlineLevel="0" r="557" s="171">
      <c r="A557" s="55" t="n">
        <v>542</v>
      </c>
      <c r="B557" s="55" t="s">
        <v>312</v>
      </c>
      <c r="C557" s="55" t="s">
        <v>436</v>
      </c>
      <c r="D557" s="55" t="s">
        <v>454</v>
      </c>
      <c r="E557" s="55" t="s">
        <v>449</v>
      </c>
      <c r="F557" s="55" t="s">
        <v>677</v>
      </c>
      <c r="G557" s="74" t="s">
        <v>644</v>
      </c>
      <c r="H557" s="34" t="s">
        <v>288</v>
      </c>
      <c r="I557" s="34" t="n">
        <v>2</v>
      </c>
      <c r="J557" s="36" t="s">
        <v>678</v>
      </c>
      <c r="K557" s="36" t="n">
        <v>80</v>
      </c>
      <c r="L557" s="36" t="n">
        <v>7</v>
      </c>
      <c r="M557" s="36" t="s">
        <v>634</v>
      </c>
      <c r="N557" s="36" t="s">
        <v>52</v>
      </c>
      <c r="O557" s="36" t="s">
        <v>53</v>
      </c>
      <c r="P557" s="36" t="s">
        <v>52</v>
      </c>
      <c r="Q557" s="56" t="s">
        <v>52</v>
      </c>
      <c r="R557" s="36" t="s">
        <v>649</v>
      </c>
      <c r="S557" s="36" t="s">
        <v>53</v>
      </c>
      <c r="T557" s="36"/>
      <c r="U557" s="34" t="n">
        <v>1030.93</v>
      </c>
      <c r="V557" s="34" t="n">
        <v>1022.1</v>
      </c>
      <c r="W557" s="55" t="n">
        <v>239.1</v>
      </c>
      <c r="X557" s="55"/>
      <c r="Y557" s="55" t="n">
        <v>168.67</v>
      </c>
      <c r="Z557" s="55"/>
      <c r="AA557" s="55" t="n">
        <v>207.93</v>
      </c>
      <c r="AB557" s="55"/>
      <c r="AC557" s="55" t="n">
        <v>113.91</v>
      </c>
      <c r="AD557" s="55"/>
      <c r="AE557" s="55" t="n">
        <v>6.82</v>
      </c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 t="n">
        <v>113.88</v>
      </c>
      <c r="AR557" s="55"/>
      <c r="AS557" s="55" t="n">
        <v>180.84</v>
      </c>
      <c r="AT557" s="55"/>
      <c r="AU557" s="178" t="n">
        <v>1031.15</v>
      </c>
      <c r="AV557" s="55" t="n">
        <v>0.64</v>
      </c>
      <c r="AW557" s="55" t="s">
        <v>633</v>
      </c>
      <c r="AX557" s="55" t="s">
        <v>444</v>
      </c>
      <c r="AY557" s="55" t="n">
        <v>2</v>
      </c>
      <c r="AZ557" s="55" t="s">
        <v>606</v>
      </c>
    </row>
    <row collapsed="false" customFormat="true" customHeight="false" hidden="false" ht="15.9" outlineLevel="0" r="558" s="171">
      <c r="A558" s="55"/>
      <c r="B558" s="55"/>
      <c r="C558" s="55"/>
      <c r="D558" s="55"/>
      <c r="E558" s="55"/>
      <c r="F558" s="55"/>
      <c r="G558" s="74" t="s">
        <v>647</v>
      </c>
      <c r="H558" s="34" t="s">
        <v>648</v>
      </c>
      <c r="I558" s="34" t="n">
        <v>2</v>
      </c>
      <c r="J558" s="36"/>
      <c r="K558" s="36"/>
      <c r="L558" s="36"/>
      <c r="M558" s="36"/>
      <c r="N558" s="36"/>
      <c r="O558" s="36"/>
      <c r="P558" s="36"/>
      <c r="Q558" s="56"/>
      <c r="R558" s="36"/>
      <c r="S558" s="36"/>
      <c r="T558" s="36"/>
      <c r="U558" s="34" t="n">
        <v>11734.0204081633</v>
      </c>
      <c r="V558" s="34" t="n">
        <v>10565.2857142857</v>
      </c>
      <c r="W558" s="55" t="n">
        <v>978.540816326531</v>
      </c>
      <c r="X558" s="55"/>
      <c r="Y558" s="55" t="n">
        <v>978.54</v>
      </c>
      <c r="Z558" s="55"/>
      <c r="AA558" s="55" t="n">
        <v>910.7</v>
      </c>
      <c r="AB558" s="55"/>
      <c r="AC558" s="55" t="n">
        <v>836.65306122449</v>
      </c>
      <c r="AD558" s="55"/>
      <c r="AE558" s="55" t="n">
        <v>665.530612244898</v>
      </c>
      <c r="AF558" s="55"/>
      <c r="AG558" s="55" t="n">
        <v>598.80612244898</v>
      </c>
      <c r="AH558" s="55"/>
      <c r="AI558" s="55" t="n">
        <v>515.469387755102</v>
      </c>
      <c r="AJ558" s="55"/>
      <c r="AK558" s="55" t="n">
        <v>620.428571428572</v>
      </c>
      <c r="AL558" s="55"/>
      <c r="AM558" s="55" t="n">
        <v>620.43</v>
      </c>
      <c r="AN558" s="55"/>
      <c r="AO558" s="55" t="n">
        <v>812.57</v>
      </c>
      <c r="AP558" s="55"/>
      <c r="AQ558" s="55" t="n">
        <v>857.979591836735</v>
      </c>
      <c r="AR558" s="55"/>
      <c r="AS558" s="55" t="n">
        <v>748.30612244898</v>
      </c>
      <c r="AT558" s="55"/>
      <c r="AU558" s="178" t="n">
        <v>9143.95428571429</v>
      </c>
      <c r="AV558" s="55"/>
      <c r="AW558" s="55"/>
      <c r="AX558" s="55"/>
      <c r="AY558" s="55"/>
      <c r="AZ558" s="55"/>
    </row>
    <row collapsed="false" customFormat="true" customHeight="false" hidden="false" ht="15.9" outlineLevel="0" r="559" s="171">
      <c r="A559" s="55" t="n">
        <v>543</v>
      </c>
      <c r="B559" s="82" t="n">
        <v>8541</v>
      </c>
      <c r="C559" s="55" t="s">
        <v>436</v>
      </c>
      <c r="D559" s="55" t="s">
        <v>437</v>
      </c>
      <c r="E559" s="55" t="s">
        <v>630</v>
      </c>
      <c r="F559" s="55" t="s">
        <v>679</v>
      </c>
      <c r="G559" s="48" t="s">
        <v>594</v>
      </c>
      <c r="H559" s="71" t="s">
        <v>288</v>
      </c>
      <c r="I559" s="71" t="n">
        <v>2</v>
      </c>
      <c r="J559" s="55" t="s">
        <v>438</v>
      </c>
      <c r="K559" s="55" t="n">
        <v>80</v>
      </c>
      <c r="L559" s="55" t="n">
        <v>10</v>
      </c>
      <c r="M559" s="55" t="s">
        <v>639</v>
      </c>
      <c r="N559" s="55" t="s">
        <v>52</v>
      </c>
      <c r="O559" s="55" t="s">
        <v>53</v>
      </c>
      <c r="P559" s="55" t="s">
        <v>52</v>
      </c>
      <c r="Q559" s="42" t="s">
        <v>53</v>
      </c>
      <c r="R559" s="55" t="s">
        <v>444</v>
      </c>
      <c r="S559" s="55" t="s">
        <v>53</v>
      </c>
      <c r="T559" s="55"/>
      <c r="U559" s="71" t="n">
        <v>3947.57</v>
      </c>
      <c r="V559" s="71" t="n">
        <v>3810.22</v>
      </c>
      <c r="W559" s="55" t="n">
        <v>668.3</v>
      </c>
      <c r="X559" s="55" t="s">
        <v>680</v>
      </c>
      <c r="Y559" s="55" t="n">
        <v>605.55</v>
      </c>
      <c r="Z559" s="55" t="s">
        <v>680</v>
      </c>
      <c r="AA559" s="55" t="n">
        <v>574.52</v>
      </c>
      <c r="AB559" s="55" t="s">
        <v>680</v>
      </c>
      <c r="AC559" s="55" t="n">
        <v>440.75</v>
      </c>
      <c r="AD559" s="55" t="s">
        <v>680</v>
      </c>
      <c r="AE559" s="55" t="n">
        <v>168.85</v>
      </c>
      <c r="AF559" s="55" t="s">
        <v>680</v>
      </c>
      <c r="AG559" s="55" t="n">
        <v>116.69</v>
      </c>
      <c r="AH559" s="55" t="s">
        <v>680</v>
      </c>
      <c r="AI559" s="55" t="n">
        <v>115.9</v>
      </c>
      <c r="AJ559" s="55" t="s">
        <v>680</v>
      </c>
      <c r="AK559" s="55" t="n">
        <v>111.22</v>
      </c>
      <c r="AL559" s="55" t="s">
        <v>680</v>
      </c>
      <c r="AM559" s="55" t="n">
        <v>149.52</v>
      </c>
      <c r="AN559" s="55" t="s">
        <v>680</v>
      </c>
      <c r="AO559" s="55" t="n">
        <v>438.64</v>
      </c>
      <c r="AP559" s="55" t="s">
        <v>680</v>
      </c>
      <c r="AQ559" s="55" t="n">
        <v>474.18</v>
      </c>
      <c r="AR559" s="55" t="s">
        <v>680</v>
      </c>
      <c r="AS559" s="55" t="n">
        <v>589.4</v>
      </c>
      <c r="AT559" s="55" t="s">
        <v>680</v>
      </c>
      <c r="AU559" s="55" t="n">
        <v>4453.51</v>
      </c>
      <c r="AV559" s="55" t="n">
        <v>1.2</v>
      </c>
      <c r="AW559" s="55" t="s">
        <v>639</v>
      </c>
      <c r="AX559" s="55" t="s">
        <v>444</v>
      </c>
      <c r="AY559" s="55" t="n">
        <v>2</v>
      </c>
      <c r="AZ559" s="55" t="s">
        <v>606</v>
      </c>
    </row>
    <row collapsed="false" customFormat="false" customHeight="true" hidden="false" ht="18.75" outlineLevel="0" r="560">
      <c r="A560" s="55" t="n">
        <v>544</v>
      </c>
      <c r="B560" s="82" t="n">
        <v>8542</v>
      </c>
      <c r="C560" s="55" t="s">
        <v>436</v>
      </c>
      <c r="D560" s="55" t="s">
        <v>454</v>
      </c>
      <c r="E560" s="55" t="s">
        <v>462</v>
      </c>
      <c r="F560" s="55" t="s">
        <v>681</v>
      </c>
      <c r="G560" s="74" t="s">
        <v>594</v>
      </c>
      <c r="H560" s="34" t="s">
        <v>441</v>
      </c>
      <c r="I560" s="34" t="n">
        <v>2</v>
      </c>
      <c r="J560" s="36" t="s">
        <v>682</v>
      </c>
      <c r="K560" s="36" t="n">
        <v>100</v>
      </c>
      <c r="L560" s="36" t="n">
        <v>7</v>
      </c>
      <c r="M560" s="36" t="s">
        <v>633</v>
      </c>
      <c r="N560" s="36" t="s">
        <v>683</v>
      </c>
      <c r="O560" s="36" t="s">
        <v>684</v>
      </c>
      <c r="P560" s="36" t="s">
        <v>683</v>
      </c>
      <c r="Q560" s="56" t="s">
        <v>683</v>
      </c>
      <c r="R560" s="36" t="s">
        <v>465</v>
      </c>
      <c r="S560" s="36" t="s">
        <v>684</v>
      </c>
      <c r="T560" s="36"/>
      <c r="U560" s="34" t="n">
        <v>4866</v>
      </c>
      <c r="V560" s="34" t="n">
        <v>4413</v>
      </c>
      <c r="W560" s="55" t="n">
        <v>727</v>
      </c>
      <c r="X560" s="55" t="s">
        <v>319</v>
      </c>
      <c r="Y560" s="55" t="n">
        <v>543</v>
      </c>
      <c r="Z560" s="55" t="s">
        <v>319</v>
      </c>
      <c r="AA560" s="55" t="n">
        <v>736</v>
      </c>
      <c r="AB560" s="55" t="s">
        <v>319</v>
      </c>
      <c r="AC560" s="55" t="n">
        <v>459</v>
      </c>
      <c r="AD560" s="55" t="s">
        <v>319</v>
      </c>
      <c r="AE560" s="55" t="n">
        <v>169</v>
      </c>
      <c r="AF560" s="55" t="s">
        <v>319</v>
      </c>
      <c r="AG560" s="55" t="n">
        <v>80</v>
      </c>
      <c r="AH560" s="55" t="s">
        <v>319</v>
      </c>
      <c r="AI560" s="55" t="n">
        <v>66</v>
      </c>
      <c r="AJ560" s="55" t="s">
        <v>319</v>
      </c>
      <c r="AK560" s="55" t="n">
        <v>69</v>
      </c>
      <c r="AL560" s="55" t="s">
        <v>319</v>
      </c>
      <c r="AM560" s="55" t="n">
        <v>90</v>
      </c>
      <c r="AN560" s="55" t="s">
        <v>319</v>
      </c>
      <c r="AO560" s="55" t="n">
        <v>459</v>
      </c>
      <c r="AP560" s="55" t="s">
        <v>319</v>
      </c>
      <c r="AQ560" s="55" t="n">
        <v>382</v>
      </c>
      <c r="AR560" s="55" t="s">
        <v>319</v>
      </c>
      <c r="AS560" s="55" t="n">
        <v>558</v>
      </c>
      <c r="AT560" s="55" t="s">
        <v>319</v>
      </c>
      <c r="AU560" s="55" t="n">
        <v>4343</v>
      </c>
      <c r="AV560" s="55" t="n">
        <v>2.37</v>
      </c>
      <c r="AW560" s="55" t="s">
        <v>633</v>
      </c>
      <c r="AX560" s="55" t="s">
        <v>465</v>
      </c>
      <c r="AY560" s="55" t="n">
        <v>2</v>
      </c>
      <c r="AZ560" s="55" t="s">
        <v>685</v>
      </c>
    </row>
    <row collapsed="false" customFormat="true" customHeight="false" hidden="false" ht="15.9" outlineLevel="0" r="561" s="171">
      <c r="A561" s="55" t="n">
        <v>545</v>
      </c>
      <c r="B561" s="82" t="n">
        <v>8543</v>
      </c>
      <c r="C561" s="55" t="s">
        <v>448</v>
      </c>
      <c r="D561" s="55" t="s">
        <v>437</v>
      </c>
      <c r="E561" s="55" t="s">
        <v>449</v>
      </c>
      <c r="F561" s="55" t="s">
        <v>686</v>
      </c>
      <c r="G561" s="74" t="s">
        <v>636</v>
      </c>
      <c r="H561" s="188"/>
      <c r="I561" s="34" t="n">
        <v>1</v>
      </c>
      <c r="J561" s="36" t="s">
        <v>444</v>
      </c>
      <c r="K561" s="36" t="s">
        <v>687</v>
      </c>
      <c r="L561" s="177"/>
      <c r="M561" s="36" t="s">
        <v>688</v>
      </c>
      <c r="N561" s="36" t="s">
        <v>52</v>
      </c>
      <c r="O561" s="36" t="s">
        <v>53</v>
      </c>
      <c r="P561" s="36" t="s">
        <v>689</v>
      </c>
      <c r="Q561" s="56" t="s">
        <v>53</v>
      </c>
      <c r="R561" s="36" t="s">
        <v>621</v>
      </c>
      <c r="S561" s="36" t="s">
        <v>53</v>
      </c>
      <c r="T561" s="36"/>
      <c r="U561" s="34" t="s">
        <v>690</v>
      </c>
      <c r="V561" s="34" t="s">
        <v>691</v>
      </c>
      <c r="W561" s="55" t="s">
        <v>692</v>
      </c>
      <c r="X561" s="55" t="s">
        <v>319</v>
      </c>
      <c r="Y561" s="55" t="s">
        <v>693</v>
      </c>
      <c r="Z561" s="55" t="s">
        <v>319</v>
      </c>
      <c r="AA561" s="55" t="s">
        <v>694</v>
      </c>
      <c r="AB561" s="55" t="s">
        <v>319</v>
      </c>
      <c r="AC561" s="55" t="s">
        <v>695</v>
      </c>
      <c r="AD561" s="55" t="s">
        <v>319</v>
      </c>
      <c r="AE561" s="184" t="s">
        <v>696</v>
      </c>
      <c r="AF561" s="55" t="s">
        <v>319</v>
      </c>
      <c r="AG561" s="189"/>
      <c r="AH561" s="55" t="s">
        <v>319</v>
      </c>
      <c r="AI561" s="189"/>
      <c r="AJ561" s="55" t="s">
        <v>319</v>
      </c>
      <c r="AK561" s="189"/>
      <c r="AL561" s="55" t="s">
        <v>319</v>
      </c>
      <c r="AM561" s="189"/>
      <c r="AN561" s="55" t="s">
        <v>319</v>
      </c>
      <c r="AO561" s="55" t="s">
        <v>697</v>
      </c>
      <c r="AP561" s="55" t="s">
        <v>319</v>
      </c>
      <c r="AQ561" s="55" t="s">
        <v>698</v>
      </c>
      <c r="AR561" s="55" t="s">
        <v>319</v>
      </c>
      <c r="AS561" s="55" t="s">
        <v>699</v>
      </c>
      <c r="AT561" s="55" t="s">
        <v>319</v>
      </c>
      <c r="AU561" s="55" t="s">
        <v>700</v>
      </c>
      <c r="AV561" s="55" t="s">
        <v>701</v>
      </c>
      <c r="AW561" s="55" t="s">
        <v>702</v>
      </c>
      <c r="AX561" s="55" t="s">
        <v>444</v>
      </c>
      <c r="AY561" s="55" t="n">
        <v>1</v>
      </c>
      <c r="AZ561" s="55" t="s">
        <v>453</v>
      </c>
    </row>
    <row collapsed="false" customFormat="true" customHeight="true" hidden="false" ht="17.1" outlineLevel="0" r="562" s="125">
      <c r="A562" s="55" t="n">
        <v>546</v>
      </c>
      <c r="B562" s="82" t="n">
        <v>8544</v>
      </c>
      <c r="C562" s="55" t="s">
        <v>448</v>
      </c>
      <c r="D562" s="55" t="s">
        <v>437</v>
      </c>
      <c r="E562" s="55" t="s">
        <v>438</v>
      </c>
      <c r="F562" s="55" t="s">
        <v>703</v>
      </c>
      <c r="G562" s="48" t="s">
        <v>636</v>
      </c>
      <c r="H562" s="71" t="s">
        <v>288</v>
      </c>
      <c r="I562" s="71" t="n">
        <v>2</v>
      </c>
      <c r="J562" s="55" t="s">
        <v>704</v>
      </c>
      <c r="K562" s="55" t="n">
        <v>50</v>
      </c>
      <c r="L562" s="55" t="s">
        <v>705</v>
      </c>
      <c r="M562" s="55" t="s">
        <v>459</v>
      </c>
      <c r="N562" s="55" t="s">
        <v>52</v>
      </c>
      <c r="O562" s="55" t="s">
        <v>52</v>
      </c>
      <c r="P562" s="55" t="s">
        <v>52</v>
      </c>
      <c r="Q562" s="42" t="s">
        <v>53</v>
      </c>
      <c r="R562" s="55" t="s">
        <v>667</v>
      </c>
      <c r="S562" s="55" t="s">
        <v>53</v>
      </c>
      <c r="T562" s="55"/>
      <c r="U562" s="71" t="s">
        <v>706</v>
      </c>
      <c r="V562" s="71" t="s">
        <v>707</v>
      </c>
      <c r="W562" s="55" t="n">
        <v>409</v>
      </c>
      <c r="X562" s="55" t="s">
        <v>319</v>
      </c>
      <c r="Y562" s="55" t="n">
        <v>364</v>
      </c>
      <c r="Z562" s="55" t="s">
        <v>319</v>
      </c>
      <c r="AA562" s="55" t="n">
        <v>357</v>
      </c>
      <c r="AB562" s="55" t="s">
        <v>319</v>
      </c>
      <c r="AC562" s="55" t="n">
        <v>263</v>
      </c>
      <c r="AD562" s="55" t="s">
        <v>319</v>
      </c>
      <c r="AE562" s="55" t="n">
        <v>162</v>
      </c>
      <c r="AF562" s="55" t="s">
        <v>319</v>
      </c>
      <c r="AG562" s="55" t="n">
        <v>102</v>
      </c>
      <c r="AH562" s="55" t="s">
        <v>319</v>
      </c>
      <c r="AI562" s="55" t="n">
        <v>40</v>
      </c>
      <c r="AJ562" s="55" t="s">
        <v>319</v>
      </c>
      <c r="AK562" s="55" t="n">
        <v>56</v>
      </c>
      <c r="AL562" s="55" t="s">
        <v>319</v>
      </c>
      <c r="AM562" s="55" t="n">
        <v>57</v>
      </c>
      <c r="AN562" s="55" t="s">
        <v>319</v>
      </c>
      <c r="AO562" s="55" t="n">
        <v>225</v>
      </c>
      <c r="AP562" s="55" t="s">
        <v>319</v>
      </c>
      <c r="AQ562" s="55" t="n">
        <v>244</v>
      </c>
      <c r="AR562" s="55" t="s">
        <v>319</v>
      </c>
      <c r="AS562" s="55" t="n">
        <v>298</v>
      </c>
      <c r="AT562" s="55" t="s">
        <v>319</v>
      </c>
      <c r="AU562" s="55" t="s">
        <v>708</v>
      </c>
      <c r="AV562" s="55" t="s">
        <v>709</v>
      </c>
      <c r="AW562" s="55" t="s">
        <v>459</v>
      </c>
      <c r="AX562" s="55" t="s">
        <v>444</v>
      </c>
      <c r="AY562" s="55" t="n">
        <v>2</v>
      </c>
      <c r="AZ562" s="190" t="s">
        <v>710</v>
      </c>
    </row>
    <row collapsed="false" customFormat="true" customHeight="false" hidden="false" ht="15.9" outlineLevel="0" r="563" s="171">
      <c r="A563" s="55" t="n">
        <v>547</v>
      </c>
      <c r="B563" s="82" t="s">
        <v>327</v>
      </c>
      <c r="C563" s="55" t="s">
        <v>448</v>
      </c>
      <c r="D563" s="55" t="s">
        <v>437</v>
      </c>
      <c r="E563" s="55"/>
      <c r="F563" s="55" t="s">
        <v>711</v>
      </c>
      <c r="G563" s="74"/>
      <c r="H563" s="34" t="s">
        <v>712</v>
      </c>
      <c r="I563" s="34" t="n">
        <v>2</v>
      </c>
      <c r="J563" s="36"/>
      <c r="K563" s="36"/>
      <c r="L563" s="36"/>
      <c r="M563" s="36"/>
      <c r="N563" s="36"/>
      <c r="O563" s="36"/>
      <c r="P563" s="36"/>
      <c r="Q563" s="56"/>
      <c r="R563" s="36"/>
      <c r="S563" s="36"/>
      <c r="T563" s="36"/>
      <c r="U563" s="34" t="n">
        <v>2925.76</v>
      </c>
      <c r="V563" s="34" t="n">
        <v>2692.44</v>
      </c>
      <c r="W563" s="55" t="n">
        <v>404.25</v>
      </c>
      <c r="X563" s="55" t="s">
        <v>319</v>
      </c>
      <c r="Y563" s="55" t="n">
        <v>443</v>
      </c>
      <c r="Z563" s="55" t="s">
        <v>319</v>
      </c>
      <c r="AA563" s="55" t="n">
        <v>389.16</v>
      </c>
      <c r="AB563" s="55" t="s">
        <v>319</v>
      </c>
      <c r="AC563" s="55" t="n">
        <v>312.06</v>
      </c>
      <c r="AD563" s="55" t="s">
        <v>319</v>
      </c>
      <c r="AE563" s="55" t="n">
        <v>155.59</v>
      </c>
      <c r="AF563" s="55" t="s">
        <v>319</v>
      </c>
      <c r="AG563" s="55" t="n">
        <v>92.86</v>
      </c>
      <c r="AH563" s="55" t="s">
        <v>319</v>
      </c>
      <c r="AI563" s="55" t="n">
        <v>33.83</v>
      </c>
      <c r="AJ563" s="55" t="s">
        <v>319</v>
      </c>
      <c r="AK563" s="55" t="n">
        <v>50.33</v>
      </c>
      <c r="AL563" s="55" t="s">
        <v>319</v>
      </c>
      <c r="AM563" s="55" t="n">
        <v>64.85</v>
      </c>
      <c r="AN563" s="55" t="s">
        <v>319</v>
      </c>
      <c r="AO563" s="55" t="n">
        <v>238.03</v>
      </c>
      <c r="AP563" s="55" t="s">
        <v>319</v>
      </c>
      <c r="AQ563" s="55" t="n">
        <v>280.54</v>
      </c>
      <c r="AR563" s="55" t="s">
        <v>319</v>
      </c>
      <c r="AS563" s="55" t="n">
        <v>365.31</v>
      </c>
      <c r="AT563" s="55" t="s">
        <v>319</v>
      </c>
      <c r="AU563" s="55" t="n">
        <v>8448.01</v>
      </c>
      <c r="AV563" s="55"/>
      <c r="AW563" s="55"/>
      <c r="AX563" s="55"/>
      <c r="AY563" s="55"/>
      <c r="AZ563" s="55"/>
    </row>
    <row collapsed="false" customFormat="true" customHeight="false" hidden="false" ht="15.9" outlineLevel="0" r="564" s="171">
      <c r="A564" s="55" t="n">
        <v>548</v>
      </c>
      <c r="B564" s="82" t="n">
        <v>8545</v>
      </c>
      <c r="C564" s="55" t="s">
        <v>713</v>
      </c>
      <c r="D564" s="55" t="s">
        <v>437</v>
      </c>
      <c r="E564" s="55" t="s">
        <v>438</v>
      </c>
      <c r="F564" s="55" t="s">
        <v>714</v>
      </c>
      <c r="G564" s="74" t="s">
        <v>715</v>
      </c>
      <c r="H564" s="34" t="s">
        <v>288</v>
      </c>
      <c r="I564" s="34" t="n">
        <v>3</v>
      </c>
      <c r="J564" s="36" t="s">
        <v>438</v>
      </c>
      <c r="K564" s="36" t="s">
        <v>716</v>
      </c>
      <c r="L564" s="36" t="s">
        <v>717</v>
      </c>
      <c r="M564" s="36" t="s">
        <v>464</v>
      </c>
      <c r="N564" s="36" t="s">
        <v>52</v>
      </c>
      <c r="O564" s="36" t="s">
        <v>53</v>
      </c>
      <c r="P564" s="36" t="s">
        <v>52</v>
      </c>
      <c r="Q564" s="56" t="s">
        <v>53</v>
      </c>
      <c r="R564" s="36" t="s">
        <v>718</v>
      </c>
      <c r="S564" s="36" t="s">
        <v>53</v>
      </c>
      <c r="T564" s="36"/>
      <c r="U564" s="34" t="n">
        <v>4933.17</v>
      </c>
      <c r="V564" s="34" t="n">
        <v>4436.49</v>
      </c>
      <c r="W564" s="55" t="n">
        <v>751.61</v>
      </c>
      <c r="X564" s="55" t="s">
        <v>319</v>
      </c>
      <c r="Y564" s="55" t="n">
        <v>664.32</v>
      </c>
      <c r="Z564" s="55" t="s">
        <v>319</v>
      </c>
      <c r="AA564" s="55" t="n">
        <v>666.85</v>
      </c>
      <c r="AB564" s="55" t="s">
        <v>319</v>
      </c>
      <c r="AC564" s="55" t="n">
        <v>501.8</v>
      </c>
      <c r="AD564" s="55" t="s">
        <v>319</v>
      </c>
      <c r="AE564" s="55" t="n">
        <v>281.73</v>
      </c>
      <c r="AF564" s="55" t="s">
        <v>319</v>
      </c>
      <c r="AG564" s="55" t="n">
        <v>95.6</v>
      </c>
      <c r="AH564" s="55" t="s">
        <v>319</v>
      </c>
      <c r="AI564" s="55" t="n">
        <v>97.43</v>
      </c>
      <c r="AJ564" s="55" t="s">
        <v>319</v>
      </c>
      <c r="AK564" s="55" t="n">
        <v>58.53</v>
      </c>
      <c r="AL564" s="55" t="s">
        <v>319</v>
      </c>
      <c r="AM564" s="55" t="n">
        <v>76.42</v>
      </c>
      <c r="AN564" s="55" t="s">
        <v>319</v>
      </c>
      <c r="AO564" s="55" t="n">
        <v>335.2</v>
      </c>
      <c r="AP564" s="55" t="s">
        <v>319</v>
      </c>
      <c r="AQ564" s="55" t="n">
        <v>417.86</v>
      </c>
      <c r="AR564" s="55" t="s">
        <v>319</v>
      </c>
      <c r="AS564" s="55" t="n">
        <v>523.93</v>
      </c>
      <c r="AT564" s="55" t="s">
        <v>319</v>
      </c>
      <c r="AU564" s="55" t="n">
        <v>4471.28</v>
      </c>
      <c r="AV564" s="55" t="n">
        <v>7275.19</v>
      </c>
      <c r="AW564" s="55" t="s">
        <v>464</v>
      </c>
      <c r="AX564" s="55" t="s">
        <v>446</v>
      </c>
      <c r="AY564" s="55" t="n">
        <v>3</v>
      </c>
      <c r="AZ564" s="55"/>
    </row>
    <row collapsed="false" customFormat="true" customHeight="true" hidden="false" ht="15.75" outlineLevel="0" r="565" s="171">
      <c r="A565" s="55" t="n">
        <v>549</v>
      </c>
      <c r="B565" s="82" t="n">
        <v>8546</v>
      </c>
      <c r="C565" s="55" t="s">
        <v>436</v>
      </c>
      <c r="D565" s="55" t="s">
        <v>437</v>
      </c>
      <c r="E565" s="55" t="s">
        <v>438</v>
      </c>
      <c r="F565" s="55" t="s">
        <v>719</v>
      </c>
      <c r="G565" s="74" t="s">
        <v>720</v>
      </c>
      <c r="H565" s="34" t="s">
        <v>288</v>
      </c>
      <c r="I565" s="34" t="n">
        <v>3</v>
      </c>
      <c r="J565" s="36"/>
      <c r="K565" s="36"/>
      <c r="L565" s="36"/>
      <c r="M565" s="36"/>
      <c r="N565" s="36" t="s">
        <v>52</v>
      </c>
      <c r="O565" s="36"/>
      <c r="P565" s="36" t="n">
        <v>3</v>
      </c>
      <c r="Q565" s="56"/>
      <c r="R565" s="36"/>
      <c r="S565" s="36"/>
      <c r="T565" s="36"/>
      <c r="U565" s="34" t="n">
        <v>2608</v>
      </c>
      <c r="V565" s="34" t="n">
        <v>22108</v>
      </c>
      <c r="W565" s="55" t="n">
        <v>328</v>
      </c>
      <c r="X565" s="55" t="s">
        <v>680</v>
      </c>
      <c r="Y565" s="55" t="n">
        <v>244</v>
      </c>
      <c r="Z565" s="55" t="s">
        <v>680</v>
      </c>
      <c r="AA565" s="55" t="n">
        <v>351</v>
      </c>
      <c r="AB565" s="55" t="s">
        <v>680</v>
      </c>
      <c r="AC565" s="55" t="n">
        <v>169</v>
      </c>
      <c r="AD565" s="55" t="s">
        <v>680</v>
      </c>
      <c r="AE565" s="55" t="n">
        <v>58</v>
      </c>
      <c r="AF565" s="55" t="s">
        <v>680</v>
      </c>
      <c r="AG565" s="55" t="n">
        <v>0</v>
      </c>
      <c r="AH565" s="55"/>
      <c r="AI565" s="55" t="n">
        <v>0</v>
      </c>
      <c r="AJ565" s="55"/>
      <c r="AK565" s="55" t="n">
        <v>0</v>
      </c>
      <c r="AL565" s="55"/>
      <c r="AM565" s="55" t="n">
        <v>0</v>
      </c>
      <c r="AN565" s="55"/>
      <c r="AO565" s="55" t="n">
        <v>197</v>
      </c>
      <c r="AP565" s="55" t="s">
        <v>680</v>
      </c>
      <c r="AQ565" s="55" t="n">
        <v>144</v>
      </c>
      <c r="AR565" s="55" t="s">
        <v>680</v>
      </c>
      <c r="AS565" s="55" t="n">
        <v>271</v>
      </c>
      <c r="AT565" s="55" t="s">
        <v>680</v>
      </c>
      <c r="AU565" s="55" t="n">
        <v>1762</v>
      </c>
      <c r="AV565" s="55" t="n">
        <v>2.09</v>
      </c>
      <c r="AW565" s="55" t="s">
        <v>459</v>
      </c>
      <c r="AX565" s="55" t="s">
        <v>444</v>
      </c>
      <c r="AY565" s="55" t="s">
        <v>598</v>
      </c>
      <c r="AZ565" s="55" t="s">
        <v>721</v>
      </c>
    </row>
    <row collapsed="false" customFormat="true" customHeight="true" hidden="false" ht="15.9" outlineLevel="0" r="566" s="171">
      <c r="A566" s="55" t="n">
        <v>550</v>
      </c>
      <c r="B566" s="55" t="s">
        <v>333</v>
      </c>
      <c r="C566" s="55" t="s">
        <v>436</v>
      </c>
      <c r="D566" s="55" t="s">
        <v>454</v>
      </c>
      <c r="E566" s="55" t="s">
        <v>438</v>
      </c>
      <c r="F566" s="55" t="s">
        <v>722</v>
      </c>
      <c r="G566" s="74" t="s">
        <v>594</v>
      </c>
      <c r="H566" s="34" t="s">
        <v>288</v>
      </c>
      <c r="I566" s="34" t="n">
        <v>2</v>
      </c>
      <c r="J566" s="36" t="s">
        <v>438</v>
      </c>
      <c r="K566" s="36" t="n">
        <v>89</v>
      </c>
      <c r="L566" s="36" t="s">
        <v>723</v>
      </c>
      <c r="M566" s="36" t="s">
        <v>724</v>
      </c>
      <c r="N566" s="36" t="s">
        <v>52</v>
      </c>
      <c r="O566" s="36" t="s">
        <v>53</v>
      </c>
      <c r="P566" s="36" t="s">
        <v>52</v>
      </c>
      <c r="Q566" s="56" t="s">
        <v>52</v>
      </c>
      <c r="R566" s="36" t="s">
        <v>725</v>
      </c>
      <c r="S566" s="36" t="s">
        <v>53</v>
      </c>
      <c r="T566" s="36"/>
      <c r="U566" s="34" t="n">
        <v>1172.22</v>
      </c>
      <c r="V566" s="34" t="n">
        <v>1198.49</v>
      </c>
      <c r="W566" s="55" t="n">
        <v>227.23</v>
      </c>
      <c r="X566" s="55"/>
      <c r="Y566" s="55" t="n">
        <v>159.52</v>
      </c>
      <c r="Z566" s="55"/>
      <c r="AA566" s="55" t="n">
        <v>219.98</v>
      </c>
      <c r="AB566" s="55"/>
      <c r="AC566" s="55" t="n">
        <v>120.83</v>
      </c>
      <c r="AD566" s="55"/>
      <c r="AE566" s="55" t="n">
        <v>19.95</v>
      </c>
      <c r="AF566" s="55"/>
      <c r="AG566" s="55"/>
      <c r="AH566" s="55"/>
      <c r="AI566" s="55"/>
      <c r="AJ566" s="55"/>
      <c r="AK566" s="55"/>
      <c r="AL566" s="55"/>
      <c r="AM566" s="55"/>
      <c r="AN566" s="55"/>
      <c r="AO566" s="55" t="n">
        <v>108.66</v>
      </c>
      <c r="AP566" s="55"/>
      <c r="AQ566" s="55" t="n">
        <v>95.75</v>
      </c>
      <c r="AR566" s="55"/>
      <c r="AS566" s="55" t="n">
        <v>150.15</v>
      </c>
      <c r="AT566" s="55"/>
      <c r="AU566" s="178" t="n">
        <v>1102.07</v>
      </c>
      <c r="AV566" s="55" t="s">
        <v>726</v>
      </c>
      <c r="AW566" s="55" t="s">
        <v>727</v>
      </c>
      <c r="AX566" s="55" t="s">
        <v>444</v>
      </c>
      <c r="AY566" s="55" t="n">
        <v>2</v>
      </c>
      <c r="AZ566" s="55" t="s">
        <v>453</v>
      </c>
    </row>
    <row collapsed="false" customFormat="true" customHeight="false" hidden="false" ht="15.9" outlineLevel="0" r="567" s="171">
      <c r="A567" s="55"/>
      <c r="B567" s="55"/>
      <c r="C567" s="55"/>
      <c r="D567" s="55"/>
      <c r="E567" s="55"/>
      <c r="F567" s="55"/>
      <c r="G567" s="74" t="s">
        <v>647</v>
      </c>
      <c r="H567" s="34" t="s">
        <v>648</v>
      </c>
      <c r="I567" s="34"/>
      <c r="J567" s="36"/>
      <c r="K567" s="36"/>
      <c r="L567" s="36"/>
      <c r="M567" s="36"/>
      <c r="N567" s="36"/>
      <c r="O567" s="36"/>
      <c r="P567" s="36"/>
      <c r="Q567" s="56"/>
      <c r="R567" s="36"/>
      <c r="S567" s="36"/>
      <c r="T567" s="36"/>
      <c r="U567" s="34" t="n">
        <v>10344.693877551</v>
      </c>
      <c r="V567" s="34" t="n">
        <v>8571.22448979592</v>
      </c>
      <c r="W567" s="55" t="n">
        <v>934.816326530612</v>
      </c>
      <c r="X567" s="55"/>
      <c r="Y567" s="55" t="n">
        <v>868.80612244898</v>
      </c>
      <c r="Z567" s="55"/>
      <c r="AA567" s="55" t="n">
        <v>910.724489795918</v>
      </c>
      <c r="AB567" s="55"/>
      <c r="AC567" s="55" t="n">
        <v>872.142857142857</v>
      </c>
      <c r="AD567" s="55"/>
      <c r="AE567" s="55" t="n">
        <v>543.80612244898</v>
      </c>
      <c r="AF567" s="55"/>
      <c r="AG567" s="55" t="n">
        <v>715.285714285714</v>
      </c>
      <c r="AH567" s="55"/>
      <c r="AI567" s="55" t="n">
        <v>621.122448979592</v>
      </c>
      <c r="AJ567" s="55"/>
      <c r="AK567" s="55" t="n">
        <v>664.459183673469</v>
      </c>
      <c r="AL567" s="55"/>
      <c r="AM567" s="55" t="n">
        <v>749.775510204082</v>
      </c>
      <c r="AN567" s="55"/>
      <c r="AO567" s="55" t="n">
        <v>806.234693877551</v>
      </c>
      <c r="AP567" s="55"/>
      <c r="AQ567" s="55" t="n">
        <v>970.479591836735</v>
      </c>
      <c r="AR567" s="55"/>
      <c r="AS567" s="55" t="n">
        <v>907.275510204082</v>
      </c>
      <c r="AT567" s="55"/>
      <c r="AU567" s="178" t="n">
        <v>9564.92857142857</v>
      </c>
      <c r="AV567" s="55" t="n">
        <v>10.75</v>
      </c>
      <c r="AW567" s="55"/>
      <c r="AX567" s="55"/>
      <c r="AY567" s="55"/>
      <c r="AZ567" s="55"/>
    </row>
    <row collapsed="false" customFormat="true" customHeight="true" hidden="false" ht="15.75" outlineLevel="0" r="568" s="171">
      <c r="A568" s="55" t="n">
        <v>551</v>
      </c>
      <c r="B568" s="82" t="n">
        <v>8547</v>
      </c>
      <c r="C568" s="55" t="s">
        <v>448</v>
      </c>
      <c r="D568" s="55" t="s">
        <v>437</v>
      </c>
      <c r="E568" s="55" t="s">
        <v>462</v>
      </c>
      <c r="F568" s="55" t="s">
        <v>728</v>
      </c>
      <c r="G568" s="48" t="s">
        <v>594</v>
      </c>
      <c r="H568" s="34" t="s">
        <v>288</v>
      </c>
      <c r="I568" s="34" t="n">
        <v>5</v>
      </c>
      <c r="J568" s="55" t="s">
        <v>729</v>
      </c>
      <c r="K568" s="36" t="n">
        <v>150</v>
      </c>
      <c r="L568" s="36" t="n">
        <v>10</v>
      </c>
      <c r="M568" s="36" t="s">
        <v>442</v>
      </c>
      <c r="N568" s="36" t="s">
        <v>684</v>
      </c>
      <c r="O568" s="36" t="s">
        <v>684</v>
      </c>
      <c r="P568" s="36" t="s">
        <v>683</v>
      </c>
      <c r="Q568" s="56" t="s">
        <v>684</v>
      </c>
      <c r="R568" s="55" t="s">
        <v>730</v>
      </c>
      <c r="S568" s="36" t="s">
        <v>684</v>
      </c>
      <c r="T568" s="36"/>
      <c r="U568" s="34" t="n">
        <v>0</v>
      </c>
      <c r="V568" s="34" t="n">
        <v>3194.46</v>
      </c>
      <c r="W568" s="55" t="n">
        <v>1149</v>
      </c>
      <c r="X568" s="55" t="s">
        <v>319</v>
      </c>
      <c r="Y568" s="55" t="n">
        <v>1007</v>
      </c>
      <c r="Z568" s="55" t="s">
        <v>319</v>
      </c>
      <c r="AA568" s="55" t="n">
        <v>939</v>
      </c>
      <c r="AB568" s="55" t="s">
        <v>319</v>
      </c>
      <c r="AC568" s="55" t="n">
        <v>760</v>
      </c>
      <c r="AD568" s="55" t="s">
        <v>319</v>
      </c>
      <c r="AE568" s="55" t="n">
        <v>375</v>
      </c>
      <c r="AF568" s="55" t="s">
        <v>319</v>
      </c>
      <c r="AG568" s="55" t="n">
        <v>226</v>
      </c>
      <c r="AH568" s="55" t="s">
        <v>319</v>
      </c>
      <c r="AI568" s="55" t="n">
        <v>72</v>
      </c>
      <c r="AJ568" s="55" t="s">
        <v>319</v>
      </c>
      <c r="AK568" s="55" t="n">
        <v>159</v>
      </c>
      <c r="AL568" s="55" t="s">
        <v>319</v>
      </c>
      <c r="AM568" s="55" t="n">
        <v>192</v>
      </c>
      <c r="AN568" s="55" t="s">
        <v>319</v>
      </c>
      <c r="AO568" s="55" t="n">
        <v>518</v>
      </c>
      <c r="AP568" s="55" t="s">
        <v>319</v>
      </c>
      <c r="AQ568" s="55" t="n">
        <v>669</v>
      </c>
      <c r="AR568" s="55" t="s">
        <v>319</v>
      </c>
      <c r="AS568" s="55" t="n">
        <v>837</v>
      </c>
      <c r="AT568" s="55" t="s">
        <v>319</v>
      </c>
      <c r="AU568" s="55" t="n">
        <v>6903</v>
      </c>
      <c r="AV568" s="55" t="s">
        <v>731</v>
      </c>
      <c r="AW568" s="55" t="s">
        <v>464</v>
      </c>
      <c r="AX568" s="55" t="s">
        <v>597</v>
      </c>
      <c r="AY568" s="55" t="n">
        <v>0</v>
      </c>
      <c r="AZ568" s="55" t="s">
        <v>684</v>
      </c>
    </row>
    <row collapsed="false" customFormat="true" customHeight="true" hidden="false" ht="15.75" outlineLevel="0" r="569" s="171">
      <c r="A569" s="55" t="n">
        <v>552</v>
      </c>
      <c r="B569" s="82" t="n">
        <v>8548</v>
      </c>
      <c r="C569" s="55" t="s">
        <v>448</v>
      </c>
      <c r="D569" s="55" t="s">
        <v>437</v>
      </c>
      <c r="E569" s="55" t="s">
        <v>462</v>
      </c>
      <c r="F569" s="55" t="s">
        <v>728</v>
      </c>
      <c r="G569" s="48" t="s">
        <v>594</v>
      </c>
      <c r="H569" s="34" t="s">
        <v>288</v>
      </c>
      <c r="I569" s="34" t="n">
        <v>5</v>
      </c>
      <c r="J569" s="55" t="s">
        <v>729</v>
      </c>
      <c r="K569" s="36" t="n">
        <v>150</v>
      </c>
      <c r="L569" s="36" t="n">
        <v>10</v>
      </c>
      <c r="M569" s="36" t="s">
        <v>442</v>
      </c>
      <c r="N569" s="36" t="s">
        <v>684</v>
      </c>
      <c r="O569" s="36" t="s">
        <v>684</v>
      </c>
      <c r="P569" s="36" t="s">
        <v>683</v>
      </c>
      <c r="Q569" s="56" t="s">
        <v>684</v>
      </c>
      <c r="R569" s="55" t="s">
        <v>730</v>
      </c>
      <c r="S569" s="36" t="s">
        <v>684</v>
      </c>
      <c r="T569" s="36"/>
      <c r="U569" s="34" t="n">
        <v>0</v>
      </c>
      <c r="V569" s="34" t="n">
        <v>1805</v>
      </c>
      <c r="W569" s="55" t="n">
        <v>753</v>
      </c>
      <c r="X569" s="55" t="s">
        <v>319</v>
      </c>
      <c r="Y569" s="55" t="n">
        <v>654</v>
      </c>
      <c r="Z569" s="55" t="s">
        <v>319</v>
      </c>
      <c r="AA569" s="55" t="n">
        <v>615</v>
      </c>
      <c r="AB569" s="55" t="s">
        <v>319</v>
      </c>
      <c r="AC569" s="55" t="n">
        <v>529</v>
      </c>
      <c r="AD569" s="55" t="s">
        <v>319</v>
      </c>
      <c r="AE569" s="55" t="n">
        <v>269</v>
      </c>
      <c r="AF569" s="55" t="s">
        <v>319</v>
      </c>
      <c r="AG569" s="55" t="n">
        <v>180</v>
      </c>
      <c r="AH569" s="55" t="s">
        <v>319</v>
      </c>
      <c r="AI569" s="55" t="n">
        <v>63</v>
      </c>
      <c r="AJ569" s="55" t="s">
        <v>319</v>
      </c>
      <c r="AK569" s="55" t="n">
        <v>126</v>
      </c>
      <c r="AL569" s="55" t="s">
        <v>319</v>
      </c>
      <c r="AM569" s="55" t="n">
        <v>160</v>
      </c>
      <c r="AN569" s="55" t="s">
        <v>319</v>
      </c>
      <c r="AO569" s="55" t="n">
        <v>369</v>
      </c>
      <c r="AP569" s="55" t="s">
        <v>319</v>
      </c>
      <c r="AQ569" s="55" t="n">
        <v>457</v>
      </c>
      <c r="AR569" s="55" t="s">
        <v>319</v>
      </c>
      <c r="AS569" s="55" t="n">
        <v>561</v>
      </c>
      <c r="AT569" s="55" t="s">
        <v>319</v>
      </c>
      <c r="AU569" s="55" t="n">
        <v>4736</v>
      </c>
      <c r="AV569" s="55" t="s">
        <v>732</v>
      </c>
      <c r="AW569" s="55" t="s">
        <v>464</v>
      </c>
      <c r="AX569" s="55" t="s">
        <v>597</v>
      </c>
      <c r="AY569" s="55" t="n">
        <v>0</v>
      </c>
      <c r="AZ569" s="55" t="s">
        <v>684</v>
      </c>
    </row>
    <row collapsed="false" customFormat="true" customHeight="true" hidden="false" ht="15.75" outlineLevel="0" r="570" s="171">
      <c r="A570" s="55" t="n">
        <v>553</v>
      </c>
      <c r="B570" s="82" t="n">
        <v>8549</v>
      </c>
      <c r="C570" s="55" t="s">
        <v>436</v>
      </c>
      <c r="D570" s="55" t="s">
        <v>437</v>
      </c>
      <c r="E570" s="55" t="s">
        <v>462</v>
      </c>
      <c r="F570" s="55" t="s">
        <v>733</v>
      </c>
      <c r="G570" s="74" t="s">
        <v>440</v>
      </c>
      <c r="H570" s="34" t="s">
        <v>288</v>
      </c>
      <c r="I570" s="34" t="n">
        <v>4</v>
      </c>
      <c r="J570" s="36" t="s">
        <v>601</v>
      </c>
      <c r="K570" s="36" t="s">
        <v>734</v>
      </c>
      <c r="L570" s="36" t="s">
        <v>735</v>
      </c>
      <c r="M570" s="36" t="s">
        <v>634</v>
      </c>
      <c r="N570" s="36" t="s">
        <v>52</v>
      </c>
      <c r="O570" s="36" t="s">
        <v>53</v>
      </c>
      <c r="P570" s="36" t="n">
        <v>4</v>
      </c>
      <c r="Q570" s="56" t="s">
        <v>53</v>
      </c>
      <c r="R570" s="36" t="s">
        <v>444</v>
      </c>
      <c r="S570" s="36" t="s">
        <v>53</v>
      </c>
      <c r="T570" s="36" t="s">
        <v>53</v>
      </c>
      <c r="U570" s="34" t="n">
        <v>2723.72</v>
      </c>
      <c r="V570" s="34" t="n">
        <v>2706.66</v>
      </c>
      <c r="W570" s="36" t="n">
        <v>392.11</v>
      </c>
      <c r="X570" s="55" t="s">
        <v>680</v>
      </c>
      <c r="Y570" s="36" t="n">
        <v>270.83</v>
      </c>
      <c r="Z570" s="55" t="s">
        <v>680</v>
      </c>
      <c r="AA570" s="36" t="n">
        <v>366.97</v>
      </c>
      <c r="AB570" s="55" t="s">
        <v>680</v>
      </c>
      <c r="AC570" s="36" t="n">
        <v>227.28</v>
      </c>
      <c r="AD570" s="55" t="s">
        <v>680</v>
      </c>
      <c r="AE570" s="36" t="n">
        <v>108.19</v>
      </c>
      <c r="AF570" s="55" t="s">
        <v>680</v>
      </c>
      <c r="AG570" s="36" t="n">
        <v>76.47</v>
      </c>
      <c r="AH570" s="55" t="s">
        <v>680</v>
      </c>
      <c r="AI570" s="36" t="n">
        <v>55.94</v>
      </c>
      <c r="AJ570" s="55" t="s">
        <v>680</v>
      </c>
      <c r="AK570" s="36" t="n">
        <v>74.47</v>
      </c>
      <c r="AL570" s="55" t="s">
        <v>680</v>
      </c>
      <c r="AM570" s="36" t="n">
        <v>65.6</v>
      </c>
      <c r="AN570" s="55" t="s">
        <v>680</v>
      </c>
      <c r="AO570" s="55" t="n">
        <v>268.66</v>
      </c>
      <c r="AP570" s="55" t="s">
        <v>680</v>
      </c>
      <c r="AQ570" s="36" t="n">
        <v>230.18</v>
      </c>
      <c r="AR570" s="55" t="s">
        <v>680</v>
      </c>
      <c r="AS570" s="36" t="n">
        <v>357.09</v>
      </c>
      <c r="AT570" s="55" t="s">
        <v>680</v>
      </c>
      <c r="AU570" s="55" t="n">
        <v>2493.79</v>
      </c>
      <c r="AV570" s="55" t="n">
        <v>1.602</v>
      </c>
      <c r="AW570" s="55" t="s">
        <v>634</v>
      </c>
      <c r="AX570" s="55" t="s">
        <v>444</v>
      </c>
      <c r="AY570" s="55" t="n">
        <v>4</v>
      </c>
      <c r="AZ570" s="55" t="s">
        <v>453</v>
      </c>
    </row>
    <row collapsed="false" customFormat="true" customHeight="true" hidden="false" ht="15.75" outlineLevel="0" r="571" s="171">
      <c r="A571" s="55" t="n">
        <v>554</v>
      </c>
      <c r="B571" s="82" t="n">
        <v>8550</v>
      </c>
      <c r="C571" s="55" t="s">
        <v>436</v>
      </c>
      <c r="D571" s="55" t="s">
        <v>437</v>
      </c>
      <c r="E571" s="55" t="s">
        <v>449</v>
      </c>
      <c r="F571" s="55" t="s">
        <v>736</v>
      </c>
      <c r="G571" s="74"/>
      <c r="H571" s="34" t="s">
        <v>737</v>
      </c>
      <c r="I571" s="34" t="n">
        <v>1</v>
      </c>
      <c r="J571" s="36" t="s">
        <v>449</v>
      </c>
      <c r="K571" s="36" t="s">
        <v>738</v>
      </c>
      <c r="L571" s="36" t="s">
        <v>739</v>
      </c>
      <c r="M571" s="36" t="s">
        <v>459</v>
      </c>
      <c r="N571" s="36" t="s">
        <v>52</v>
      </c>
      <c r="O571" s="36" t="s">
        <v>53</v>
      </c>
      <c r="P571" s="36" t="s">
        <v>52</v>
      </c>
      <c r="Q571" s="56" t="s">
        <v>52</v>
      </c>
      <c r="R571" s="55" t="s">
        <v>740</v>
      </c>
      <c r="S571" s="36" t="s">
        <v>53</v>
      </c>
      <c r="T571" s="36"/>
      <c r="U571" s="34" t="n">
        <v>1852.99</v>
      </c>
      <c r="V571" s="191" t="n">
        <v>1972.54</v>
      </c>
      <c r="W571" s="191" t="n">
        <v>295.88</v>
      </c>
      <c r="X571" s="55" t="s">
        <v>319</v>
      </c>
      <c r="Y571" s="191" t="n">
        <v>282.65</v>
      </c>
      <c r="Z571" s="55" t="s">
        <v>319</v>
      </c>
      <c r="AA571" s="191" t="n">
        <v>370.7</v>
      </c>
      <c r="AB571" s="55" t="s">
        <v>319</v>
      </c>
      <c r="AC571" s="191" t="n">
        <v>226.35</v>
      </c>
      <c r="AD571" s="55" t="s">
        <v>319</v>
      </c>
      <c r="AE571" s="191" t="n">
        <v>108.48</v>
      </c>
      <c r="AF571" s="55" t="s">
        <v>319</v>
      </c>
      <c r="AG571" s="191" t="n">
        <v>56.66</v>
      </c>
      <c r="AH571" s="55" t="s">
        <v>319</v>
      </c>
      <c r="AI571" s="55" t="n">
        <v>31.94</v>
      </c>
      <c r="AJ571" s="55" t="s">
        <v>319</v>
      </c>
      <c r="AK571" s="55" t="n">
        <v>37.13</v>
      </c>
      <c r="AL571" s="55" t="s">
        <v>319</v>
      </c>
      <c r="AM571" s="55" t="n">
        <v>67.85</v>
      </c>
      <c r="AN571" s="55" t="s">
        <v>319</v>
      </c>
      <c r="AO571" s="55" t="n">
        <v>214.41</v>
      </c>
      <c r="AP571" s="55" t="s">
        <v>319</v>
      </c>
      <c r="AQ571" s="55" t="n">
        <v>198.62</v>
      </c>
      <c r="AR571" s="55" t="s">
        <v>319</v>
      </c>
      <c r="AS571" s="55" t="n">
        <v>294.28</v>
      </c>
      <c r="AT571" s="55" t="s">
        <v>319</v>
      </c>
      <c r="AU571" s="55" t="n">
        <v>6010.48</v>
      </c>
      <c r="AV571" s="55"/>
      <c r="AW571" s="55"/>
      <c r="AX571" s="55" t="s">
        <v>444</v>
      </c>
      <c r="AY571" s="55" t="s">
        <v>741</v>
      </c>
      <c r="AZ571" s="55" t="s">
        <v>53</v>
      </c>
    </row>
    <row collapsed="false" customFormat="false" customHeight="false" hidden="false" ht="15.9" outlineLevel="0" r="572">
      <c r="A572" s="55" t="n">
        <v>555</v>
      </c>
      <c r="B572" s="82" t="n">
        <v>8551</v>
      </c>
      <c r="C572" s="145" t="s">
        <v>448</v>
      </c>
      <c r="D572" s="145" t="s">
        <v>437</v>
      </c>
      <c r="E572" s="145" t="s">
        <v>438</v>
      </c>
      <c r="F572" s="145" t="s">
        <v>742</v>
      </c>
      <c r="G572" s="192" t="s">
        <v>658</v>
      </c>
      <c r="H572" s="34" t="s">
        <v>288</v>
      </c>
      <c r="I572" s="120" t="n">
        <v>1</v>
      </c>
      <c r="J572" s="141" t="s">
        <v>444</v>
      </c>
      <c r="K572" s="141" t="n">
        <v>100</v>
      </c>
      <c r="L572" s="141" t="n">
        <v>7</v>
      </c>
      <c r="M572" s="141" t="s">
        <v>600</v>
      </c>
      <c r="N572" s="141" t="s">
        <v>52</v>
      </c>
      <c r="O572" s="141" t="s">
        <v>53</v>
      </c>
      <c r="P572" s="141" t="s">
        <v>667</v>
      </c>
      <c r="Q572" s="148" t="s">
        <v>53</v>
      </c>
      <c r="R572" s="193" t="s">
        <v>743</v>
      </c>
      <c r="S572" s="141" t="s">
        <v>53</v>
      </c>
      <c r="T572" s="141"/>
      <c r="U572" s="120" t="n">
        <v>225.75</v>
      </c>
      <c r="V572" s="120" t="n">
        <v>1281</v>
      </c>
      <c r="W572" s="145" t="n">
        <v>435.57</v>
      </c>
      <c r="X572" s="194"/>
      <c r="Y572" s="145" t="n">
        <v>387</v>
      </c>
      <c r="Z572" s="194"/>
      <c r="AA572" s="145" t="n">
        <v>381</v>
      </c>
      <c r="AB572" s="194"/>
      <c r="AC572" s="145" t="n">
        <v>317</v>
      </c>
      <c r="AD572" s="194"/>
      <c r="AE572" s="145" t="n">
        <v>186</v>
      </c>
      <c r="AF572" s="194"/>
      <c r="AG572" s="145" t="n">
        <v>79</v>
      </c>
      <c r="AH572" s="194"/>
      <c r="AI572" s="145" t="n">
        <v>38</v>
      </c>
      <c r="AJ572" s="194"/>
      <c r="AK572" s="145" t="n">
        <v>61</v>
      </c>
      <c r="AL572" s="194"/>
      <c r="AM572" s="145" t="n">
        <v>66</v>
      </c>
      <c r="AN572" s="194"/>
      <c r="AO572" s="145" t="n">
        <v>194</v>
      </c>
      <c r="AP572" s="194"/>
      <c r="AQ572" s="145" t="n">
        <v>241</v>
      </c>
      <c r="AR572" s="194"/>
      <c r="AS572" s="145" t="n">
        <v>323</v>
      </c>
      <c r="AT572" s="194"/>
      <c r="AU572" s="195" t="n">
        <v>2708.57</v>
      </c>
      <c r="AV572" s="145" t="n">
        <v>0.72947</v>
      </c>
      <c r="AW572" s="145" t="s">
        <v>633</v>
      </c>
      <c r="AX572" s="145" t="s">
        <v>444</v>
      </c>
      <c r="AY572" s="145" t="n">
        <v>4</v>
      </c>
      <c r="AZ572" s="145" t="s">
        <v>710</v>
      </c>
    </row>
    <row collapsed="false" customFormat="false" customHeight="false" hidden="false" ht="15.9" outlineLevel="0" r="573">
      <c r="A573" s="55" t="n">
        <v>556</v>
      </c>
      <c r="B573" s="82" t="n">
        <v>8552</v>
      </c>
      <c r="C573" s="145" t="s">
        <v>448</v>
      </c>
      <c r="D573" s="145" t="s">
        <v>437</v>
      </c>
      <c r="E573" s="145" t="s">
        <v>438</v>
      </c>
      <c r="F573" s="145" t="s">
        <v>742</v>
      </c>
      <c r="G573" s="192" t="s">
        <v>658</v>
      </c>
      <c r="H573" s="34" t="s">
        <v>288</v>
      </c>
      <c r="I573" s="120" t="n">
        <v>1</v>
      </c>
      <c r="J573" s="141" t="s">
        <v>444</v>
      </c>
      <c r="K573" s="141" t="n">
        <v>100</v>
      </c>
      <c r="L573" s="141" t="n">
        <v>7</v>
      </c>
      <c r="M573" s="141" t="s">
        <v>600</v>
      </c>
      <c r="N573" s="141" t="s">
        <v>52</v>
      </c>
      <c r="O573" s="141" t="s">
        <v>53</v>
      </c>
      <c r="P573" s="141" t="s">
        <v>667</v>
      </c>
      <c r="Q573" s="148" t="s">
        <v>53</v>
      </c>
      <c r="R573" s="193" t="s">
        <v>743</v>
      </c>
      <c r="S573" s="141" t="s">
        <v>53</v>
      </c>
      <c r="T573" s="141"/>
      <c r="U573" s="120" t="n">
        <v>135</v>
      </c>
      <c r="V573" s="120" t="n">
        <v>675</v>
      </c>
      <c r="W573" s="145" t="n">
        <v>209</v>
      </c>
      <c r="X573" s="196"/>
      <c r="Y573" s="145" t="n">
        <v>210</v>
      </c>
      <c r="Z573" s="196"/>
      <c r="AA573" s="145" t="n">
        <v>210</v>
      </c>
      <c r="AB573" s="196"/>
      <c r="AC573" s="145" t="n">
        <v>210</v>
      </c>
      <c r="AD573" s="196"/>
      <c r="AE573" s="145" t="n">
        <v>108</v>
      </c>
      <c r="AF573" s="196"/>
      <c r="AG573" s="145" t="n">
        <v>60</v>
      </c>
      <c r="AH573" s="196"/>
      <c r="AI573" s="145" t="n">
        <v>64</v>
      </c>
      <c r="AJ573" s="196"/>
      <c r="AK573" s="145" t="n">
        <v>68</v>
      </c>
      <c r="AL573" s="196"/>
      <c r="AM573" s="145" t="n">
        <v>121</v>
      </c>
      <c r="AN573" s="196"/>
      <c r="AO573" s="145" t="n">
        <v>86</v>
      </c>
      <c r="AP573" s="196"/>
      <c r="AQ573" s="145" t="n">
        <v>115</v>
      </c>
      <c r="AR573" s="196"/>
      <c r="AS573" s="145" t="n">
        <v>161</v>
      </c>
      <c r="AT573" s="196"/>
      <c r="AU573" s="145" t="n">
        <v>1622</v>
      </c>
      <c r="AV573" s="145" t="n">
        <v>0.37197</v>
      </c>
      <c r="AW573" s="145" t="s">
        <v>633</v>
      </c>
      <c r="AX573" s="145" t="s">
        <v>444</v>
      </c>
      <c r="AY573" s="145" t="n">
        <v>2</v>
      </c>
      <c r="AZ573" s="145" t="s">
        <v>710</v>
      </c>
    </row>
    <row collapsed="false" customFormat="false" customHeight="false" hidden="false" ht="15.9" outlineLevel="0" r="574">
      <c r="A574" s="55" t="n">
        <v>557</v>
      </c>
      <c r="B574" s="82" t="n">
        <v>8553</v>
      </c>
      <c r="C574" s="145" t="s">
        <v>448</v>
      </c>
      <c r="D574" s="55" t="s">
        <v>437</v>
      </c>
      <c r="E574" s="55" t="s">
        <v>438</v>
      </c>
      <c r="F574" s="55" t="s">
        <v>742</v>
      </c>
      <c r="G574" s="74" t="s">
        <v>658</v>
      </c>
      <c r="H574" s="34" t="s">
        <v>288</v>
      </c>
      <c r="I574" s="34" t="n">
        <v>1</v>
      </c>
      <c r="J574" s="36" t="s">
        <v>444</v>
      </c>
      <c r="K574" s="36" t="n">
        <v>100</v>
      </c>
      <c r="L574" s="36" t="n">
        <v>7</v>
      </c>
      <c r="M574" s="36" t="s">
        <v>600</v>
      </c>
      <c r="N574" s="36" t="s">
        <v>52</v>
      </c>
      <c r="O574" s="36" t="s">
        <v>53</v>
      </c>
      <c r="P574" s="36" t="s">
        <v>667</v>
      </c>
      <c r="Q574" s="56" t="s">
        <v>53</v>
      </c>
      <c r="R574" s="69" t="s">
        <v>743</v>
      </c>
      <c r="S574" s="36" t="s">
        <v>53</v>
      </c>
      <c r="T574" s="36"/>
      <c r="U574" s="34" t="n">
        <v>177</v>
      </c>
      <c r="V574" s="34" t="n">
        <v>204</v>
      </c>
      <c r="W574" s="55" t="n">
        <v>86</v>
      </c>
      <c r="X574" s="196"/>
      <c r="Y574" s="55" t="n">
        <v>145</v>
      </c>
      <c r="Z574" s="196"/>
      <c r="AA574" s="55" t="n">
        <v>145</v>
      </c>
      <c r="AB574" s="196"/>
      <c r="AC574" s="55" t="n">
        <v>67</v>
      </c>
      <c r="AD574" s="196"/>
      <c r="AE574" s="55" t="n">
        <v>83</v>
      </c>
      <c r="AF574" s="196"/>
      <c r="AG574" s="55" t="n">
        <v>34</v>
      </c>
      <c r="AH574" s="196"/>
      <c r="AI574" s="55" t="n">
        <v>0</v>
      </c>
      <c r="AJ574" s="196"/>
      <c r="AK574" s="55" t="n">
        <v>20</v>
      </c>
      <c r="AL574" s="196"/>
      <c r="AM574" s="55" t="n">
        <v>28</v>
      </c>
      <c r="AN574" s="196"/>
      <c r="AO574" s="55" t="n">
        <v>68</v>
      </c>
      <c r="AP574" s="196"/>
      <c r="AQ574" s="55" t="n">
        <v>90</v>
      </c>
      <c r="AR574" s="196"/>
      <c r="AS574" s="55" t="n">
        <v>108</v>
      </c>
      <c r="AT574" s="196"/>
      <c r="AU574" s="55" t="n">
        <v>874</v>
      </c>
      <c r="AV574" s="55" t="n">
        <v>0.28086</v>
      </c>
      <c r="AW574" s="55" t="s">
        <v>633</v>
      </c>
      <c r="AX574" s="55" t="s">
        <v>444</v>
      </c>
      <c r="AY574" s="55" t="n">
        <v>10</v>
      </c>
      <c r="AZ574" s="55" t="s">
        <v>710</v>
      </c>
    </row>
    <row collapsed="false" customFormat="false" customHeight="true" hidden="false" ht="15.9" outlineLevel="0" r="575">
      <c r="A575" s="55" t="n">
        <v>558</v>
      </c>
      <c r="B575" s="82" t="n">
        <v>8554</v>
      </c>
      <c r="C575" s="145" t="s">
        <v>448</v>
      </c>
      <c r="D575" s="145" t="s">
        <v>437</v>
      </c>
      <c r="E575" s="145" t="s">
        <v>449</v>
      </c>
      <c r="F575" s="145" t="s">
        <v>742</v>
      </c>
      <c r="G575" s="192" t="s">
        <v>658</v>
      </c>
      <c r="H575" s="34" t="s">
        <v>288</v>
      </c>
      <c r="I575" s="120" t="n">
        <v>1</v>
      </c>
      <c r="J575" s="141" t="s">
        <v>444</v>
      </c>
      <c r="K575" s="141" t="n">
        <v>200</v>
      </c>
      <c r="L575" s="141" t="n">
        <v>10</v>
      </c>
      <c r="M575" s="141" t="s">
        <v>600</v>
      </c>
      <c r="N575" s="141" t="s">
        <v>52</v>
      </c>
      <c r="O575" s="141" t="s">
        <v>53</v>
      </c>
      <c r="P575" s="141" t="s">
        <v>667</v>
      </c>
      <c r="Q575" s="148" t="s">
        <v>53</v>
      </c>
      <c r="R575" s="193" t="s">
        <v>743</v>
      </c>
      <c r="S575" s="141" t="s">
        <v>53</v>
      </c>
      <c r="T575" s="141"/>
      <c r="U575" s="120" t="n">
        <v>0</v>
      </c>
      <c r="V575" s="120" t="n">
        <v>0</v>
      </c>
      <c r="W575" s="145" t="n">
        <v>0</v>
      </c>
      <c r="X575" s="196"/>
      <c r="Y575" s="145" t="n">
        <v>0</v>
      </c>
      <c r="Z575" s="196"/>
      <c r="AA575" s="145" t="n">
        <v>0</v>
      </c>
      <c r="AB575" s="196"/>
      <c r="AC575" s="145" t="n">
        <v>0</v>
      </c>
      <c r="AD575" s="196"/>
      <c r="AE575" s="145" t="n">
        <v>0</v>
      </c>
      <c r="AF575" s="196"/>
      <c r="AG575" s="145" t="n">
        <v>0</v>
      </c>
      <c r="AH575" s="196"/>
      <c r="AI575" s="145" t="n">
        <v>0</v>
      </c>
      <c r="AJ575" s="196"/>
      <c r="AK575" s="145" t="n">
        <v>0</v>
      </c>
      <c r="AL575" s="196"/>
      <c r="AM575" s="145" t="n">
        <v>0</v>
      </c>
      <c r="AN575" s="196"/>
      <c r="AO575" s="145" t="n">
        <v>0</v>
      </c>
      <c r="AP575" s="196"/>
      <c r="AQ575" s="145" t="n">
        <v>0</v>
      </c>
      <c r="AR575" s="196"/>
      <c r="AS575" s="145" t="n">
        <v>0</v>
      </c>
      <c r="AT575" s="196"/>
      <c r="AU575" s="145" t="n">
        <v>0</v>
      </c>
      <c r="AV575" s="145" t="s">
        <v>744</v>
      </c>
      <c r="AW575" s="145"/>
      <c r="AX575" s="145" t="s">
        <v>444</v>
      </c>
      <c r="AY575" s="145" t="n">
        <v>1</v>
      </c>
      <c r="AZ575" s="145" t="s">
        <v>710</v>
      </c>
    </row>
    <row collapsed="false" customFormat="false" customHeight="false" hidden="false" ht="15.9" outlineLevel="0" r="576">
      <c r="A576" s="55" t="n">
        <v>559</v>
      </c>
      <c r="B576" s="82" t="n">
        <v>8555</v>
      </c>
      <c r="C576" s="145" t="s">
        <v>448</v>
      </c>
      <c r="D576" s="145" t="s">
        <v>437</v>
      </c>
      <c r="E576" s="145" t="s">
        <v>438</v>
      </c>
      <c r="F576" s="145" t="s">
        <v>742</v>
      </c>
      <c r="G576" s="192" t="s">
        <v>658</v>
      </c>
      <c r="H576" s="34" t="s">
        <v>288</v>
      </c>
      <c r="I576" s="120" t="n">
        <v>1</v>
      </c>
      <c r="J576" s="141" t="s">
        <v>444</v>
      </c>
      <c r="K576" s="141" t="n">
        <v>100</v>
      </c>
      <c r="L576" s="141" t="n">
        <v>7</v>
      </c>
      <c r="M576" s="141" t="s">
        <v>600</v>
      </c>
      <c r="N576" s="141" t="s">
        <v>52</v>
      </c>
      <c r="O576" s="141" t="s">
        <v>53</v>
      </c>
      <c r="P576" s="141" t="s">
        <v>667</v>
      </c>
      <c r="Q576" s="148" t="s">
        <v>53</v>
      </c>
      <c r="R576" s="193" t="s">
        <v>743</v>
      </c>
      <c r="S576" s="141" t="s">
        <v>53</v>
      </c>
      <c r="T576" s="141"/>
      <c r="U576" s="197" t="n">
        <v>0</v>
      </c>
      <c r="V576" s="197" t="n">
        <v>88</v>
      </c>
      <c r="W576" s="145" t="n">
        <v>38</v>
      </c>
      <c r="X576" s="196"/>
      <c r="Y576" s="145" t="n">
        <v>31</v>
      </c>
      <c r="Z576" s="196"/>
      <c r="AA576" s="145" t="n">
        <v>29</v>
      </c>
      <c r="AB576" s="196"/>
      <c r="AC576" s="145" t="n">
        <v>24</v>
      </c>
      <c r="AD576" s="196"/>
      <c r="AE576" s="145" t="n">
        <v>17</v>
      </c>
      <c r="AF576" s="196"/>
      <c r="AG576" s="145" t="n">
        <v>7</v>
      </c>
      <c r="AH576" s="196"/>
      <c r="AI576" s="145" t="n">
        <v>3</v>
      </c>
      <c r="AJ576" s="196"/>
      <c r="AK576" s="145" t="n">
        <v>6</v>
      </c>
      <c r="AL576" s="196"/>
      <c r="AM576" s="145" t="n">
        <v>5</v>
      </c>
      <c r="AN576" s="196"/>
      <c r="AO576" s="145" t="n">
        <v>20</v>
      </c>
      <c r="AP576" s="196"/>
      <c r="AQ576" s="145" t="n">
        <v>20</v>
      </c>
      <c r="AR576" s="196"/>
      <c r="AS576" s="145" t="n">
        <v>27</v>
      </c>
      <c r="AT576" s="196"/>
      <c r="AU576" s="145" t="n">
        <v>227</v>
      </c>
      <c r="AV576" s="198" t="n">
        <v>0.18569</v>
      </c>
      <c r="AW576" s="145" t="s">
        <v>633</v>
      </c>
      <c r="AX576" s="145" t="s">
        <v>444</v>
      </c>
      <c r="AY576" s="145" t="n">
        <v>1</v>
      </c>
      <c r="AZ576" s="145" t="s">
        <v>710</v>
      </c>
    </row>
    <row collapsed="false" customFormat="false" customHeight="false" hidden="false" ht="15.9" outlineLevel="0" r="577">
      <c r="A577" s="55" t="n">
        <v>560</v>
      </c>
      <c r="B577" s="82" t="n">
        <v>8556</v>
      </c>
      <c r="C577" s="145" t="s">
        <v>448</v>
      </c>
      <c r="D577" s="145" t="s">
        <v>437</v>
      </c>
      <c r="E577" s="145" t="s">
        <v>438</v>
      </c>
      <c r="F577" s="145" t="s">
        <v>742</v>
      </c>
      <c r="G577" s="192" t="s">
        <v>658</v>
      </c>
      <c r="H577" s="34" t="s">
        <v>288</v>
      </c>
      <c r="I577" s="120" t="n">
        <v>1</v>
      </c>
      <c r="J577" s="141" t="s">
        <v>444</v>
      </c>
      <c r="K577" s="141" t="n">
        <v>100</v>
      </c>
      <c r="L577" s="141" t="n">
        <v>7</v>
      </c>
      <c r="M577" s="141" t="s">
        <v>600</v>
      </c>
      <c r="N577" s="141" t="s">
        <v>52</v>
      </c>
      <c r="O577" s="141" t="s">
        <v>53</v>
      </c>
      <c r="P577" s="141" t="s">
        <v>667</v>
      </c>
      <c r="Q577" s="148" t="s">
        <v>53</v>
      </c>
      <c r="R577" s="193" t="s">
        <v>743</v>
      </c>
      <c r="S577" s="141" t="s">
        <v>53</v>
      </c>
      <c r="T577" s="141"/>
      <c r="U577" s="197" t="n">
        <v>0</v>
      </c>
      <c r="V577" s="197" t="n">
        <v>568</v>
      </c>
      <c r="W577" s="145" t="n">
        <v>204</v>
      </c>
      <c r="X577" s="196"/>
      <c r="Y577" s="145" t="n">
        <v>243</v>
      </c>
      <c r="Z577" s="196"/>
      <c r="AA577" s="145" t="n">
        <v>236</v>
      </c>
      <c r="AB577" s="196"/>
      <c r="AC577" s="145" t="n">
        <v>165</v>
      </c>
      <c r="AD577" s="196"/>
      <c r="AE577" s="145" t="n">
        <v>96</v>
      </c>
      <c r="AF577" s="196"/>
      <c r="AG577" s="145" t="n">
        <v>44</v>
      </c>
      <c r="AH577" s="196"/>
      <c r="AI577" s="145" t="n">
        <v>16</v>
      </c>
      <c r="AJ577" s="196"/>
      <c r="AK577" s="145" t="n">
        <v>27</v>
      </c>
      <c r="AL577" s="196"/>
      <c r="AM577" s="145" t="n">
        <v>26</v>
      </c>
      <c r="AN577" s="196"/>
      <c r="AO577" s="145" t="n">
        <v>117</v>
      </c>
      <c r="AP577" s="196"/>
      <c r="AQ577" s="145" t="n">
        <v>138</v>
      </c>
      <c r="AR577" s="196"/>
      <c r="AS577" s="145" t="n">
        <v>189</v>
      </c>
      <c r="AT577" s="196"/>
      <c r="AU577" s="145" t="n">
        <v>1501</v>
      </c>
      <c r="AV577" s="145" t="n">
        <v>0.63989</v>
      </c>
      <c r="AW577" s="145" t="s">
        <v>633</v>
      </c>
      <c r="AX577" s="145" t="s">
        <v>444</v>
      </c>
      <c r="AY577" s="145" t="n">
        <v>2</v>
      </c>
      <c r="AZ577" s="145" t="s">
        <v>710</v>
      </c>
    </row>
    <row collapsed="false" customFormat="false" customHeight="false" hidden="false" ht="15.9" outlineLevel="0" r="578">
      <c r="A578" s="55" t="n">
        <v>561</v>
      </c>
      <c r="B578" s="82" t="n">
        <v>8557</v>
      </c>
      <c r="C578" s="145" t="s">
        <v>448</v>
      </c>
      <c r="D578" s="145" t="s">
        <v>437</v>
      </c>
      <c r="E578" s="145" t="s">
        <v>438</v>
      </c>
      <c r="F578" s="145" t="s">
        <v>742</v>
      </c>
      <c r="G578" s="192" t="s">
        <v>658</v>
      </c>
      <c r="H578" s="34" t="s">
        <v>288</v>
      </c>
      <c r="I578" s="120" t="n">
        <v>1</v>
      </c>
      <c r="J578" s="141" t="s">
        <v>444</v>
      </c>
      <c r="K578" s="141" t="n">
        <v>100</v>
      </c>
      <c r="L578" s="141" t="n">
        <v>7</v>
      </c>
      <c r="M578" s="141" t="s">
        <v>600</v>
      </c>
      <c r="N578" s="141" t="s">
        <v>52</v>
      </c>
      <c r="O578" s="141" t="s">
        <v>53</v>
      </c>
      <c r="P578" s="141" t="s">
        <v>667</v>
      </c>
      <c r="Q578" s="148" t="s">
        <v>53</v>
      </c>
      <c r="R578" s="193" t="s">
        <v>743</v>
      </c>
      <c r="S578" s="141" t="s">
        <v>53</v>
      </c>
      <c r="T578" s="141"/>
      <c r="U578" s="197" t="n">
        <v>0</v>
      </c>
      <c r="V578" s="197" t="n">
        <v>523</v>
      </c>
      <c r="W578" s="145" t="n">
        <v>188</v>
      </c>
      <c r="X578" s="196"/>
      <c r="Y578" s="145" t="n">
        <v>224</v>
      </c>
      <c r="Z578" s="196"/>
      <c r="AA578" s="145" t="n">
        <v>218</v>
      </c>
      <c r="AB578" s="196"/>
      <c r="AC578" s="145" t="n">
        <v>159</v>
      </c>
      <c r="AD578" s="196"/>
      <c r="AE578" s="145" t="n">
        <v>87</v>
      </c>
      <c r="AF578" s="196"/>
      <c r="AG578" s="145" t="n">
        <v>45</v>
      </c>
      <c r="AH578" s="196"/>
      <c r="AI578" s="145" t="n">
        <v>17</v>
      </c>
      <c r="AJ578" s="196"/>
      <c r="AK578" s="145" t="n">
        <v>24</v>
      </c>
      <c r="AL578" s="196"/>
      <c r="AM578" s="145" t="n">
        <v>22</v>
      </c>
      <c r="AN578" s="196"/>
      <c r="AO578" s="145" t="n">
        <v>110</v>
      </c>
      <c r="AP578" s="196"/>
      <c r="AQ578" s="145" t="n">
        <v>125</v>
      </c>
      <c r="AR578" s="196"/>
      <c r="AS578" s="145" t="n">
        <v>173</v>
      </c>
      <c r="AT578" s="196"/>
      <c r="AU578" s="145" t="n">
        <v>1392</v>
      </c>
      <c r="AV578" s="145" t="n">
        <v>0.24549</v>
      </c>
      <c r="AW578" s="145" t="s">
        <v>633</v>
      </c>
      <c r="AX578" s="145" t="s">
        <v>444</v>
      </c>
      <c r="AY578" s="145" t="n">
        <v>2</v>
      </c>
      <c r="AZ578" s="145" t="s">
        <v>710</v>
      </c>
    </row>
    <row collapsed="false" customFormat="false" customHeight="false" hidden="false" ht="15.9" outlineLevel="0" r="579">
      <c r="A579" s="55" t="n">
        <v>562</v>
      </c>
      <c r="B579" s="82" t="n">
        <v>8558</v>
      </c>
      <c r="C579" s="145" t="s">
        <v>448</v>
      </c>
      <c r="D579" s="145" t="s">
        <v>437</v>
      </c>
      <c r="E579" s="145" t="s">
        <v>438</v>
      </c>
      <c r="F579" s="145" t="s">
        <v>742</v>
      </c>
      <c r="G579" s="192" t="s">
        <v>658</v>
      </c>
      <c r="H579" s="34" t="s">
        <v>288</v>
      </c>
      <c r="I579" s="120" t="n">
        <v>1</v>
      </c>
      <c r="J579" s="141" t="s">
        <v>444</v>
      </c>
      <c r="K579" s="141" t="n">
        <v>100</v>
      </c>
      <c r="L579" s="141" t="n">
        <v>7</v>
      </c>
      <c r="M579" s="141" t="s">
        <v>600</v>
      </c>
      <c r="N579" s="141" t="s">
        <v>52</v>
      </c>
      <c r="O579" s="141" t="s">
        <v>53</v>
      </c>
      <c r="P579" s="141" t="s">
        <v>667</v>
      </c>
      <c r="Q579" s="148" t="s">
        <v>53</v>
      </c>
      <c r="R579" s="193" t="s">
        <v>743</v>
      </c>
      <c r="S579" s="141" t="s">
        <v>53</v>
      </c>
      <c r="T579" s="141"/>
      <c r="U579" s="197" t="n">
        <v>0</v>
      </c>
      <c r="V579" s="197" t="n">
        <v>661</v>
      </c>
      <c r="W579" s="145" t="n">
        <v>161</v>
      </c>
      <c r="X579" s="196"/>
      <c r="Y579" s="145" t="n">
        <v>210</v>
      </c>
      <c r="Z579" s="196"/>
      <c r="AA579" s="145" t="n">
        <v>176</v>
      </c>
      <c r="AB579" s="196"/>
      <c r="AC579" s="145" t="n">
        <v>139</v>
      </c>
      <c r="AD579" s="196"/>
      <c r="AE579" s="145" t="n">
        <v>84</v>
      </c>
      <c r="AF579" s="196"/>
      <c r="AG579" s="145" t="n">
        <v>42</v>
      </c>
      <c r="AH579" s="196"/>
      <c r="AI579" s="145" t="n">
        <v>22</v>
      </c>
      <c r="AJ579" s="196"/>
      <c r="AK579" s="145" t="n">
        <v>22</v>
      </c>
      <c r="AL579" s="196"/>
      <c r="AM579" s="145" t="n">
        <v>24</v>
      </c>
      <c r="AN579" s="196"/>
      <c r="AO579" s="145" t="n">
        <v>102</v>
      </c>
      <c r="AP579" s="196"/>
      <c r="AQ579" s="145" t="n">
        <v>118</v>
      </c>
      <c r="AR579" s="196"/>
      <c r="AS579" s="145" t="n">
        <v>164</v>
      </c>
      <c r="AT579" s="196"/>
      <c r="AU579" s="145" t="n">
        <v>1264</v>
      </c>
      <c r="AV579" s="145" t="n">
        <v>0.39439</v>
      </c>
      <c r="AW579" s="145" t="s">
        <v>633</v>
      </c>
      <c r="AX579" s="145" t="s">
        <v>444</v>
      </c>
      <c r="AY579" s="145" t="n">
        <v>2</v>
      </c>
      <c r="AZ579" s="145" t="s">
        <v>710</v>
      </c>
    </row>
    <row collapsed="false" customFormat="false" customHeight="false" hidden="false" ht="15.9" outlineLevel="0" r="580">
      <c r="A580" s="55" t="n">
        <v>563</v>
      </c>
      <c r="B580" s="82" t="n">
        <v>8559</v>
      </c>
      <c r="C580" s="145" t="s">
        <v>448</v>
      </c>
      <c r="D580" s="145" t="s">
        <v>437</v>
      </c>
      <c r="E580" s="145" t="s">
        <v>438</v>
      </c>
      <c r="F580" s="145" t="s">
        <v>742</v>
      </c>
      <c r="G580" s="192" t="s">
        <v>658</v>
      </c>
      <c r="H580" s="34" t="s">
        <v>288</v>
      </c>
      <c r="I580" s="120" t="n">
        <v>1</v>
      </c>
      <c r="J580" s="141" t="s">
        <v>444</v>
      </c>
      <c r="K580" s="141" t="n">
        <v>100</v>
      </c>
      <c r="L580" s="141" t="n">
        <v>7</v>
      </c>
      <c r="M580" s="141" t="s">
        <v>600</v>
      </c>
      <c r="N580" s="141" t="s">
        <v>52</v>
      </c>
      <c r="O580" s="141" t="s">
        <v>53</v>
      </c>
      <c r="P580" s="141" t="s">
        <v>667</v>
      </c>
      <c r="Q580" s="148" t="s">
        <v>53</v>
      </c>
      <c r="R580" s="193" t="s">
        <v>743</v>
      </c>
      <c r="S580" s="141" t="s">
        <v>53</v>
      </c>
      <c r="T580" s="141"/>
      <c r="U580" s="197" t="n">
        <v>0</v>
      </c>
      <c r="V580" s="197" t="n">
        <v>483</v>
      </c>
      <c r="W580" s="145" t="n">
        <v>138</v>
      </c>
      <c r="X580" s="196"/>
      <c r="Y580" s="145" t="n">
        <v>163</v>
      </c>
      <c r="Z580" s="196"/>
      <c r="AA580" s="145" t="n">
        <v>159</v>
      </c>
      <c r="AB580" s="196"/>
      <c r="AC580" s="145" t="n">
        <v>116</v>
      </c>
      <c r="AD580" s="196"/>
      <c r="AE580" s="145" t="n">
        <v>70</v>
      </c>
      <c r="AF580" s="196"/>
      <c r="AG580" s="145" t="n">
        <v>40</v>
      </c>
      <c r="AH580" s="196"/>
      <c r="AI580" s="145" t="n">
        <v>18</v>
      </c>
      <c r="AJ580" s="196"/>
      <c r="AK580" s="145" t="n">
        <v>19</v>
      </c>
      <c r="AL580" s="196"/>
      <c r="AM580" s="145" t="n">
        <v>26</v>
      </c>
      <c r="AN580" s="196"/>
      <c r="AO580" s="145" t="n">
        <v>81</v>
      </c>
      <c r="AP580" s="196"/>
      <c r="AQ580" s="145" t="n">
        <v>100</v>
      </c>
      <c r="AR580" s="196"/>
      <c r="AS580" s="145" t="n">
        <v>138</v>
      </c>
      <c r="AT580" s="196"/>
      <c r="AU580" s="145" t="n">
        <v>1068</v>
      </c>
      <c r="AV580" s="145" t="n">
        <v>0.25994</v>
      </c>
      <c r="AW580" s="145" t="s">
        <v>633</v>
      </c>
      <c r="AX580" s="145" t="s">
        <v>444</v>
      </c>
      <c r="AY580" s="145" t="n">
        <v>2</v>
      </c>
      <c r="AZ580" s="145" t="s">
        <v>710</v>
      </c>
    </row>
    <row collapsed="false" customFormat="false" customHeight="false" hidden="false" ht="15.9" outlineLevel="0" r="581">
      <c r="A581" s="55" t="n">
        <v>564</v>
      </c>
      <c r="B581" s="82" t="n">
        <v>8560</v>
      </c>
      <c r="C581" s="145" t="s">
        <v>448</v>
      </c>
      <c r="D581" s="145" t="s">
        <v>437</v>
      </c>
      <c r="E581" s="145" t="s">
        <v>438</v>
      </c>
      <c r="F581" s="145" t="s">
        <v>742</v>
      </c>
      <c r="G581" s="192" t="s">
        <v>658</v>
      </c>
      <c r="H581" s="34" t="s">
        <v>288</v>
      </c>
      <c r="I581" s="120" t="n">
        <v>0</v>
      </c>
      <c r="J581" s="141" t="s">
        <v>444</v>
      </c>
      <c r="K581" s="141" t="n">
        <v>100</v>
      </c>
      <c r="L581" s="141" t="n">
        <v>7</v>
      </c>
      <c r="M581" s="141" t="s">
        <v>600</v>
      </c>
      <c r="N581" s="141" t="s">
        <v>52</v>
      </c>
      <c r="O581" s="141" t="s">
        <v>53</v>
      </c>
      <c r="P581" s="141" t="s">
        <v>667</v>
      </c>
      <c r="Q581" s="148" t="s">
        <v>53</v>
      </c>
      <c r="R581" s="193" t="s">
        <v>743</v>
      </c>
      <c r="S581" s="141" t="s">
        <v>53</v>
      </c>
      <c r="T581" s="141"/>
      <c r="U581" s="197" t="n">
        <v>0</v>
      </c>
      <c r="V581" s="197" t="n">
        <v>198</v>
      </c>
      <c r="W581" s="145" t="n">
        <v>61</v>
      </c>
      <c r="X581" s="196"/>
      <c r="Y581" s="145" t="n">
        <v>61</v>
      </c>
      <c r="Z581" s="196"/>
      <c r="AA581" s="145" t="n">
        <v>61</v>
      </c>
      <c r="AB581" s="196"/>
      <c r="AC581" s="145" t="n">
        <v>61</v>
      </c>
      <c r="AD581" s="196"/>
      <c r="AE581" s="145" t="n">
        <v>35</v>
      </c>
      <c r="AF581" s="196"/>
      <c r="AG581" s="145" t="n">
        <v>25</v>
      </c>
      <c r="AH581" s="196"/>
      <c r="AI581" s="145" t="n">
        <v>7</v>
      </c>
      <c r="AJ581" s="196"/>
      <c r="AK581" s="145" t="n">
        <v>10</v>
      </c>
      <c r="AL581" s="196"/>
      <c r="AM581" s="145" t="n">
        <v>8</v>
      </c>
      <c r="AN581" s="196"/>
      <c r="AO581" s="145" t="n">
        <v>53</v>
      </c>
      <c r="AP581" s="196"/>
      <c r="AQ581" s="145" t="n">
        <v>51</v>
      </c>
      <c r="AR581" s="196"/>
      <c r="AS581" s="145" t="n">
        <v>51</v>
      </c>
      <c r="AT581" s="196"/>
      <c r="AU581" s="145" t="n">
        <v>484</v>
      </c>
      <c r="AV581" s="145" t="n">
        <v>0.20887</v>
      </c>
      <c r="AW581" s="145" t="s">
        <v>633</v>
      </c>
      <c r="AX581" s="145" t="s">
        <v>444</v>
      </c>
      <c r="AY581" s="145" t="n">
        <v>1</v>
      </c>
      <c r="AZ581" s="145" t="s">
        <v>710</v>
      </c>
    </row>
    <row collapsed="false" customFormat="false" customHeight="false" hidden="false" ht="15.9" outlineLevel="0" r="582">
      <c r="A582" s="55" t="n">
        <v>565</v>
      </c>
      <c r="B582" s="82" t="n">
        <v>8561</v>
      </c>
      <c r="C582" s="145" t="s">
        <v>448</v>
      </c>
      <c r="D582" s="145" t="s">
        <v>437</v>
      </c>
      <c r="E582" s="145" t="s">
        <v>438</v>
      </c>
      <c r="F582" s="145" t="s">
        <v>742</v>
      </c>
      <c r="G582" s="192" t="s">
        <v>658</v>
      </c>
      <c r="H582" s="34" t="s">
        <v>288</v>
      </c>
      <c r="I582" s="120" t="n">
        <v>0</v>
      </c>
      <c r="J582" s="141" t="s">
        <v>444</v>
      </c>
      <c r="K582" s="141" t="n">
        <v>100</v>
      </c>
      <c r="L582" s="141" t="n">
        <v>7</v>
      </c>
      <c r="M582" s="141" t="s">
        <v>600</v>
      </c>
      <c r="N582" s="141" t="s">
        <v>52</v>
      </c>
      <c r="O582" s="141" t="s">
        <v>53</v>
      </c>
      <c r="P582" s="141" t="s">
        <v>667</v>
      </c>
      <c r="Q582" s="148" t="s">
        <v>53</v>
      </c>
      <c r="R582" s="193" t="s">
        <v>743</v>
      </c>
      <c r="S582" s="141" t="s">
        <v>53</v>
      </c>
      <c r="T582" s="141"/>
      <c r="U582" s="197" t="n">
        <v>0</v>
      </c>
      <c r="V582" s="197" t="n">
        <v>202</v>
      </c>
      <c r="W582" s="145" t="n">
        <v>62</v>
      </c>
      <c r="X582" s="196"/>
      <c r="Y582" s="145" t="n">
        <v>62</v>
      </c>
      <c r="Z582" s="196"/>
      <c r="AA582" s="145" t="n">
        <v>55</v>
      </c>
      <c r="AB582" s="196"/>
      <c r="AC582" s="145" t="n">
        <v>103</v>
      </c>
      <c r="AD582" s="196"/>
      <c r="AE582" s="145" t="n">
        <v>37</v>
      </c>
      <c r="AF582" s="196"/>
      <c r="AG582" s="145" t="n">
        <v>26</v>
      </c>
      <c r="AH582" s="196"/>
      <c r="AI582" s="145" t="n">
        <v>9</v>
      </c>
      <c r="AJ582" s="196"/>
      <c r="AK582" s="145" t="n">
        <v>12</v>
      </c>
      <c r="AL582" s="196"/>
      <c r="AM582" s="145" t="n">
        <v>9</v>
      </c>
      <c r="AN582" s="196"/>
      <c r="AO582" s="145" t="n">
        <v>55</v>
      </c>
      <c r="AP582" s="196"/>
      <c r="AQ582" s="145" t="n">
        <v>51</v>
      </c>
      <c r="AR582" s="196"/>
      <c r="AS582" s="145" t="n">
        <v>59</v>
      </c>
      <c r="AT582" s="196"/>
      <c r="AU582" s="145" t="n">
        <v>540</v>
      </c>
      <c r="AV582" s="145" t="n">
        <v>0.20887</v>
      </c>
      <c r="AW582" s="145" t="s">
        <v>633</v>
      </c>
      <c r="AX582" s="145" t="s">
        <v>444</v>
      </c>
      <c r="AY582" s="145" t="n">
        <v>1</v>
      </c>
      <c r="AZ582" s="145" t="s">
        <v>710</v>
      </c>
    </row>
    <row collapsed="false" customFormat="false" customHeight="false" hidden="false" ht="15.9" outlineLevel="0" r="583">
      <c r="A583" s="55" t="n">
        <v>566</v>
      </c>
      <c r="B583" s="82" t="n">
        <v>8562</v>
      </c>
      <c r="C583" s="145" t="s">
        <v>448</v>
      </c>
      <c r="D583" s="145" t="s">
        <v>437</v>
      </c>
      <c r="E583" s="145" t="s">
        <v>438</v>
      </c>
      <c r="F583" s="145" t="s">
        <v>742</v>
      </c>
      <c r="G583" s="192" t="s">
        <v>658</v>
      </c>
      <c r="H583" s="34" t="s">
        <v>288</v>
      </c>
      <c r="I583" s="120" t="n">
        <v>1</v>
      </c>
      <c r="J583" s="141" t="s">
        <v>444</v>
      </c>
      <c r="K583" s="141" t="n">
        <v>100</v>
      </c>
      <c r="L583" s="141" t="n">
        <v>7</v>
      </c>
      <c r="M583" s="141" t="s">
        <v>600</v>
      </c>
      <c r="N583" s="141" t="s">
        <v>52</v>
      </c>
      <c r="O583" s="141" t="s">
        <v>53</v>
      </c>
      <c r="P583" s="141" t="s">
        <v>667</v>
      </c>
      <c r="Q583" s="148" t="s">
        <v>53</v>
      </c>
      <c r="R583" s="193" t="s">
        <v>743</v>
      </c>
      <c r="S583" s="141" t="s">
        <v>53</v>
      </c>
      <c r="T583" s="141"/>
      <c r="U583" s="197" t="n">
        <v>0</v>
      </c>
      <c r="V583" s="197" t="n">
        <v>342</v>
      </c>
      <c r="W583" s="145" t="n">
        <v>97</v>
      </c>
      <c r="X583" s="196"/>
      <c r="Y583" s="145" t="n">
        <v>115</v>
      </c>
      <c r="Z583" s="196"/>
      <c r="AA583" s="145" t="n">
        <v>110</v>
      </c>
      <c r="AB583" s="196"/>
      <c r="AC583" s="145" t="n">
        <v>84</v>
      </c>
      <c r="AD583" s="196"/>
      <c r="AE583" s="145" t="n">
        <v>48</v>
      </c>
      <c r="AF583" s="196"/>
      <c r="AG583" s="145" t="n">
        <v>22</v>
      </c>
      <c r="AH583" s="196"/>
      <c r="AI583" s="145" t="n">
        <v>11</v>
      </c>
      <c r="AJ583" s="196"/>
      <c r="AK583" s="145" t="n">
        <v>15</v>
      </c>
      <c r="AL583" s="196"/>
      <c r="AM583" s="145" t="n">
        <v>10</v>
      </c>
      <c r="AN583" s="196"/>
      <c r="AO583" s="145" t="n">
        <v>63</v>
      </c>
      <c r="AP583" s="196"/>
      <c r="AQ583" s="145" t="n">
        <v>67</v>
      </c>
      <c r="AR583" s="196"/>
      <c r="AS583" s="145" t="n">
        <v>96</v>
      </c>
      <c r="AT583" s="196"/>
      <c r="AU583" s="145" t="n">
        <v>738</v>
      </c>
      <c r="AV583" s="145" t="n">
        <v>0.34059</v>
      </c>
      <c r="AW583" s="145" t="s">
        <v>633</v>
      </c>
      <c r="AX583" s="145" t="s">
        <v>444</v>
      </c>
      <c r="AY583" s="145" t="n">
        <v>1</v>
      </c>
      <c r="AZ583" s="145" t="s">
        <v>710</v>
      </c>
    </row>
    <row collapsed="false" customFormat="false" customHeight="false" hidden="false" ht="15.9" outlineLevel="0" r="584">
      <c r="A584" s="55" t="n">
        <v>567</v>
      </c>
      <c r="B584" s="82" t="n">
        <v>8563</v>
      </c>
      <c r="C584" s="145" t="s">
        <v>448</v>
      </c>
      <c r="D584" s="145" t="s">
        <v>437</v>
      </c>
      <c r="E584" s="145" t="s">
        <v>438</v>
      </c>
      <c r="F584" s="145" t="s">
        <v>742</v>
      </c>
      <c r="G584" s="192" t="s">
        <v>658</v>
      </c>
      <c r="H584" s="34" t="s">
        <v>288</v>
      </c>
      <c r="I584" s="120" t="n">
        <v>1</v>
      </c>
      <c r="J584" s="141" t="s">
        <v>444</v>
      </c>
      <c r="K584" s="141" t="n">
        <v>100</v>
      </c>
      <c r="L584" s="141" t="n">
        <v>7</v>
      </c>
      <c r="M584" s="141" t="s">
        <v>600</v>
      </c>
      <c r="N584" s="141" t="s">
        <v>52</v>
      </c>
      <c r="O584" s="141" t="s">
        <v>53</v>
      </c>
      <c r="P584" s="141" t="s">
        <v>667</v>
      </c>
      <c r="Q584" s="148" t="s">
        <v>53</v>
      </c>
      <c r="R584" s="193" t="s">
        <v>743</v>
      </c>
      <c r="S584" s="141" t="s">
        <v>53</v>
      </c>
      <c r="T584" s="141"/>
      <c r="U584" s="197" t="n">
        <v>0</v>
      </c>
      <c r="V584" s="197" t="n">
        <v>367</v>
      </c>
      <c r="W584" s="145" t="n">
        <v>114</v>
      </c>
      <c r="X584" s="196"/>
      <c r="Y584" s="145" t="n">
        <v>114</v>
      </c>
      <c r="Z584" s="196"/>
      <c r="AA584" s="145" t="n">
        <v>99</v>
      </c>
      <c r="AB584" s="196"/>
      <c r="AC584" s="145" t="n">
        <v>90</v>
      </c>
      <c r="AD584" s="196"/>
      <c r="AE584" s="145" t="n">
        <v>50</v>
      </c>
      <c r="AF584" s="196"/>
      <c r="AG584" s="145" t="n">
        <v>27</v>
      </c>
      <c r="AH584" s="196"/>
      <c r="AI584" s="145" t="n">
        <v>9</v>
      </c>
      <c r="AJ584" s="196"/>
      <c r="AK584" s="145" t="n">
        <v>18</v>
      </c>
      <c r="AL584" s="196"/>
      <c r="AM584" s="145" t="n">
        <v>17</v>
      </c>
      <c r="AN584" s="196"/>
      <c r="AO584" s="145" t="n">
        <v>61</v>
      </c>
      <c r="AP584" s="196"/>
      <c r="AQ584" s="145" t="n">
        <v>68</v>
      </c>
      <c r="AR584" s="196"/>
      <c r="AS584" s="145" t="n">
        <v>97</v>
      </c>
      <c r="AT584" s="196"/>
      <c r="AU584" s="145" t="n">
        <v>764</v>
      </c>
      <c r="AV584" s="145" t="n">
        <v>0.34059</v>
      </c>
      <c r="AW584" s="145" t="s">
        <v>633</v>
      </c>
      <c r="AX584" s="145" t="s">
        <v>444</v>
      </c>
      <c r="AY584" s="145" t="n">
        <v>1</v>
      </c>
      <c r="AZ584" s="145" t="s">
        <v>710</v>
      </c>
    </row>
    <row collapsed="false" customFormat="false" customHeight="false" hidden="false" ht="15.9" outlineLevel="0" r="585">
      <c r="A585" s="55" t="n">
        <v>568</v>
      </c>
      <c r="B585" s="82" t="n">
        <v>8564</v>
      </c>
      <c r="C585" s="145" t="s">
        <v>448</v>
      </c>
      <c r="D585" s="145" t="s">
        <v>437</v>
      </c>
      <c r="E585" s="145" t="s">
        <v>438</v>
      </c>
      <c r="F585" s="145" t="s">
        <v>742</v>
      </c>
      <c r="G585" s="192" t="s">
        <v>658</v>
      </c>
      <c r="H585" s="34" t="s">
        <v>288</v>
      </c>
      <c r="I585" s="120" t="n">
        <v>1</v>
      </c>
      <c r="J585" s="141" t="s">
        <v>444</v>
      </c>
      <c r="K585" s="141" t="n">
        <v>100</v>
      </c>
      <c r="L585" s="141" t="n">
        <v>7</v>
      </c>
      <c r="M585" s="141" t="s">
        <v>600</v>
      </c>
      <c r="N585" s="141" t="s">
        <v>52</v>
      </c>
      <c r="O585" s="141" t="s">
        <v>53</v>
      </c>
      <c r="P585" s="141" t="s">
        <v>667</v>
      </c>
      <c r="Q585" s="148" t="s">
        <v>53</v>
      </c>
      <c r="R585" s="193" t="s">
        <v>743</v>
      </c>
      <c r="S585" s="141" t="s">
        <v>53</v>
      </c>
      <c r="T585" s="141"/>
      <c r="U585" s="197" t="n">
        <v>0</v>
      </c>
      <c r="V585" s="197" t="n">
        <v>91</v>
      </c>
      <c r="W585" s="145" t="n">
        <v>28</v>
      </c>
      <c r="X585" s="196"/>
      <c r="Y585" s="145" t="n">
        <v>28</v>
      </c>
      <c r="Z585" s="196"/>
      <c r="AA585" s="145" t="n">
        <v>24</v>
      </c>
      <c r="AB585" s="196"/>
      <c r="AC585" s="145" t="n">
        <v>21</v>
      </c>
      <c r="AD585" s="196"/>
      <c r="AE585" s="145" t="n">
        <v>16</v>
      </c>
      <c r="AF585" s="196"/>
      <c r="AG585" s="145" t="n">
        <v>13</v>
      </c>
      <c r="AH585" s="196"/>
      <c r="AI585" s="145" t="n">
        <v>2</v>
      </c>
      <c r="AJ585" s="196"/>
      <c r="AK585" s="145" t="n">
        <v>2</v>
      </c>
      <c r="AL585" s="196"/>
      <c r="AM585" s="145" t="n">
        <v>2</v>
      </c>
      <c r="AN585" s="196"/>
      <c r="AO585" s="145" t="n">
        <v>24</v>
      </c>
      <c r="AP585" s="196"/>
      <c r="AQ585" s="145" t="n">
        <v>22</v>
      </c>
      <c r="AR585" s="196"/>
      <c r="AS585" s="145" t="n">
        <v>24</v>
      </c>
      <c r="AT585" s="196"/>
      <c r="AU585" s="145" t="n">
        <v>206</v>
      </c>
      <c r="AV585" s="145" t="n">
        <v>0.28756</v>
      </c>
      <c r="AW585" s="145" t="s">
        <v>633</v>
      </c>
      <c r="AX585" s="145" t="s">
        <v>444</v>
      </c>
      <c r="AY585" s="145" t="n">
        <v>1</v>
      </c>
      <c r="AZ585" s="145" t="s">
        <v>710</v>
      </c>
    </row>
    <row collapsed="false" customFormat="false" customHeight="false" hidden="false" ht="15.9" outlineLevel="0" r="586">
      <c r="A586" s="55" t="n">
        <v>569</v>
      </c>
      <c r="B586" s="82" t="n">
        <v>8565</v>
      </c>
      <c r="C586" s="145" t="s">
        <v>448</v>
      </c>
      <c r="D586" s="145" t="s">
        <v>437</v>
      </c>
      <c r="E586" s="145" t="s">
        <v>438</v>
      </c>
      <c r="F586" s="145" t="s">
        <v>742</v>
      </c>
      <c r="G586" s="192" t="s">
        <v>658</v>
      </c>
      <c r="H586" s="34" t="s">
        <v>288</v>
      </c>
      <c r="I586" s="120" t="n">
        <v>1</v>
      </c>
      <c r="J586" s="141" t="s">
        <v>444</v>
      </c>
      <c r="K586" s="141" t="n">
        <v>100</v>
      </c>
      <c r="L586" s="141" t="n">
        <v>7</v>
      </c>
      <c r="M586" s="141" t="s">
        <v>600</v>
      </c>
      <c r="N586" s="141" t="s">
        <v>52</v>
      </c>
      <c r="O586" s="141" t="s">
        <v>53</v>
      </c>
      <c r="P586" s="141" t="s">
        <v>667</v>
      </c>
      <c r="Q586" s="148" t="s">
        <v>53</v>
      </c>
      <c r="R586" s="193" t="s">
        <v>743</v>
      </c>
      <c r="S586" s="141" t="s">
        <v>53</v>
      </c>
      <c r="T586" s="141"/>
      <c r="U586" s="197" t="n">
        <v>0</v>
      </c>
      <c r="V586" s="197" t="n">
        <v>693</v>
      </c>
      <c r="W586" s="145" t="n">
        <v>186</v>
      </c>
      <c r="X586" s="196"/>
      <c r="Y586" s="145" t="n">
        <v>219</v>
      </c>
      <c r="Z586" s="196"/>
      <c r="AA586" s="145" t="n">
        <v>214</v>
      </c>
      <c r="AB586" s="196"/>
      <c r="AC586" s="145" t="n">
        <v>164</v>
      </c>
      <c r="AD586" s="196"/>
      <c r="AE586" s="145" t="n">
        <v>94</v>
      </c>
      <c r="AF586" s="196"/>
      <c r="AG586" s="145" t="n">
        <v>50</v>
      </c>
      <c r="AH586" s="196"/>
      <c r="AI586" s="145" t="n">
        <v>20</v>
      </c>
      <c r="AJ586" s="196"/>
      <c r="AK586" s="145" t="n">
        <v>28</v>
      </c>
      <c r="AL586" s="196"/>
      <c r="AM586" s="145" t="n">
        <v>33</v>
      </c>
      <c r="AN586" s="196"/>
      <c r="AO586" s="145" t="n">
        <v>119</v>
      </c>
      <c r="AP586" s="196"/>
      <c r="AQ586" s="145" t="n">
        <v>138</v>
      </c>
      <c r="AR586" s="196"/>
      <c r="AS586" s="145" t="n">
        <v>188</v>
      </c>
      <c r="AT586" s="196"/>
      <c r="AU586" s="145" t="n">
        <v>1453</v>
      </c>
      <c r="AV586" s="145" t="n">
        <v>0.29844</v>
      </c>
      <c r="AW586" s="145" t="s">
        <v>633</v>
      </c>
      <c r="AX586" s="145" t="s">
        <v>444</v>
      </c>
      <c r="AY586" s="145" t="n">
        <v>2</v>
      </c>
      <c r="AZ586" s="145" t="s">
        <v>710</v>
      </c>
    </row>
    <row collapsed="false" customFormat="true" customHeight="false" hidden="false" ht="15.9" outlineLevel="0" r="587" s="171">
      <c r="A587" s="55" t="n">
        <v>570</v>
      </c>
      <c r="B587" s="55" t="n">
        <v>8566</v>
      </c>
      <c r="C587" s="145" t="s">
        <v>448</v>
      </c>
      <c r="D587" s="145" t="s">
        <v>454</v>
      </c>
      <c r="E587" s="145" t="s">
        <v>449</v>
      </c>
      <c r="F587" s="145" t="s">
        <v>745</v>
      </c>
      <c r="G587" s="55" t="s">
        <v>594</v>
      </c>
      <c r="H587" s="34" t="s">
        <v>288</v>
      </c>
      <c r="I587" s="55" t="n">
        <v>0</v>
      </c>
      <c r="J587" s="55" t="n">
        <v>0</v>
      </c>
      <c r="K587" s="55" t="n">
        <v>0</v>
      </c>
      <c r="L587" s="55" t="n">
        <v>0</v>
      </c>
      <c r="M587" s="55" t="n">
        <v>0</v>
      </c>
      <c r="N587" s="55" t="s">
        <v>52</v>
      </c>
      <c r="O587" s="55" t="n">
        <v>0</v>
      </c>
      <c r="P587" s="55" t="n">
        <v>0</v>
      </c>
      <c r="Q587" s="55" t="n">
        <v>0</v>
      </c>
      <c r="R587" s="55" t="n">
        <v>0</v>
      </c>
      <c r="S587" s="55" t="n">
        <v>0</v>
      </c>
      <c r="T587" s="55" t="n">
        <v>0</v>
      </c>
      <c r="U587" s="55" t="n">
        <v>0</v>
      </c>
      <c r="V587" s="55" t="n">
        <v>0</v>
      </c>
      <c r="W587" s="55" t="n">
        <v>0</v>
      </c>
      <c r="X587" s="55" t="n">
        <v>0</v>
      </c>
      <c r="Y587" s="55" t="n">
        <v>0</v>
      </c>
      <c r="Z587" s="55" t="n">
        <v>0</v>
      </c>
      <c r="AA587" s="55" t="n">
        <v>0</v>
      </c>
      <c r="AB587" s="55" t="n">
        <v>0</v>
      </c>
      <c r="AC587" s="55" t="n">
        <v>0</v>
      </c>
      <c r="AD587" s="55" t="n">
        <v>0</v>
      </c>
      <c r="AE587" s="55" t="n">
        <v>0</v>
      </c>
      <c r="AF587" s="55" t="n">
        <v>0</v>
      </c>
      <c r="AG587" s="55" t="n">
        <v>0</v>
      </c>
      <c r="AH587" s="55" t="n">
        <v>0</v>
      </c>
      <c r="AI587" s="55" t="n">
        <v>0</v>
      </c>
      <c r="AJ587" s="55" t="n">
        <v>0</v>
      </c>
      <c r="AK587" s="55" t="n">
        <v>0</v>
      </c>
      <c r="AL587" s="55" t="n">
        <v>0</v>
      </c>
      <c r="AM587" s="55" t="n">
        <v>0</v>
      </c>
      <c r="AN587" s="55" t="n">
        <v>0</v>
      </c>
      <c r="AO587" s="55" t="n">
        <v>0</v>
      </c>
      <c r="AP587" s="55" t="n">
        <v>0</v>
      </c>
      <c r="AQ587" s="55" t="n">
        <v>0</v>
      </c>
      <c r="AR587" s="55" t="n">
        <v>0</v>
      </c>
      <c r="AS587" s="55" t="n">
        <v>0</v>
      </c>
      <c r="AT587" s="55" t="n">
        <v>0</v>
      </c>
      <c r="AU587" s="55" t="n">
        <v>0</v>
      </c>
      <c r="AV587" s="55" t="n">
        <v>0</v>
      </c>
      <c r="AW587" s="55" t="n">
        <v>0</v>
      </c>
      <c r="AX587" s="55" t="n">
        <v>0</v>
      </c>
      <c r="AY587" s="55" t="n">
        <v>0</v>
      </c>
      <c r="AZ587" s="55" t="n">
        <v>0</v>
      </c>
    </row>
    <row collapsed="false" customFormat="true" customHeight="false" hidden="false" ht="15.9" outlineLevel="0" r="588" s="171">
      <c r="A588" s="55" t="n">
        <v>571</v>
      </c>
      <c r="B588" s="55" t="n">
        <v>8567</v>
      </c>
      <c r="C588" s="145" t="s">
        <v>448</v>
      </c>
      <c r="D588" s="145" t="s">
        <v>437</v>
      </c>
      <c r="E588" s="145" t="s">
        <v>449</v>
      </c>
      <c r="F588" s="145" t="s">
        <v>746</v>
      </c>
      <c r="G588" s="55" t="s">
        <v>594</v>
      </c>
      <c r="H588" s="34" t="s">
        <v>288</v>
      </c>
      <c r="I588" s="55" t="n">
        <v>3</v>
      </c>
      <c r="J588" s="55" t="s">
        <v>449</v>
      </c>
      <c r="K588" s="55" t="n">
        <v>89</v>
      </c>
      <c r="L588" s="55" t="s">
        <v>747</v>
      </c>
      <c r="M588" s="55" t="s">
        <v>596</v>
      </c>
      <c r="N588" s="55" t="s">
        <v>53</v>
      </c>
      <c r="O588" s="55" t="s">
        <v>53</v>
      </c>
      <c r="P588" s="55" t="n">
        <v>3</v>
      </c>
      <c r="Q588" s="55" t="s">
        <v>53</v>
      </c>
      <c r="R588" s="55" t="s">
        <v>748</v>
      </c>
      <c r="S588" s="55" t="s">
        <v>53</v>
      </c>
      <c r="T588" s="55" t="s">
        <v>53</v>
      </c>
      <c r="U588" s="55" t="n">
        <v>1912.7</v>
      </c>
      <c r="V588" s="55" t="n">
        <v>1873.98</v>
      </c>
      <c r="W588" s="55" t="n">
        <v>301.74</v>
      </c>
      <c r="X588" s="55" t="s">
        <v>680</v>
      </c>
      <c r="Y588" s="55" t="n">
        <v>272.56</v>
      </c>
      <c r="Z588" s="55" t="s">
        <v>680</v>
      </c>
      <c r="AA588" s="55" t="n">
        <v>272.79</v>
      </c>
      <c r="AB588" s="55" t="s">
        <v>680</v>
      </c>
      <c r="AC588" s="55" t="n">
        <v>190.48</v>
      </c>
      <c r="AD588" s="55" t="s">
        <v>680</v>
      </c>
      <c r="AE588" s="55" t="n">
        <v>114.45</v>
      </c>
      <c r="AF588" s="55" t="s">
        <v>680</v>
      </c>
      <c r="AG588" s="55" t="n">
        <v>55.51</v>
      </c>
      <c r="AH588" s="55" t="s">
        <v>680</v>
      </c>
      <c r="AI588" s="55" t="n">
        <v>38.88</v>
      </c>
      <c r="AJ588" s="55" t="s">
        <v>680</v>
      </c>
      <c r="AK588" s="55" t="n">
        <v>52.75</v>
      </c>
      <c r="AL588" s="55" t="s">
        <v>680</v>
      </c>
      <c r="AM588" s="55" t="n">
        <v>55.89</v>
      </c>
      <c r="AN588" s="55" t="s">
        <v>680</v>
      </c>
      <c r="AO588" s="55" t="n">
        <v>163.89</v>
      </c>
      <c r="AP588" s="55" t="s">
        <v>680</v>
      </c>
      <c r="AQ588" s="55" t="n">
        <v>190.47</v>
      </c>
      <c r="AR588" s="55" t="s">
        <v>680</v>
      </c>
      <c r="AS588" s="55" t="n">
        <v>234.76</v>
      </c>
      <c r="AT588" s="55" t="s">
        <v>680</v>
      </c>
      <c r="AU588" s="55" t="n">
        <v>1944.17</v>
      </c>
      <c r="AV588" s="55" t="n">
        <v>4</v>
      </c>
      <c r="AW588" s="55" t="s">
        <v>600</v>
      </c>
      <c r="AX588" s="55" t="s">
        <v>444</v>
      </c>
      <c r="AY588" s="55" t="n">
        <v>3</v>
      </c>
      <c r="AZ588" s="55" t="s">
        <v>453</v>
      </c>
    </row>
    <row collapsed="false" customFormat="true" customHeight="false" hidden="false" ht="15.9" outlineLevel="0" r="589" s="171">
      <c r="A589" s="55" t="n">
        <v>572</v>
      </c>
      <c r="B589" s="55" t="n">
        <v>8568</v>
      </c>
      <c r="C589" s="145" t="s">
        <v>448</v>
      </c>
      <c r="D589" s="145" t="s">
        <v>437</v>
      </c>
      <c r="E589" s="145" t="s">
        <v>449</v>
      </c>
      <c r="F589" s="145" t="s">
        <v>749</v>
      </c>
      <c r="G589" s="55" t="s">
        <v>594</v>
      </c>
      <c r="H589" s="34" t="s">
        <v>288</v>
      </c>
      <c r="I589" s="55" t="n">
        <v>1</v>
      </c>
      <c r="J589" s="55" t="s">
        <v>452</v>
      </c>
      <c r="K589" s="55" t="n">
        <v>89</v>
      </c>
      <c r="L589" s="55" t="n">
        <v>0.64</v>
      </c>
      <c r="M589" s="55" t="s">
        <v>600</v>
      </c>
      <c r="N589" s="55" t="s">
        <v>53</v>
      </c>
      <c r="O589" s="55" t="s">
        <v>53</v>
      </c>
      <c r="P589" s="55" t="s">
        <v>52</v>
      </c>
      <c r="Q589" s="55" t="s">
        <v>53</v>
      </c>
      <c r="R589" s="55" t="s">
        <v>444</v>
      </c>
      <c r="S589" s="55" t="s">
        <v>53</v>
      </c>
      <c r="T589" s="55"/>
      <c r="U589" s="55" t="n">
        <v>645.73</v>
      </c>
      <c r="V589" s="55" t="n">
        <v>651.68</v>
      </c>
      <c r="W589" s="55" t="n">
        <v>127.65</v>
      </c>
      <c r="X589" s="55" t="s">
        <v>680</v>
      </c>
      <c r="Y589" s="55" t="n">
        <v>102.87</v>
      </c>
      <c r="Z589" s="55" t="s">
        <v>680</v>
      </c>
      <c r="AA589" s="55" t="n">
        <v>99.83</v>
      </c>
      <c r="AB589" s="55" t="s">
        <v>680</v>
      </c>
      <c r="AC589" s="55" t="n">
        <v>76.89</v>
      </c>
      <c r="AD589" s="55" t="s">
        <v>680</v>
      </c>
      <c r="AE589" s="55" t="n">
        <v>34.33</v>
      </c>
      <c r="AF589" s="55" t="s">
        <v>680</v>
      </c>
      <c r="AG589" s="55" t="n">
        <v>0</v>
      </c>
      <c r="AH589" s="55" t="s">
        <v>680</v>
      </c>
      <c r="AI589" s="55" t="n">
        <v>0</v>
      </c>
      <c r="AJ589" s="55" t="s">
        <v>680</v>
      </c>
      <c r="AK589" s="55" t="n">
        <v>0</v>
      </c>
      <c r="AL589" s="55" t="s">
        <v>680</v>
      </c>
      <c r="AM589" s="55" t="n">
        <v>0</v>
      </c>
      <c r="AN589" s="55" t="s">
        <v>680</v>
      </c>
      <c r="AO589" s="55" t="n">
        <v>53.67</v>
      </c>
      <c r="AP589" s="55" t="s">
        <v>680</v>
      </c>
      <c r="AQ589" s="55" t="n">
        <v>56.57</v>
      </c>
      <c r="AR589" s="55" t="s">
        <v>680</v>
      </c>
      <c r="AS589" s="55" t="n">
        <v>87.05</v>
      </c>
      <c r="AT589" s="55" t="s">
        <v>680</v>
      </c>
      <c r="AU589" s="55" t="n">
        <v>638.86</v>
      </c>
      <c r="AV589" s="55" t="n">
        <v>0.284</v>
      </c>
      <c r="AW589" s="55" t="s">
        <v>459</v>
      </c>
      <c r="AX589" s="55" t="s">
        <v>444</v>
      </c>
      <c r="AY589" s="55" t="s">
        <v>598</v>
      </c>
      <c r="AZ589" s="55" t="s">
        <v>453</v>
      </c>
    </row>
    <row collapsed="false" customFormat="true" customHeight="false" hidden="false" ht="15.9" outlineLevel="0" r="590" s="171">
      <c r="A590" s="55" t="n">
        <v>573</v>
      </c>
      <c r="B590" s="55" t="n">
        <v>8569</v>
      </c>
      <c r="C590" s="55" t="s">
        <v>436</v>
      </c>
      <c r="D590" s="145" t="s">
        <v>437</v>
      </c>
      <c r="E590" s="145" t="s">
        <v>449</v>
      </c>
      <c r="F590" s="145" t="s">
        <v>666</v>
      </c>
      <c r="G590" s="199" t="s">
        <v>440</v>
      </c>
      <c r="H590" s="34" t="s">
        <v>288</v>
      </c>
      <c r="I590" s="120" t="n">
        <v>1</v>
      </c>
      <c r="J590" s="145" t="s">
        <v>449</v>
      </c>
      <c r="K590" s="141" t="n">
        <v>80</v>
      </c>
      <c r="L590" s="141" t="n">
        <v>8</v>
      </c>
      <c r="M590" s="145" t="s">
        <v>459</v>
      </c>
      <c r="N590" s="141" t="s">
        <v>52</v>
      </c>
      <c r="O590" s="145" t="s">
        <v>53</v>
      </c>
      <c r="P590" s="145" t="s">
        <v>667</v>
      </c>
      <c r="Q590" s="147" t="s">
        <v>53</v>
      </c>
      <c r="R590" s="141" t="s">
        <v>437</v>
      </c>
      <c r="S590" s="141" t="s">
        <v>53</v>
      </c>
      <c r="T590" s="141"/>
      <c r="U590" s="120" t="n">
        <v>2669</v>
      </c>
      <c r="V590" s="120" t="n">
        <v>2588</v>
      </c>
      <c r="W590" s="145" t="n">
        <v>407</v>
      </c>
      <c r="X590" s="145" t="s">
        <v>319</v>
      </c>
      <c r="Y590" s="145" t="n">
        <v>312</v>
      </c>
      <c r="Z590" s="145" t="s">
        <v>319</v>
      </c>
      <c r="AA590" s="145" t="n">
        <v>374</v>
      </c>
      <c r="AB590" s="145" t="s">
        <v>319</v>
      </c>
      <c r="AC590" s="145" t="n">
        <v>275</v>
      </c>
      <c r="AD590" s="145" t="s">
        <v>319</v>
      </c>
      <c r="AE590" s="145" t="n">
        <v>100</v>
      </c>
      <c r="AF590" s="145" t="s">
        <v>319</v>
      </c>
      <c r="AG590" s="145" t="n">
        <v>75</v>
      </c>
      <c r="AH590" s="145" t="s">
        <v>319</v>
      </c>
      <c r="AI590" s="145" t="n">
        <v>70</v>
      </c>
      <c r="AJ590" s="145" t="s">
        <v>319</v>
      </c>
      <c r="AK590" s="145" t="n">
        <v>54</v>
      </c>
      <c r="AL590" s="145" t="s">
        <v>319</v>
      </c>
      <c r="AM590" s="145" t="n">
        <v>80</v>
      </c>
      <c r="AN590" s="145" t="s">
        <v>319</v>
      </c>
      <c r="AO590" s="145" t="n">
        <v>230</v>
      </c>
      <c r="AP590" s="145" t="s">
        <v>319</v>
      </c>
      <c r="AQ590" s="145" t="n">
        <v>227</v>
      </c>
      <c r="AR590" s="145" t="s">
        <v>319</v>
      </c>
      <c r="AS590" s="145" t="n">
        <v>333</v>
      </c>
      <c r="AT590" s="145" t="s">
        <v>319</v>
      </c>
      <c r="AU590" s="145" t="n">
        <v>2537</v>
      </c>
      <c r="AV590" s="200" t="n">
        <v>13</v>
      </c>
      <c r="AW590" s="145" t="s">
        <v>459</v>
      </c>
      <c r="AX590" s="145" t="s">
        <v>444</v>
      </c>
      <c r="AY590" s="145" t="n">
        <v>2</v>
      </c>
      <c r="AZ590" s="145" t="s">
        <v>453</v>
      </c>
    </row>
    <row collapsed="false" customFormat="true" customHeight="false" hidden="false" ht="15.9" outlineLevel="0" r="591" s="171">
      <c r="A591" s="55" t="n">
        <v>574</v>
      </c>
      <c r="B591" s="55" t="n">
        <v>8570</v>
      </c>
      <c r="C591" s="145" t="s">
        <v>448</v>
      </c>
      <c r="D591" s="145" t="s">
        <v>437</v>
      </c>
      <c r="E591" s="145" t="s">
        <v>438</v>
      </c>
      <c r="F591" s="145" t="s">
        <v>750</v>
      </c>
      <c r="G591" s="55" t="s">
        <v>594</v>
      </c>
      <c r="H591" s="34" t="s">
        <v>288</v>
      </c>
      <c r="I591" s="120" t="n">
        <v>1</v>
      </c>
      <c r="J591" s="141" t="s">
        <v>438</v>
      </c>
      <c r="K591" s="141" t="n">
        <v>100</v>
      </c>
      <c r="L591" s="141" t="n">
        <v>25.6</v>
      </c>
      <c r="M591" s="141" t="s">
        <v>600</v>
      </c>
      <c r="N591" s="141" t="s">
        <v>52</v>
      </c>
      <c r="O591" s="144"/>
      <c r="P591" s="144"/>
      <c r="Q591" s="201"/>
      <c r="R591" s="144"/>
      <c r="S591" s="144"/>
      <c r="T591" s="144"/>
      <c r="U591" s="120" t="n">
        <v>989.78</v>
      </c>
      <c r="V591" s="202" t="n">
        <v>903.26</v>
      </c>
      <c r="W591" s="145" t="n">
        <v>134.98</v>
      </c>
      <c r="X591" s="145" t="s">
        <v>319</v>
      </c>
      <c r="Y591" s="145" t="n">
        <v>138.94</v>
      </c>
      <c r="Z591" s="145" t="s">
        <v>319</v>
      </c>
      <c r="AA591" s="145" t="n">
        <v>128.53</v>
      </c>
      <c r="AB591" s="145" t="s">
        <v>319</v>
      </c>
      <c r="AC591" s="145" t="n">
        <v>111.38</v>
      </c>
      <c r="AD591" s="145" t="s">
        <v>319</v>
      </c>
      <c r="AE591" s="145" t="n">
        <v>51.32</v>
      </c>
      <c r="AF591" s="145" t="s">
        <v>319</v>
      </c>
      <c r="AG591" s="145" t="n">
        <v>11.24</v>
      </c>
      <c r="AH591" s="145" t="s">
        <v>319</v>
      </c>
      <c r="AI591" s="145" t="n">
        <v>11.24</v>
      </c>
      <c r="AJ591" s="145" t="s">
        <v>319</v>
      </c>
      <c r="AK591" s="145" t="n">
        <v>17.86</v>
      </c>
      <c r="AL591" s="145" t="s">
        <v>319</v>
      </c>
      <c r="AM591" s="145" t="n">
        <v>21.39</v>
      </c>
      <c r="AN591" s="145" t="s">
        <v>319</v>
      </c>
      <c r="AO591" s="145" t="n">
        <v>77.04</v>
      </c>
      <c r="AP591" s="145" t="s">
        <v>319</v>
      </c>
      <c r="AQ591" s="145" t="n">
        <v>87.78</v>
      </c>
      <c r="AR591" s="145" t="s">
        <v>319</v>
      </c>
      <c r="AS591" s="145" t="n">
        <v>111.94</v>
      </c>
      <c r="AT591" s="145" t="s">
        <v>319</v>
      </c>
      <c r="AU591" s="145" t="n">
        <v>918.34</v>
      </c>
      <c r="AV591" s="145"/>
      <c r="AW591" s="145" t="s">
        <v>600</v>
      </c>
      <c r="AX591" s="145" t="s">
        <v>444</v>
      </c>
      <c r="AY591" s="145" t="n">
        <v>1</v>
      </c>
      <c r="AZ591" s="145" t="s">
        <v>453</v>
      </c>
    </row>
    <row collapsed="false" customFormat="true" customHeight="false" hidden="false" ht="15.9" outlineLevel="0" r="592" s="171">
      <c r="A592" s="55" t="n">
        <v>575</v>
      </c>
      <c r="B592" s="55" t="n">
        <v>8571</v>
      </c>
      <c r="C592" s="145" t="s">
        <v>448</v>
      </c>
      <c r="D592" s="145" t="s">
        <v>437</v>
      </c>
      <c r="E592" s="145" t="s">
        <v>438</v>
      </c>
      <c r="F592" s="145" t="s">
        <v>750</v>
      </c>
      <c r="G592" s="55" t="s">
        <v>594</v>
      </c>
      <c r="H592" s="34" t="s">
        <v>288</v>
      </c>
      <c r="I592" s="120" t="n">
        <v>1</v>
      </c>
      <c r="J592" s="141" t="s">
        <v>438</v>
      </c>
      <c r="K592" s="141" t="n">
        <v>100</v>
      </c>
      <c r="L592" s="141" t="n">
        <v>25.6</v>
      </c>
      <c r="M592" s="141" t="s">
        <v>600</v>
      </c>
      <c r="N592" s="141" t="s">
        <v>52</v>
      </c>
      <c r="O592" s="144"/>
      <c r="P592" s="144"/>
      <c r="Q592" s="201"/>
      <c r="R592" s="144"/>
      <c r="S592" s="144"/>
      <c r="T592" s="144"/>
      <c r="U592" s="120" t="n">
        <v>1114.24</v>
      </c>
      <c r="V592" s="202" t="n">
        <v>1105.06</v>
      </c>
      <c r="W592" s="145" t="n">
        <v>182.88</v>
      </c>
      <c r="X592" s="145" t="s">
        <v>319</v>
      </c>
      <c r="Y592" s="145" t="n">
        <v>184.27</v>
      </c>
      <c r="Z592" s="145" t="s">
        <v>319</v>
      </c>
      <c r="AA592" s="145" t="n">
        <v>172.45</v>
      </c>
      <c r="AB592" s="145" t="s">
        <v>319</v>
      </c>
      <c r="AC592" s="145" t="n">
        <v>141.13</v>
      </c>
      <c r="AD592" s="145" t="s">
        <v>319</v>
      </c>
      <c r="AE592" s="145" t="n">
        <v>67.05</v>
      </c>
      <c r="AF592" s="145" t="s">
        <v>319</v>
      </c>
      <c r="AG592" s="145" t="n">
        <v>15.48</v>
      </c>
      <c r="AH592" s="145" t="s">
        <v>319</v>
      </c>
      <c r="AI592" s="145" t="n">
        <v>15.48</v>
      </c>
      <c r="AJ592" s="145" t="s">
        <v>319</v>
      </c>
      <c r="AK592" s="145" t="n">
        <v>23.47</v>
      </c>
      <c r="AL592" s="145" t="s">
        <v>319</v>
      </c>
      <c r="AM592" s="145" t="n">
        <v>30.92</v>
      </c>
      <c r="AN592" s="145" t="s">
        <v>319</v>
      </c>
      <c r="AO592" s="145" t="n">
        <v>94.56</v>
      </c>
      <c r="AP592" s="145" t="s">
        <v>319</v>
      </c>
      <c r="AQ592" s="145" t="n">
        <v>105.83</v>
      </c>
      <c r="AR592" s="145" t="s">
        <v>319</v>
      </c>
      <c r="AS592" s="145" t="n">
        <v>136.03</v>
      </c>
      <c r="AT592" s="145" t="s">
        <v>319</v>
      </c>
      <c r="AU592" s="145" t="n">
        <v>1189.21</v>
      </c>
      <c r="AV592" s="145"/>
      <c r="AW592" s="145" t="s">
        <v>600</v>
      </c>
      <c r="AX592" s="145" t="s">
        <v>444</v>
      </c>
      <c r="AY592" s="145" t="n">
        <v>1</v>
      </c>
      <c r="AZ592" s="145" t="s">
        <v>453</v>
      </c>
    </row>
    <row collapsed="false" customFormat="true" customHeight="false" hidden="false" ht="15.9" outlineLevel="0" r="593" s="171">
      <c r="A593" s="55" t="n">
        <v>576</v>
      </c>
      <c r="B593" s="55" t="n">
        <v>8572</v>
      </c>
      <c r="C593" s="145" t="s">
        <v>448</v>
      </c>
      <c r="D593" s="145" t="s">
        <v>437</v>
      </c>
      <c r="E593" s="145" t="s">
        <v>438</v>
      </c>
      <c r="F593" s="145" t="s">
        <v>750</v>
      </c>
      <c r="G593" s="55" t="s">
        <v>594</v>
      </c>
      <c r="H593" s="34" t="s">
        <v>288</v>
      </c>
      <c r="I593" s="120" t="n">
        <v>2</v>
      </c>
      <c r="J593" s="141" t="s">
        <v>438</v>
      </c>
      <c r="K593" s="141" t="n">
        <v>100</v>
      </c>
      <c r="L593" s="141" t="n">
        <v>25.6</v>
      </c>
      <c r="M593" s="141" t="s">
        <v>600</v>
      </c>
      <c r="N593" s="141" t="s">
        <v>52</v>
      </c>
      <c r="O593" s="144"/>
      <c r="P593" s="144"/>
      <c r="Q593" s="201"/>
      <c r="R593" s="144"/>
      <c r="S593" s="144"/>
      <c r="T593" s="144"/>
      <c r="U593" s="120" t="n">
        <v>2836.28</v>
      </c>
      <c r="V593" s="202" t="n">
        <v>2778.13</v>
      </c>
      <c r="W593" s="145" t="n">
        <v>419.03</v>
      </c>
      <c r="X593" s="145" t="s">
        <v>319</v>
      </c>
      <c r="Y593" s="145" t="n">
        <v>414.05</v>
      </c>
      <c r="Z593" s="145" t="s">
        <v>319</v>
      </c>
      <c r="AA593" s="145" t="n">
        <v>394.84</v>
      </c>
      <c r="AB593" s="145" t="s">
        <v>319</v>
      </c>
      <c r="AC593" s="145" t="n">
        <v>332.46</v>
      </c>
      <c r="AD593" s="145" t="s">
        <v>319</v>
      </c>
      <c r="AE593" s="145" t="n">
        <v>153.65</v>
      </c>
      <c r="AF593" s="145" t="s">
        <v>319</v>
      </c>
      <c r="AG593" s="145" t="n">
        <v>27.98</v>
      </c>
      <c r="AH593" s="145" t="s">
        <v>319</v>
      </c>
      <c r="AI593" s="145" t="n">
        <v>27.98</v>
      </c>
      <c r="AJ593" s="145" t="s">
        <v>319</v>
      </c>
      <c r="AK593" s="145" t="n">
        <v>43.62</v>
      </c>
      <c r="AL593" s="145" t="s">
        <v>319</v>
      </c>
      <c r="AM593" s="145" t="n">
        <v>57.29</v>
      </c>
      <c r="AN593" s="145" t="s">
        <v>319</v>
      </c>
      <c r="AO593" s="145" t="n">
        <v>57.29</v>
      </c>
      <c r="AP593" s="145" t="s">
        <v>319</v>
      </c>
      <c r="AQ593" s="145" t="n">
        <v>246.37</v>
      </c>
      <c r="AR593" s="145" t="s">
        <v>319</v>
      </c>
      <c r="AS593" s="145" t="n">
        <v>309.89</v>
      </c>
      <c r="AT593" s="145" t="s">
        <v>319</v>
      </c>
      <c r="AU593" s="145" t="n">
        <v>2529.32</v>
      </c>
      <c r="AV593" s="145"/>
      <c r="AW593" s="145" t="s">
        <v>600</v>
      </c>
      <c r="AX593" s="145" t="s">
        <v>444</v>
      </c>
      <c r="AY593" s="145" t="n">
        <v>2</v>
      </c>
      <c r="AZ593" s="145" t="s">
        <v>453</v>
      </c>
    </row>
    <row collapsed="false" customFormat="true" customHeight="false" hidden="false" ht="15.9" outlineLevel="0" r="594" s="171">
      <c r="A594" s="55" t="n">
        <v>577</v>
      </c>
      <c r="B594" s="55" t="n">
        <v>8573</v>
      </c>
      <c r="C594" s="145" t="s">
        <v>448</v>
      </c>
      <c r="D594" s="145" t="s">
        <v>437</v>
      </c>
      <c r="E594" s="145" t="s">
        <v>438</v>
      </c>
      <c r="F594" s="145" t="s">
        <v>750</v>
      </c>
      <c r="G594" s="55" t="s">
        <v>594</v>
      </c>
      <c r="H594" s="34" t="s">
        <v>288</v>
      </c>
      <c r="I594" s="120" t="n">
        <v>1</v>
      </c>
      <c r="J594" s="141" t="s">
        <v>438</v>
      </c>
      <c r="K594" s="141" t="n">
        <v>100</v>
      </c>
      <c r="L594" s="141" t="n">
        <v>25.6</v>
      </c>
      <c r="M594" s="141" t="s">
        <v>600</v>
      </c>
      <c r="N594" s="141" t="s">
        <v>52</v>
      </c>
      <c r="O594" s="144"/>
      <c r="P594" s="144"/>
      <c r="Q594" s="201"/>
      <c r="R594" s="144"/>
      <c r="S594" s="144"/>
      <c r="T594" s="144"/>
      <c r="U594" s="120" t="n">
        <v>1488.15</v>
      </c>
      <c r="V594" s="202" t="n">
        <v>1465.38</v>
      </c>
      <c r="W594" s="145" t="n">
        <v>222.28</v>
      </c>
      <c r="X594" s="145" t="s">
        <v>319</v>
      </c>
      <c r="Y594" s="145" t="n">
        <v>220.14</v>
      </c>
      <c r="Z594" s="145" t="s">
        <v>319</v>
      </c>
      <c r="AA594" s="145" t="n">
        <v>206.16</v>
      </c>
      <c r="AB594" s="145" t="s">
        <v>319</v>
      </c>
      <c r="AC594" s="145" t="n">
        <v>172.88</v>
      </c>
      <c r="AD594" s="145" t="s">
        <v>319</v>
      </c>
      <c r="AE594" s="145" t="n">
        <v>76.22</v>
      </c>
      <c r="AF594" s="145" t="s">
        <v>319</v>
      </c>
      <c r="AG594" s="145" t="n">
        <v>10.89</v>
      </c>
      <c r="AH594" s="145" t="s">
        <v>319</v>
      </c>
      <c r="AI594" s="145" t="n">
        <v>10.89</v>
      </c>
      <c r="AJ594" s="145" t="s">
        <v>319</v>
      </c>
      <c r="AK594" s="145" t="n">
        <v>21.55</v>
      </c>
      <c r="AL594" s="145" t="s">
        <v>319</v>
      </c>
      <c r="AM594" s="145" t="n">
        <v>28.57</v>
      </c>
      <c r="AN594" s="145" t="s">
        <v>319</v>
      </c>
      <c r="AO594" s="145" t="n">
        <v>116.85</v>
      </c>
      <c r="AP594" s="145" t="s">
        <v>319</v>
      </c>
      <c r="AQ594" s="145" t="n">
        <v>134.04</v>
      </c>
      <c r="AR594" s="145" t="s">
        <v>319</v>
      </c>
      <c r="AS594" s="145" t="n">
        <v>165.49</v>
      </c>
      <c r="AT594" s="145" t="s">
        <v>319</v>
      </c>
      <c r="AU594" s="145" t="n">
        <v>1409.71</v>
      </c>
      <c r="AV594" s="145"/>
      <c r="AW594" s="145" t="s">
        <v>600</v>
      </c>
      <c r="AX594" s="145" t="s">
        <v>444</v>
      </c>
      <c r="AY594" s="145" t="n">
        <v>1</v>
      </c>
      <c r="AZ594" s="145" t="s">
        <v>453</v>
      </c>
    </row>
    <row collapsed="false" customFormat="true" customHeight="false" hidden="false" ht="15.9" outlineLevel="0" r="595" s="171">
      <c r="A595" s="55" t="n">
        <v>578</v>
      </c>
      <c r="B595" s="55" t="n">
        <v>8574</v>
      </c>
      <c r="C595" s="145" t="s">
        <v>448</v>
      </c>
      <c r="D595" s="145" t="s">
        <v>437</v>
      </c>
      <c r="E595" s="145" t="s">
        <v>438</v>
      </c>
      <c r="F595" s="145" t="s">
        <v>750</v>
      </c>
      <c r="G595" s="55" t="s">
        <v>594</v>
      </c>
      <c r="H595" s="34" t="s">
        <v>288</v>
      </c>
      <c r="I595" s="120" t="n">
        <v>1</v>
      </c>
      <c r="J595" s="141" t="s">
        <v>438</v>
      </c>
      <c r="K595" s="141" t="n">
        <v>100</v>
      </c>
      <c r="L595" s="141" t="n">
        <v>25.6</v>
      </c>
      <c r="M595" s="141" t="s">
        <v>600</v>
      </c>
      <c r="N595" s="141" t="s">
        <v>52</v>
      </c>
      <c r="O595" s="144"/>
      <c r="P595" s="144"/>
      <c r="Q595" s="144"/>
      <c r="R595" s="144"/>
      <c r="S595" s="144"/>
      <c r="T595" s="144"/>
      <c r="U595" s="120" t="n">
        <v>940.74</v>
      </c>
      <c r="V595" s="202" t="n">
        <v>937.69</v>
      </c>
      <c r="W595" s="145" t="n">
        <v>141.76</v>
      </c>
      <c r="X595" s="145" t="s">
        <v>319</v>
      </c>
      <c r="Y595" s="145" t="n">
        <v>140.77</v>
      </c>
      <c r="Z595" s="145" t="s">
        <v>319</v>
      </c>
      <c r="AA595" s="145" t="n">
        <v>130.85</v>
      </c>
      <c r="AB595" s="145" t="s">
        <v>319</v>
      </c>
      <c r="AC595" s="145" t="n">
        <v>110.7</v>
      </c>
      <c r="AD595" s="145" t="s">
        <v>319</v>
      </c>
      <c r="AE595" s="145" t="n">
        <v>52.57</v>
      </c>
      <c r="AF595" s="145" t="s">
        <v>319</v>
      </c>
      <c r="AG595" s="145" t="n">
        <v>9.34</v>
      </c>
      <c r="AH595" s="145" t="s">
        <v>319</v>
      </c>
      <c r="AI595" s="145" t="n">
        <v>9.34</v>
      </c>
      <c r="AJ595" s="145" t="s">
        <v>319</v>
      </c>
      <c r="AK595" s="145" t="n">
        <v>15.27</v>
      </c>
      <c r="AL595" s="145" t="s">
        <v>319</v>
      </c>
      <c r="AM595" s="145" t="n">
        <v>20.78</v>
      </c>
      <c r="AN595" s="145" t="s">
        <v>319</v>
      </c>
      <c r="AO595" s="145" t="n">
        <v>20.78</v>
      </c>
      <c r="AP595" s="145" t="s">
        <v>319</v>
      </c>
      <c r="AQ595" s="145" t="n">
        <v>86.35</v>
      </c>
      <c r="AR595" s="145" t="s">
        <v>319</v>
      </c>
      <c r="AS595" s="145" t="n">
        <v>108.07</v>
      </c>
      <c r="AT595" s="145" t="s">
        <v>319</v>
      </c>
      <c r="AU595" s="145" t="n">
        <v>862</v>
      </c>
      <c r="AV595" s="203"/>
      <c r="AW595" s="145" t="s">
        <v>600</v>
      </c>
      <c r="AX595" s="145" t="s">
        <v>444</v>
      </c>
      <c r="AY595" s="145" t="n">
        <v>1</v>
      </c>
      <c r="AZ595" s="145" t="s">
        <v>453</v>
      </c>
    </row>
    <row collapsed="false" customFormat="true" customHeight="false" hidden="false" ht="15.9" outlineLevel="0" r="596" s="171">
      <c r="A596" s="55" t="n">
        <v>579</v>
      </c>
      <c r="B596" s="55" t="n">
        <v>8575</v>
      </c>
      <c r="C596" s="145" t="s">
        <v>448</v>
      </c>
      <c r="D596" s="145" t="s">
        <v>437</v>
      </c>
      <c r="E596" s="145" t="s">
        <v>438</v>
      </c>
      <c r="F596" s="145" t="s">
        <v>750</v>
      </c>
      <c r="G596" s="55" t="s">
        <v>594</v>
      </c>
      <c r="H596" s="34" t="s">
        <v>288</v>
      </c>
      <c r="I596" s="120" t="n">
        <v>1</v>
      </c>
      <c r="J596" s="141" t="s">
        <v>438</v>
      </c>
      <c r="K596" s="141" t="n">
        <v>100</v>
      </c>
      <c r="L596" s="141" t="n">
        <v>25.6</v>
      </c>
      <c r="M596" s="141" t="s">
        <v>600</v>
      </c>
      <c r="N596" s="141" t="s">
        <v>52</v>
      </c>
      <c r="O596" s="144"/>
      <c r="P596" s="144"/>
      <c r="Q596" s="144"/>
      <c r="R596" s="144"/>
      <c r="S596" s="144"/>
      <c r="T596" s="144"/>
      <c r="U596" s="120" t="n">
        <v>1636.33</v>
      </c>
      <c r="V596" s="202" t="n">
        <v>1584.03</v>
      </c>
      <c r="W596" s="145" t="n">
        <v>232.15</v>
      </c>
      <c r="X596" s="145" t="s">
        <v>319</v>
      </c>
      <c r="Y596" s="145" t="n">
        <v>235.04</v>
      </c>
      <c r="Z596" s="145" t="s">
        <v>319</v>
      </c>
      <c r="AA596" s="145" t="n">
        <v>219.97</v>
      </c>
      <c r="AB596" s="145" t="s">
        <v>319</v>
      </c>
      <c r="AC596" s="145" t="n">
        <v>187.27</v>
      </c>
      <c r="AD596" s="145" t="s">
        <v>319</v>
      </c>
      <c r="AE596" s="145" t="n">
        <v>87.72</v>
      </c>
      <c r="AF596" s="145" t="s">
        <v>319</v>
      </c>
      <c r="AG596" s="145" t="n">
        <v>17.49</v>
      </c>
      <c r="AH596" s="145" t="s">
        <v>319</v>
      </c>
      <c r="AI596" s="145" t="n">
        <v>17.49</v>
      </c>
      <c r="AJ596" s="145" t="s">
        <v>319</v>
      </c>
      <c r="AK596" s="145" t="n">
        <v>28.07</v>
      </c>
      <c r="AL596" s="145" t="s">
        <v>319</v>
      </c>
      <c r="AM596" s="145" t="n">
        <v>35.27</v>
      </c>
      <c r="AN596" s="145" t="s">
        <v>319</v>
      </c>
      <c r="AO596" s="145" t="n">
        <v>77.68</v>
      </c>
      <c r="AP596" s="145" t="s">
        <v>319</v>
      </c>
      <c r="AQ596" s="145" t="n">
        <v>149.25</v>
      </c>
      <c r="AR596" s="145" t="s">
        <v>319</v>
      </c>
      <c r="AS596" s="145" t="n">
        <v>183.58</v>
      </c>
      <c r="AT596" s="145" t="s">
        <v>319</v>
      </c>
      <c r="AU596" s="145" t="n">
        <v>1499.98</v>
      </c>
      <c r="AV596" s="203"/>
      <c r="AW596" s="145" t="s">
        <v>600</v>
      </c>
      <c r="AX596" s="145" t="s">
        <v>444</v>
      </c>
      <c r="AY596" s="145" t="n">
        <v>1</v>
      </c>
      <c r="AZ596" s="145" t="s">
        <v>453</v>
      </c>
    </row>
    <row collapsed="false" customFormat="true" customHeight="false" hidden="false" ht="15.9" outlineLevel="0" r="597" s="171">
      <c r="A597" s="55" t="n">
        <v>580</v>
      </c>
      <c r="B597" s="55" t="n">
        <v>8576</v>
      </c>
      <c r="C597" s="145" t="s">
        <v>448</v>
      </c>
      <c r="D597" s="145" t="s">
        <v>437</v>
      </c>
      <c r="E597" s="145" t="s">
        <v>438</v>
      </c>
      <c r="F597" s="145" t="s">
        <v>750</v>
      </c>
      <c r="G597" s="55" t="s">
        <v>594</v>
      </c>
      <c r="H597" s="34" t="s">
        <v>288</v>
      </c>
      <c r="I597" s="120" t="n">
        <v>1</v>
      </c>
      <c r="J597" s="141" t="s">
        <v>438</v>
      </c>
      <c r="K597" s="141" t="n">
        <v>100</v>
      </c>
      <c r="L597" s="141" t="n">
        <v>25.6</v>
      </c>
      <c r="M597" s="141" t="s">
        <v>600</v>
      </c>
      <c r="N597" s="141" t="s">
        <v>52</v>
      </c>
      <c r="O597" s="144"/>
      <c r="P597" s="144"/>
      <c r="Q597" s="144"/>
      <c r="R597" s="144"/>
      <c r="S597" s="144"/>
      <c r="T597" s="144"/>
      <c r="U597" s="120" t="n">
        <v>1576.73</v>
      </c>
      <c r="V597" s="202" t="n">
        <v>1592.97</v>
      </c>
      <c r="W597" s="145" t="n">
        <v>237.4</v>
      </c>
      <c r="X597" s="145" t="s">
        <v>319</v>
      </c>
      <c r="Y597" s="145" t="n">
        <v>236.17</v>
      </c>
      <c r="Z597" s="145" t="s">
        <v>319</v>
      </c>
      <c r="AA597" s="145" t="n">
        <v>218.76</v>
      </c>
      <c r="AB597" s="145" t="s">
        <v>319</v>
      </c>
      <c r="AC597" s="145" t="n">
        <v>182.47</v>
      </c>
      <c r="AD597" s="145" t="s">
        <v>319</v>
      </c>
      <c r="AE597" s="145" t="n">
        <v>87.12</v>
      </c>
      <c r="AF597" s="145" t="s">
        <v>319</v>
      </c>
      <c r="AG597" s="145" t="n">
        <v>17.32</v>
      </c>
      <c r="AH597" s="145" t="s">
        <v>319</v>
      </c>
      <c r="AI597" s="145" t="n">
        <v>17.32</v>
      </c>
      <c r="AJ597" s="145" t="s">
        <v>319</v>
      </c>
      <c r="AK597" s="145" t="n">
        <v>29.08</v>
      </c>
      <c r="AL597" s="145" t="s">
        <v>319</v>
      </c>
      <c r="AM597" s="145" t="n">
        <v>34.58</v>
      </c>
      <c r="AN597" s="145" t="s">
        <v>319</v>
      </c>
      <c r="AO597" s="145" t="n">
        <v>128.35</v>
      </c>
      <c r="AP597" s="145" t="s">
        <v>319</v>
      </c>
      <c r="AQ597" s="145" t="n">
        <v>144.17</v>
      </c>
      <c r="AR597" s="145" t="s">
        <v>319</v>
      </c>
      <c r="AS597" s="145" t="n">
        <v>182.74</v>
      </c>
      <c r="AT597" s="145" t="s">
        <v>319</v>
      </c>
      <c r="AU597" s="145" t="n">
        <v>1542.59</v>
      </c>
      <c r="AV597" s="203"/>
      <c r="AW597" s="145" t="s">
        <v>600</v>
      </c>
      <c r="AX597" s="145" t="s">
        <v>444</v>
      </c>
      <c r="AY597" s="145" t="n">
        <v>1</v>
      </c>
      <c r="AZ597" s="145" t="s">
        <v>453</v>
      </c>
    </row>
    <row collapsed="false" customFormat="true" customHeight="false" hidden="false" ht="15.9" outlineLevel="0" r="598" s="171">
      <c r="A598" s="55" t="n">
        <v>581</v>
      </c>
      <c r="B598" s="55" t="n">
        <v>8577</v>
      </c>
      <c r="C598" s="145" t="s">
        <v>448</v>
      </c>
      <c r="D598" s="145" t="s">
        <v>437</v>
      </c>
      <c r="E598" s="145" t="s">
        <v>438</v>
      </c>
      <c r="F598" s="145" t="s">
        <v>750</v>
      </c>
      <c r="G598" s="55" t="s">
        <v>594</v>
      </c>
      <c r="H598" s="34" t="s">
        <v>288</v>
      </c>
      <c r="I598" s="120" t="n">
        <v>2</v>
      </c>
      <c r="J598" s="141" t="s">
        <v>438</v>
      </c>
      <c r="K598" s="141" t="n">
        <v>100</v>
      </c>
      <c r="L598" s="141" t="n">
        <v>25.6</v>
      </c>
      <c r="M598" s="141" t="s">
        <v>600</v>
      </c>
      <c r="N598" s="141" t="s">
        <v>52</v>
      </c>
      <c r="O598" s="144"/>
      <c r="P598" s="144"/>
      <c r="Q598" s="144"/>
      <c r="R598" s="144"/>
      <c r="S598" s="144"/>
      <c r="T598" s="144"/>
      <c r="U598" s="120" t="n">
        <v>3181.84</v>
      </c>
      <c r="V598" s="202" t="n">
        <v>3009.96</v>
      </c>
      <c r="W598" s="145" t="n">
        <v>470.13</v>
      </c>
      <c r="X598" s="145" t="s">
        <v>319</v>
      </c>
      <c r="Y598" s="145" t="n">
        <v>473.65</v>
      </c>
      <c r="Z598" s="145" t="s">
        <v>319</v>
      </c>
      <c r="AA598" s="145" t="n">
        <v>435.03</v>
      </c>
      <c r="AB598" s="145" t="s">
        <v>319</v>
      </c>
      <c r="AC598" s="145" t="n">
        <v>373.72</v>
      </c>
      <c r="AD598" s="145" t="s">
        <v>319</v>
      </c>
      <c r="AE598" s="145" t="n">
        <v>167.12</v>
      </c>
      <c r="AF598" s="145" t="s">
        <v>319</v>
      </c>
      <c r="AG598" s="145" t="n">
        <v>25.76</v>
      </c>
      <c r="AH598" s="145" t="s">
        <v>319</v>
      </c>
      <c r="AI598" s="145" t="n">
        <v>25.76</v>
      </c>
      <c r="AJ598" s="145" t="s">
        <v>319</v>
      </c>
      <c r="AK598" s="145" t="n">
        <v>43.51</v>
      </c>
      <c r="AL598" s="145" t="s">
        <v>319</v>
      </c>
      <c r="AM598" s="145" t="n">
        <v>57.46</v>
      </c>
      <c r="AN598" s="145" t="s">
        <v>319</v>
      </c>
      <c r="AO598" s="145" t="n">
        <v>237.98</v>
      </c>
      <c r="AP598" s="145" t="s">
        <v>319</v>
      </c>
      <c r="AQ598" s="145" t="n">
        <v>276.11</v>
      </c>
      <c r="AR598" s="145" t="s">
        <v>319</v>
      </c>
      <c r="AS598" s="145" t="n">
        <v>353.58</v>
      </c>
      <c r="AT598" s="145" t="s">
        <v>319</v>
      </c>
      <c r="AU598" s="145" t="n">
        <v>2986</v>
      </c>
      <c r="AV598" s="203"/>
      <c r="AW598" s="145" t="s">
        <v>600</v>
      </c>
      <c r="AX598" s="145" t="s">
        <v>444</v>
      </c>
      <c r="AY598" s="145" t="n">
        <v>2</v>
      </c>
      <c r="AZ598" s="145" t="s">
        <v>453</v>
      </c>
    </row>
    <row collapsed="false" customFormat="true" customHeight="false" hidden="false" ht="15.9" outlineLevel="0" r="599" s="171">
      <c r="A599" s="55" t="n">
        <v>582</v>
      </c>
      <c r="B599" s="55" t="n">
        <v>8578</v>
      </c>
      <c r="C599" s="145" t="s">
        <v>448</v>
      </c>
      <c r="D599" s="145" t="s">
        <v>437</v>
      </c>
      <c r="E599" s="145" t="s">
        <v>438</v>
      </c>
      <c r="F599" s="145" t="s">
        <v>750</v>
      </c>
      <c r="G599" s="55" t="s">
        <v>594</v>
      </c>
      <c r="H599" s="34" t="s">
        <v>288</v>
      </c>
      <c r="I599" s="120" t="n">
        <v>1</v>
      </c>
      <c r="J599" s="141" t="s">
        <v>438</v>
      </c>
      <c r="K599" s="141" t="n">
        <v>100</v>
      </c>
      <c r="L599" s="141" t="n">
        <v>25.6</v>
      </c>
      <c r="M599" s="141" t="s">
        <v>600</v>
      </c>
      <c r="N599" s="141" t="s">
        <v>52</v>
      </c>
      <c r="O599" s="144"/>
      <c r="P599" s="144"/>
      <c r="Q599" s="144"/>
      <c r="R599" s="144"/>
      <c r="S599" s="144"/>
      <c r="T599" s="144"/>
      <c r="U599" s="120" t="n">
        <v>1732.78</v>
      </c>
      <c r="V599" s="202" t="n">
        <v>1690.39</v>
      </c>
      <c r="W599" s="145" t="n">
        <v>252.68</v>
      </c>
      <c r="X599" s="145" t="s">
        <v>319</v>
      </c>
      <c r="Y599" s="145" t="n">
        <v>249.12</v>
      </c>
      <c r="Z599" s="145" t="s">
        <v>319</v>
      </c>
      <c r="AA599" s="145" t="n">
        <v>231.15</v>
      </c>
      <c r="AB599" s="145" t="s">
        <v>319</v>
      </c>
      <c r="AC599" s="145" t="n">
        <v>196.36</v>
      </c>
      <c r="AD599" s="145" t="s">
        <v>319</v>
      </c>
      <c r="AE599" s="145" t="n">
        <v>89.3</v>
      </c>
      <c r="AF599" s="145" t="s">
        <v>319</v>
      </c>
      <c r="AG599" s="145" t="n">
        <v>17.96</v>
      </c>
      <c r="AH599" s="145" t="s">
        <v>319</v>
      </c>
      <c r="AI599" s="145" t="n">
        <v>17.96</v>
      </c>
      <c r="AJ599" s="145" t="s">
        <v>319</v>
      </c>
      <c r="AK599" s="145" t="n">
        <v>27.09</v>
      </c>
      <c r="AL599" s="145" t="s">
        <v>319</v>
      </c>
      <c r="AM599" s="145" t="n">
        <v>37.46</v>
      </c>
      <c r="AN599" s="145" t="s">
        <v>319</v>
      </c>
      <c r="AO599" s="145" t="n">
        <v>131.32</v>
      </c>
      <c r="AP599" s="145" t="s">
        <v>319</v>
      </c>
      <c r="AQ599" s="145" t="n">
        <v>153.33</v>
      </c>
      <c r="AR599" s="145" t="s">
        <v>319</v>
      </c>
      <c r="AS599" s="145" t="n">
        <v>194.59</v>
      </c>
      <c r="AT599" s="145" t="s">
        <v>319</v>
      </c>
      <c r="AU599" s="145" t="n">
        <v>1626.58</v>
      </c>
      <c r="AV599" s="203"/>
      <c r="AW599" s="145" t="s">
        <v>600</v>
      </c>
      <c r="AX599" s="145" t="s">
        <v>444</v>
      </c>
      <c r="AY599" s="145" t="n">
        <v>1</v>
      </c>
      <c r="AZ599" s="145" t="s">
        <v>453</v>
      </c>
    </row>
    <row collapsed="false" customFormat="true" customHeight="false" hidden="false" ht="15.9" outlineLevel="0" r="600" s="171">
      <c r="A600" s="55" t="n">
        <v>583</v>
      </c>
      <c r="B600" s="55" t="n">
        <v>8579</v>
      </c>
      <c r="C600" s="145" t="s">
        <v>448</v>
      </c>
      <c r="D600" s="145" t="s">
        <v>437</v>
      </c>
      <c r="E600" s="145" t="s">
        <v>438</v>
      </c>
      <c r="F600" s="145" t="s">
        <v>750</v>
      </c>
      <c r="G600" s="55" t="s">
        <v>594</v>
      </c>
      <c r="H600" s="34" t="s">
        <v>288</v>
      </c>
      <c r="I600" s="120" t="n">
        <v>1</v>
      </c>
      <c r="J600" s="141" t="s">
        <v>438</v>
      </c>
      <c r="K600" s="141" t="n">
        <v>100</v>
      </c>
      <c r="L600" s="141" t="n">
        <v>25.6</v>
      </c>
      <c r="M600" s="141" t="s">
        <v>600</v>
      </c>
      <c r="N600" s="141" t="s">
        <v>52</v>
      </c>
      <c r="O600" s="144"/>
      <c r="P600" s="144"/>
      <c r="Q600" s="144"/>
      <c r="R600" s="144"/>
      <c r="S600" s="144"/>
      <c r="T600" s="144"/>
      <c r="U600" s="120" t="n">
        <v>1622.3</v>
      </c>
      <c r="V600" s="202" t="n">
        <v>1513.1</v>
      </c>
      <c r="W600" s="145" t="n">
        <v>234.64</v>
      </c>
      <c r="X600" s="145" t="s">
        <v>319</v>
      </c>
      <c r="Y600" s="145" t="n">
        <v>232.81</v>
      </c>
      <c r="Z600" s="145" t="s">
        <v>319</v>
      </c>
      <c r="AA600" s="145" t="n">
        <v>219.71</v>
      </c>
      <c r="AB600" s="145" t="s">
        <v>319</v>
      </c>
      <c r="AC600" s="145" t="n">
        <v>180.63</v>
      </c>
      <c r="AD600" s="145" t="s">
        <v>319</v>
      </c>
      <c r="AE600" s="145" t="n">
        <v>83.06</v>
      </c>
      <c r="AF600" s="145" t="s">
        <v>319</v>
      </c>
      <c r="AG600" s="145" t="n">
        <v>18.24</v>
      </c>
      <c r="AH600" s="145" t="s">
        <v>319</v>
      </c>
      <c r="AI600" s="145" t="n">
        <v>18.24</v>
      </c>
      <c r="AJ600" s="145" t="s">
        <v>319</v>
      </c>
      <c r="AK600" s="145" t="n">
        <v>26.21</v>
      </c>
      <c r="AL600" s="145" t="s">
        <v>319</v>
      </c>
      <c r="AM600" s="145" t="n">
        <v>33.47</v>
      </c>
      <c r="AN600" s="145" t="s">
        <v>319</v>
      </c>
      <c r="AO600" s="145" t="n">
        <v>125.71</v>
      </c>
      <c r="AP600" s="145" t="s">
        <v>319</v>
      </c>
      <c r="AQ600" s="145" t="n">
        <v>140.67</v>
      </c>
      <c r="AR600" s="145" t="s">
        <v>319</v>
      </c>
      <c r="AS600" s="145" t="n">
        <v>178.09</v>
      </c>
      <c r="AT600" s="145" t="s">
        <v>319</v>
      </c>
      <c r="AU600" s="145" t="n">
        <v>1512.79</v>
      </c>
      <c r="AV600" s="203"/>
      <c r="AW600" s="145" t="s">
        <v>600</v>
      </c>
      <c r="AX600" s="145" t="s">
        <v>444</v>
      </c>
      <c r="AY600" s="145" t="n">
        <v>1</v>
      </c>
      <c r="AZ600" s="145" t="s">
        <v>453</v>
      </c>
    </row>
    <row collapsed="false" customFormat="true" customHeight="false" hidden="false" ht="15.9" outlineLevel="0" r="601" s="171">
      <c r="A601" s="55" t="n">
        <v>584</v>
      </c>
      <c r="B601" s="55" t="n">
        <v>8580</v>
      </c>
      <c r="C601" s="145" t="s">
        <v>448</v>
      </c>
      <c r="D601" s="145" t="s">
        <v>437</v>
      </c>
      <c r="E601" s="145" t="s">
        <v>438</v>
      </c>
      <c r="F601" s="145" t="s">
        <v>750</v>
      </c>
      <c r="G601" s="55" t="s">
        <v>594</v>
      </c>
      <c r="H601" s="34" t="s">
        <v>288</v>
      </c>
      <c r="I601" s="120" t="n">
        <v>1</v>
      </c>
      <c r="J601" s="141" t="s">
        <v>438</v>
      </c>
      <c r="K601" s="141" t="n">
        <v>100</v>
      </c>
      <c r="L601" s="141" t="n">
        <v>25.6</v>
      </c>
      <c r="M601" s="141" t="s">
        <v>600</v>
      </c>
      <c r="N601" s="141" t="s">
        <v>52</v>
      </c>
      <c r="O601" s="144"/>
      <c r="P601" s="144"/>
      <c r="Q601" s="144"/>
      <c r="R601" s="144"/>
      <c r="S601" s="144"/>
      <c r="T601" s="144"/>
      <c r="U601" s="120" t="n">
        <v>1099.96</v>
      </c>
      <c r="V601" s="202" t="n">
        <v>1070.99</v>
      </c>
      <c r="W601" s="145" t="n">
        <v>173.54</v>
      </c>
      <c r="X601" s="145" t="s">
        <v>319</v>
      </c>
      <c r="Y601" s="145" t="n">
        <v>169.1</v>
      </c>
      <c r="Z601" s="145" t="s">
        <v>319</v>
      </c>
      <c r="AA601" s="145" t="n">
        <v>159.55</v>
      </c>
      <c r="AB601" s="145" t="s">
        <v>319</v>
      </c>
      <c r="AC601" s="145" t="n">
        <v>135.86</v>
      </c>
      <c r="AD601" s="145" t="s">
        <v>319</v>
      </c>
      <c r="AE601" s="145" t="n">
        <v>62.08</v>
      </c>
      <c r="AF601" s="145" t="s">
        <v>319</v>
      </c>
      <c r="AG601" s="145" t="n">
        <v>8.86</v>
      </c>
      <c r="AH601" s="145" t="s">
        <v>319</v>
      </c>
      <c r="AI601" s="145" t="n">
        <v>8.86</v>
      </c>
      <c r="AJ601" s="145" t="s">
        <v>319</v>
      </c>
      <c r="AK601" s="145" t="n">
        <v>13.77</v>
      </c>
      <c r="AL601" s="145" t="s">
        <v>319</v>
      </c>
      <c r="AM601" s="145" t="n">
        <v>17.85</v>
      </c>
      <c r="AN601" s="145" t="s">
        <v>319</v>
      </c>
      <c r="AO601" s="145" t="n">
        <v>77.6</v>
      </c>
      <c r="AP601" s="145" t="s">
        <v>319</v>
      </c>
      <c r="AQ601" s="145" t="n">
        <v>94.28</v>
      </c>
      <c r="AR601" s="145" t="s">
        <v>319</v>
      </c>
      <c r="AS601" s="145" t="n">
        <v>120.47</v>
      </c>
      <c r="AT601" s="145" t="s">
        <v>319</v>
      </c>
      <c r="AU601" s="145" t="n">
        <v>1059.98</v>
      </c>
      <c r="AV601" s="203"/>
      <c r="AW601" s="145" t="s">
        <v>600</v>
      </c>
      <c r="AX601" s="145" t="s">
        <v>444</v>
      </c>
      <c r="AY601" s="145" t="n">
        <v>1</v>
      </c>
      <c r="AZ601" s="145" t="s">
        <v>453</v>
      </c>
    </row>
    <row collapsed="false" customFormat="true" customHeight="false" hidden="false" ht="15.9" outlineLevel="0" r="602" s="171">
      <c r="A602" s="55" t="n">
        <v>585</v>
      </c>
      <c r="B602" s="55" t="n">
        <v>8581</v>
      </c>
      <c r="C602" s="145" t="s">
        <v>448</v>
      </c>
      <c r="D602" s="145" t="s">
        <v>437</v>
      </c>
      <c r="E602" s="145" t="s">
        <v>438</v>
      </c>
      <c r="F602" s="145" t="s">
        <v>750</v>
      </c>
      <c r="G602" s="55" t="s">
        <v>594</v>
      </c>
      <c r="H602" s="34" t="s">
        <v>288</v>
      </c>
      <c r="I602" s="120" t="n">
        <v>1</v>
      </c>
      <c r="J602" s="141" t="s">
        <v>438</v>
      </c>
      <c r="K602" s="141" t="n">
        <v>100</v>
      </c>
      <c r="L602" s="141" t="n">
        <v>25.6</v>
      </c>
      <c r="M602" s="141" t="s">
        <v>600</v>
      </c>
      <c r="N602" s="141" t="s">
        <v>52</v>
      </c>
      <c r="O602" s="144"/>
      <c r="P602" s="144"/>
      <c r="Q602" s="144"/>
      <c r="R602" s="144"/>
      <c r="S602" s="144"/>
      <c r="T602" s="144"/>
      <c r="U602" s="120" t="n">
        <v>1537.97</v>
      </c>
      <c r="V602" s="202" t="n">
        <v>1528.55</v>
      </c>
      <c r="W602" s="145" t="n">
        <v>234.51</v>
      </c>
      <c r="X602" s="145" t="s">
        <v>319</v>
      </c>
      <c r="Y602" s="145" t="n">
        <v>238.98</v>
      </c>
      <c r="Z602" s="145" t="s">
        <v>319</v>
      </c>
      <c r="AA602" s="145" t="n">
        <v>222.31</v>
      </c>
      <c r="AB602" s="145" t="s">
        <v>319</v>
      </c>
      <c r="AC602" s="145" t="n">
        <v>194.52</v>
      </c>
      <c r="AD602" s="145" t="s">
        <v>319</v>
      </c>
      <c r="AE602" s="145" t="n">
        <v>91.19</v>
      </c>
      <c r="AF602" s="145" t="s">
        <v>319</v>
      </c>
      <c r="AG602" s="145" t="n">
        <v>16.81</v>
      </c>
      <c r="AH602" s="145" t="s">
        <v>319</v>
      </c>
      <c r="AI602" s="145" t="n">
        <v>16.81</v>
      </c>
      <c r="AJ602" s="145" t="s">
        <v>319</v>
      </c>
      <c r="AK602" s="145" t="n">
        <v>27.15</v>
      </c>
      <c r="AL602" s="145" t="s">
        <v>319</v>
      </c>
      <c r="AM602" s="145" t="n">
        <v>33.54</v>
      </c>
      <c r="AN602" s="145" t="s">
        <v>319</v>
      </c>
      <c r="AO602" s="145" t="n">
        <v>128</v>
      </c>
      <c r="AP602" s="145" t="s">
        <v>319</v>
      </c>
      <c r="AQ602" s="145" t="n">
        <v>146.68</v>
      </c>
      <c r="AR602" s="145" t="s">
        <v>319</v>
      </c>
      <c r="AS602" s="145" t="n">
        <v>181.3</v>
      </c>
      <c r="AT602" s="145" t="s">
        <v>319</v>
      </c>
      <c r="AU602" s="145" t="n">
        <v>1556.62</v>
      </c>
      <c r="AV602" s="203"/>
      <c r="AW602" s="145" t="s">
        <v>600</v>
      </c>
      <c r="AX602" s="145" t="s">
        <v>444</v>
      </c>
      <c r="AY602" s="145" t="n">
        <v>1</v>
      </c>
      <c r="AZ602" s="145" t="s">
        <v>453</v>
      </c>
    </row>
    <row collapsed="false" customFormat="true" customHeight="false" hidden="false" ht="15.9" outlineLevel="0" r="603" s="171">
      <c r="A603" s="55" t="n">
        <v>586</v>
      </c>
      <c r="B603" s="55" t="n">
        <v>8582</v>
      </c>
      <c r="C603" s="145" t="s">
        <v>448</v>
      </c>
      <c r="D603" s="145" t="s">
        <v>437</v>
      </c>
      <c r="E603" s="145" t="s">
        <v>438</v>
      </c>
      <c r="F603" s="145" t="s">
        <v>750</v>
      </c>
      <c r="G603" s="55" t="s">
        <v>594</v>
      </c>
      <c r="H603" s="34" t="s">
        <v>288</v>
      </c>
      <c r="I603" s="120" t="n">
        <v>2</v>
      </c>
      <c r="J603" s="141" t="s">
        <v>438</v>
      </c>
      <c r="K603" s="141" t="n">
        <v>100</v>
      </c>
      <c r="L603" s="141" t="n">
        <v>25.6</v>
      </c>
      <c r="M603" s="141" t="s">
        <v>600</v>
      </c>
      <c r="N603" s="141" t="s">
        <v>52</v>
      </c>
      <c r="O603" s="144"/>
      <c r="P603" s="144"/>
      <c r="Q603" s="144"/>
      <c r="R603" s="144"/>
      <c r="S603" s="144"/>
      <c r="T603" s="144"/>
      <c r="U603" s="120" t="n">
        <v>2100.95</v>
      </c>
      <c r="V603" s="202" t="n">
        <v>2175.23</v>
      </c>
      <c r="W603" s="145" t="n">
        <v>354.86</v>
      </c>
      <c r="X603" s="145" t="s">
        <v>319</v>
      </c>
      <c r="Y603" s="145" t="n">
        <v>333</v>
      </c>
      <c r="Z603" s="145" t="s">
        <v>319</v>
      </c>
      <c r="AA603" s="145" t="n">
        <v>327.86</v>
      </c>
      <c r="AB603" s="145" t="s">
        <v>319</v>
      </c>
      <c r="AC603" s="145" t="n">
        <v>267.93</v>
      </c>
      <c r="AD603" s="145" t="s">
        <v>319</v>
      </c>
      <c r="AE603" s="145" t="n">
        <v>128.69</v>
      </c>
      <c r="AF603" s="145" t="s">
        <v>319</v>
      </c>
      <c r="AG603" s="145" t="n">
        <v>27.22</v>
      </c>
      <c r="AH603" s="145" t="s">
        <v>319</v>
      </c>
      <c r="AI603" s="145" t="n">
        <v>27.22</v>
      </c>
      <c r="AJ603" s="145" t="s">
        <v>319</v>
      </c>
      <c r="AK603" s="145" t="n">
        <v>52.71</v>
      </c>
      <c r="AL603" s="145" t="s">
        <v>319</v>
      </c>
      <c r="AM603" s="145" t="n">
        <v>66.51</v>
      </c>
      <c r="AN603" s="145" t="s">
        <v>319</v>
      </c>
      <c r="AO603" s="145" t="n">
        <v>167.6</v>
      </c>
      <c r="AP603" s="145" t="s">
        <v>319</v>
      </c>
      <c r="AQ603" s="145" t="n">
        <v>197.99</v>
      </c>
      <c r="AR603" s="145" t="s">
        <v>319</v>
      </c>
      <c r="AS603" s="145" t="n">
        <v>254.03</v>
      </c>
      <c r="AT603" s="145" t="s">
        <v>319</v>
      </c>
      <c r="AU603" s="145" t="n">
        <v>2259.47</v>
      </c>
      <c r="AV603" s="203"/>
      <c r="AW603" s="145" t="s">
        <v>600</v>
      </c>
      <c r="AX603" s="145" t="s">
        <v>444</v>
      </c>
      <c r="AY603" s="145" t="n">
        <v>2</v>
      </c>
      <c r="AZ603" s="145" t="s">
        <v>453</v>
      </c>
    </row>
    <row collapsed="false" customFormat="true" customHeight="false" hidden="false" ht="15.9" outlineLevel="0" r="604" s="171">
      <c r="A604" s="55" t="n">
        <v>587</v>
      </c>
      <c r="B604" s="55" t="n">
        <v>8583</v>
      </c>
      <c r="C604" s="145" t="s">
        <v>448</v>
      </c>
      <c r="D604" s="145" t="s">
        <v>437</v>
      </c>
      <c r="E604" s="145" t="s">
        <v>438</v>
      </c>
      <c r="F604" s="145" t="s">
        <v>750</v>
      </c>
      <c r="G604" s="55" t="s">
        <v>594</v>
      </c>
      <c r="H604" s="34" t="s">
        <v>288</v>
      </c>
      <c r="I604" s="120" t="n">
        <v>3</v>
      </c>
      <c r="J604" s="141" t="s">
        <v>438</v>
      </c>
      <c r="K604" s="141" t="n">
        <v>100</v>
      </c>
      <c r="L604" s="141" t="n">
        <v>25.6</v>
      </c>
      <c r="M604" s="141" t="s">
        <v>600</v>
      </c>
      <c r="N604" s="141" t="s">
        <v>52</v>
      </c>
      <c r="O604" s="144"/>
      <c r="P604" s="144"/>
      <c r="Q604" s="144"/>
      <c r="R604" s="144"/>
      <c r="S604" s="144"/>
      <c r="T604" s="144"/>
      <c r="U604" s="120" t="n">
        <v>3995.38</v>
      </c>
      <c r="V604" s="202" t="n">
        <v>3691.76</v>
      </c>
      <c r="W604" s="145" t="n">
        <v>566.04</v>
      </c>
      <c r="X604" s="145" t="s">
        <v>319</v>
      </c>
      <c r="Y604" s="145" t="n">
        <v>557.18</v>
      </c>
      <c r="Z604" s="145" t="s">
        <v>319</v>
      </c>
      <c r="AA604" s="145" t="n">
        <v>529.49</v>
      </c>
      <c r="AB604" s="145" t="s">
        <v>319</v>
      </c>
      <c r="AC604" s="145" t="n">
        <v>550.74</v>
      </c>
      <c r="AD604" s="145" t="s">
        <v>319</v>
      </c>
      <c r="AE604" s="145" t="n">
        <v>205.89</v>
      </c>
      <c r="AF604" s="145" t="s">
        <v>319</v>
      </c>
      <c r="AG604" s="145" t="n">
        <v>40.53</v>
      </c>
      <c r="AH604" s="145" t="s">
        <v>319</v>
      </c>
      <c r="AI604" s="145" t="n">
        <v>40.53</v>
      </c>
      <c r="AJ604" s="145" t="s">
        <v>319</v>
      </c>
      <c r="AK604" s="145" t="n">
        <v>62.7</v>
      </c>
      <c r="AL604" s="145" t="s">
        <v>319</v>
      </c>
      <c r="AM604" s="145" t="n">
        <v>77.17</v>
      </c>
      <c r="AN604" s="145" t="s">
        <v>319</v>
      </c>
      <c r="AO604" s="145" t="n">
        <v>295.07</v>
      </c>
      <c r="AP604" s="145" t="s">
        <v>319</v>
      </c>
      <c r="AQ604" s="145" t="n">
        <v>331.15</v>
      </c>
      <c r="AR604" s="145" t="s">
        <v>319</v>
      </c>
      <c r="AS604" s="145" t="n">
        <v>420.69</v>
      </c>
      <c r="AT604" s="145" t="s">
        <v>319</v>
      </c>
      <c r="AU604" s="145" t="n">
        <v>3735.3</v>
      </c>
      <c r="AV604" s="203"/>
      <c r="AW604" s="145" t="s">
        <v>600</v>
      </c>
      <c r="AX604" s="145" t="s">
        <v>444</v>
      </c>
      <c r="AY604" s="145" t="n">
        <v>3</v>
      </c>
      <c r="AZ604" s="145" t="s">
        <v>453</v>
      </c>
    </row>
    <row collapsed="false" customFormat="true" customHeight="false" hidden="false" ht="15.9" outlineLevel="0" r="605" s="171">
      <c r="A605" s="55" t="n">
        <v>588</v>
      </c>
      <c r="B605" s="55" t="n">
        <v>8584</v>
      </c>
      <c r="C605" s="145" t="s">
        <v>448</v>
      </c>
      <c r="D605" s="145" t="s">
        <v>437</v>
      </c>
      <c r="E605" s="145" t="s">
        <v>438</v>
      </c>
      <c r="F605" s="145" t="s">
        <v>750</v>
      </c>
      <c r="G605" s="55" t="s">
        <v>594</v>
      </c>
      <c r="H605" s="34" t="s">
        <v>288</v>
      </c>
      <c r="I605" s="120" t="n">
        <v>2</v>
      </c>
      <c r="J605" s="141" t="s">
        <v>438</v>
      </c>
      <c r="K605" s="141" t="n">
        <v>100</v>
      </c>
      <c r="L605" s="141" t="n">
        <v>25.6</v>
      </c>
      <c r="M605" s="141" t="s">
        <v>600</v>
      </c>
      <c r="N605" s="141" t="s">
        <v>52</v>
      </c>
      <c r="O605" s="144"/>
      <c r="P605" s="144"/>
      <c r="Q605" s="144"/>
      <c r="R605" s="144"/>
      <c r="S605" s="144"/>
      <c r="T605" s="144"/>
      <c r="U605" s="120" t="n">
        <v>1741.23</v>
      </c>
      <c r="V605" s="202" t="n">
        <v>1709.12</v>
      </c>
      <c r="W605" s="145" t="n">
        <v>267.71</v>
      </c>
      <c r="X605" s="145" t="s">
        <v>319</v>
      </c>
      <c r="Y605" s="145" t="n">
        <v>267.11</v>
      </c>
      <c r="Z605" s="145" t="s">
        <v>319</v>
      </c>
      <c r="AA605" s="145" t="n">
        <v>231.49</v>
      </c>
      <c r="AB605" s="145" t="s">
        <v>319</v>
      </c>
      <c r="AC605" s="145" t="n">
        <v>207.35</v>
      </c>
      <c r="AD605" s="145" t="s">
        <v>319</v>
      </c>
      <c r="AE605" s="145" t="n">
        <v>97.88</v>
      </c>
      <c r="AF605" s="145" t="s">
        <v>319</v>
      </c>
      <c r="AG605" s="145" t="n">
        <v>20.64</v>
      </c>
      <c r="AH605" s="145" t="s">
        <v>319</v>
      </c>
      <c r="AI605" s="145" t="n">
        <v>20.64</v>
      </c>
      <c r="AJ605" s="145" t="s">
        <v>319</v>
      </c>
      <c r="AK605" s="145" t="n">
        <v>30.49</v>
      </c>
      <c r="AL605" s="145" t="s">
        <v>319</v>
      </c>
      <c r="AM605" s="145" t="n">
        <v>39.29</v>
      </c>
      <c r="AN605" s="145" t="s">
        <v>319</v>
      </c>
      <c r="AO605" s="145" t="n">
        <v>142.09</v>
      </c>
      <c r="AP605" s="145" t="s">
        <v>319</v>
      </c>
      <c r="AQ605" s="145" t="n">
        <v>160.31</v>
      </c>
      <c r="AR605" s="145" t="s">
        <v>319</v>
      </c>
      <c r="AS605" s="145" t="n">
        <v>201.69</v>
      </c>
      <c r="AT605" s="145" t="s">
        <v>319</v>
      </c>
      <c r="AU605" s="145" t="n">
        <v>1720.62</v>
      </c>
      <c r="AV605" s="203"/>
      <c r="AW605" s="145" t="s">
        <v>600</v>
      </c>
      <c r="AX605" s="145" t="s">
        <v>444</v>
      </c>
      <c r="AY605" s="145" t="n">
        <v>2</v>
      </c>
      <c r="AZ605" s="145" t="s">
        <v>453</v>
      </c>
    </row>
    <row collapsed="false" customFormat="true" customHeight="false" hidden="false" ht="15.9" outlineLevel="0" r="606" s="171">
      <c r="A606" s="55" t="n">
        <v>589</v>
      </c>
      <c r="B606" s="55" t="n">
        <v>8585</v>
      </c>
      <c r="C606" s="145" t="s">
        <v>448</v>
      </c>
      <c r="D606" s="145" t="s">
        <v>437</v>
      </c>
      <c r="E606" s="145" t="s">
        <v>438</v>
      </c>
      <c r="F606" s="145" t="s">
        <v>750</v>
      </c>
      <c r="G606" s="55" t="s">
        <v>594</v>
      </c>
      <c r="H606" s="34" t="s">
        <v>288</v>
      </c>
      <c r="I606" s="120" t="n">
        <v>1</v>
      </c>
      <c r="J606" s="141" t="s">
        <v>438</v>
      </c>
      <c r="K606" s="141" t="n">
        <v>100</v>
      </c>
      <c r="L606" s="141" t="n">
        <v>25.6</v>
      </c>
      <c r="M606" s="141" t="s">
        <v>600</v>
      </c>
      <c r="N606" s="141" t="s">
        <v>52</v>
      </c>
      <c r="O606" s="144"/>
      <c r="P606" s="144"/>
      <c r="Q606" s="144"/>
      <c r="R606" s="144"/>
      <c r="S606" s="144"/>
      <c r="T606" s="144"/>
      <c r="U606" s="120" t="n">
        <v>1015.05</v>
      </c>
      <c r="V606" s="202" t="n">
        <v>1065.47</v>
      </c>
      <c r="W606" s="145" t="n">
        <v>160.75</v>
      </c>
      <c r="X606" s="145" t="s">
        <v>319</v>
      </c>
      <c r="Y606" s="145" t="n">
        <v>159.24</v>
      </c>
      <c r="Z606" s="145" t="s">
        <v>319</v>
      </c>
      <c r="AA606" s="145" t="n">
        <v>152.66</v>
      </c>
      <c r="AB606" s="145" t="s">
        <v>319</v>
      </c>
      <c r="AC606" s="145" t="n">
        <v>127.5</v>
      </c>
      <c r="AD606" s="145" t="s">
        <v>319</v>
      </c>
      <c r="AE606" s="145" t="n">
        <v>61.66</v>
      </c>
      <c r="AF606" s="145" t="s">
        <v>319</v>
      </c>
      <c r="AG606" s="145" t="n">
        <v>12.4</v>
      </c>
      <c r="AH606" s="145" t="s">
        <v>319</v>
      </c>
      <c r="AI606" s="145" t="n">
        <v>12.4</v>
      </c>
      <c r="AJ606" s="145" t="s">
        <v>319</v>
      </c>
      <c r="AK606" s="145" t="n">
        <v>19.29</v>
      </c>
      <c r="AL606" s="145" t="s">
        <v>319</v>
      </c>
      <c r="AM606" s="145" t="n">
        <v>24.23</v>
      </c>
      <c r="AN606" s="145" t="s">
        <v>319</v>
      </c>
      <c r="AO606" s="145" t="n">
        <v>83.66</v>
      </c>
      <c r="AP606" s="145" t="s">
        <v>319</v>
      </c>
      <c r="AQ606" s="145" t="n">
        <v>98.74</v>
      </c>
      <c r="AR606" s="145" t="s">
        <v>319</v>
      </c>
      <c r="AS606" s="145" t="n">
        <v>124.3</v>
      </c>
      <c r="AT606" s="145" t="s">
        <v>319</v>
      </c>
      <c r="AU606" s="145" t="n">
        <v>1055.2</v>
      </c>
      <c r="AV606" s="203"/>
      <c r="AW606" s="145" t="s">
        <v>600</v>
      </c>
      <c r="AX606" s="145" t="s">
        <v>444</v>
      </c>
      <c r="AY606" s="145" t="n">
        <v>1</v>
      </c>
      <c r="AZ606" s="145" t="s">
        <v>453</v>
      </c>
    </row>
    <row collapsed="false" customFormat="true" customHeight="false" hidden="false" ht="15.9" outlineLevel="0" r="607" s="171">
      <c r="A607" s="55" t="n">
        <v>590</v>
      </c>
      <c r="B607" s="55" t="n">
        <v>8586</v>
      </c>
      <c r="C607" s="145" t="s">
        <v>448</v>
      </c>
      <c r="D607" s="145" t="s">
        <v>437</v>
      </c>
      <c r="E607" s="145" t="s">
        <v>438</v>
      </c>
      <c r="F607" s="145" t="s">
        <v>750</v>
      </c>
      <c r="G607" s="55" t="s">
        <v>594</v>
      </c>
      <c r="H607" s="34" t="s">
        <v>288</v>
      </c>
      <c r="I607" s="120" t="n">
        <v>1</v>
      </c>
      <c r="J607" s="141" t="s">
        <v>438</v>
      </c>
      <c r="K607" s="141" t="n">
        <v>100</v>
      </c>
      <c r="L607" s="141" t="n">
        <v>25.6</v>
      </c>
      <c r="M607" s="141" t="s">
        <v>600</v>
      </c>
      <c r="N607" s="141" t="s">
        <v>52</v>
      </c>
      <c r="O607" s="144"/>
      <c r="P607" s="144"/>
      <c r="Q607" s="144"/>
      <c r="R607" s="144"/>
      <c r="S607" s="144"/>
      <c r="T607" s="144"/>
      <c r="U607" s="120" t="n">
        <v>1985.67</v>
      </c>
      <c r="V607" s="202" t="n">
        <v>1957.87</v>
      </c>
      <c r="W607" s="145" t="n">
        <v>292.2</v>
      </c>
      <c r="X607" s="145" t="s">
        <v>319</v>
      </c>
      <c r="Y607" s="145" t="n">
        <v>290.04</v>
      </c>
      <c r="Z607" s="145" t="s">
        <v>319</v>
      </c>
      <c r="AA607" s="145" t="n">
        <v>275.15</v>
      </c>
      <c r="AB607" s="145" t="s">
        <v>319</v>
      </c>
      <c r="AC607" s="145" t="n">
        <v>231.59</v>
      </c>
      <c r="AD607" s="145" t="s">
        <v>319</v>
      </c>
      <c r="AE607" s="145" t="n">
        <v>104.36</v>
      </c>
      <c r="AF607" s="145" t="s">
        <v>319</v>
      </c>
      <c r="AG607" s="145" t="n">
        <v>17.52</v>
      </c>
      <c r="AH607" s="145" t="s">
        <v>319</v>
      </c>
      <c r="AI607" s="145" t="n">
        <v>17.52</v>
      </c>
      <c r="AJ607" s="145" t="s">
        <v>319</v>
      </c>
      <c r="AK607" s="145" t="n">
        <v>32.48</v>
      </c>
      <c r="AL607" s="145" t="s">
        <v>319</v>
      </c>
      <c r="AM607" s="145" t="n">
        <v>40.77</v>
      </c>
      <c r="AN607" s="145" t="s">
        <v>319</v>
      </c>
      <c r="AO607" s="145" t="n">
        <v>151.08</v>
      </c>
      <c r="AP607" s="145" t="s">
        <v>319</v>
      </c>
      <c r="AQ607" s="145" t="n">
        <v>171.79</v>
      </c>
      <c r="AR607" s="145" t="s">
        <v>319</v>
      </c>
      <c r="AS607" s="145" t="n">
        <v>219.52</v>
      </c>
      <c r="AT607" s="145" t="s">
        <v>319</v>
      </c>
      <c r="AU607" s="145" t="n">
        <v>1877.84</v>
      </c>
      <c r="AV607" s="203"/>
      <c r="AW607" s="145" t="s">
        <v>600</v>
      </c>
      <c r="AX607" s="145" t="s">
        <v>444</v>
      </c>
      <c r="AY607" s="145" t="n">
        <v>1</v>
      </c>
      <c r="AZ607" s="145" t="s">
        <v>453</v>
      </c>
    </row>
    <row collapsed="false" customFormat="true" customHeight="false" hidden="false" ht="15.9" outlineLevel="0" r="608" s="171">
      <c r="A608" s="55" t="n">
        <v>591</v>
      </c>
      <c r="B608" s="55" t="n">
        <v>8587</v>
      </c>
      <c r="C608" s="145" t="s">
        <v>448</v>
      </c>
      <c r="D608" s="145" t="s">
        <v>437</v>
      </c>
      <c r="E608" s="145" t="s">
        <v>438</v>
      </c>
      <c r="F608" s="145" t="s">
        <v>750</v>
      </c>
      <c r="G608" s="55" t="s">
        <v>594</v>
      </c>
      <c r="H608" s="34" t="s">
        <v>288</v>
      </c>
      <c r="I608" s="120" t="n">
        <v>1</v>
      </c>
      <c r="J608" s="141" t="s">
        <v>438</v>
      </c>
      <c r="K608" s="141" t="n">
        <v>100</v>
      </c>
      <c r="L608" s="141" t="n">
        <v>25.6</v>
      </c>
      <c r="M608" s="141" t="s">
        <v>600</v>
      </c>
      <c r="N608" s="141" t="s">
        <v>52</v>
      </c>
      <c r="O608" s="144"/>
      <c r="P608" s="144"/>
      <c r="Q608" s="144"/>
      <c r="R608" s="144"/>
      <c r="S608" s="144"/>
      <c r="T608" s="144"/>
      <c r="U608" s="120" t="n">
        <v>970.5</v>
      </c>
      <c r="V608" s="202" t="n">
        <v>1015.32</v>
      </c>
      <c r="W608" s="145" t="n">
        <v>158.55</v>
      </c>
      <c r="X608" s="145" t="s">
        <v>319</v>
      </c>
      <c r="Y608" s="145" t="n">
        <v>159.75</v>
      </c>
      <c r="Z608" s="145" t="s">
        <v>319</v>
      </c>
      <c r="AA608" s="145" t="n">
        <v>150.12</v>
      </c>
      <c r="AB608" s="145" t="s">
        <v>319</v>
      </c>
      <c r="AC608" s="145" t="n">
        <v>125.26</v>
      </c>
      <c r="AD608" s="145" t="s">
        <v>319</v>
      </c>
      <c r="AE608" s="145" t="n">
        <v>56.21</v>
      </c>
      <c r="AF608" s="145" t="s">
        <v>319</v>
      </c>
      <c r="AG608" s="145" t="n">
        <v>10.91</v>
      </c>
      <c r="AH608" s="145" t="s">
        <v>319</v>
      </c>
      <c r="AI608" s="145" t="n">
        <v>10.91</v>
      </c>
      <c r="AJ608" s="145" t="s">
        <v>319</v>
      </c>
      <c r="AK608" s="145" t="n">
        <v>17.1</v>
      </c>
      <c r="AL608" s="145" t="s">
        <v>319</v>
      </c>
      <c r="AM608" s="145" t="n">
        <v>22.08</v>
      </c>
      <c r="AN608" s="145" t="s">
        <v>319</v>
      </c>
      <c r="AO608" s="145" t="n">
        <v>84.38</v>
      </c>
      <c r="AP608" s="145" t="s">
        <v>319</v>
      </c>
      <c r="AQ608" s="145" t="n">
        <v>96.41</v>
      </c>
      <c r="AR608" s="145" t="s">
        <v>319</v>
      </c>
      <c r="AS608" s="145" t="n">
        <v>119.18</v>
      </c>
      <c r="AT608" s="145" t="s">
        <v>319</v>
      </c>
      <c r="AU608" s="145" t="n">
        <v>1028.32</v>
      </c>
      <c r="AV608" s="203"/>
      <c r="AW608" s="145" t="s">
        <v>600</v>
      </c>
      <c r="AX608" s="145" t="s">
        <v>444</v>
      </c>
      <c r="AY608" s="145" t="n">
        <v>1</v>
      </c>
      <c r="AZ608" s="145" t="s">
        <v>453</v>
      </c>
    </row>
    <row collapsed="false" customFormat="true" customHeight="false" hidden="false" ht="15.9" outlineLevel="0" r="609" s="171">
      <c r="A609" s="55" t="n">
        <v>592</v>
      </c>
      <c r="B609" s="55" t="n">
        <v>8588</v>
      </c>
      <c r="C609" s="145" t="s">
        <v>448</v>
      </c>
      <c r="D609" s="145" t="s">
        <v>437</v>
      </c>
      <c r="E609" s="145" t="s">
        <v>438</v>
      </c>
      <c r="F609" s="145" t="s">
        <v>750</v>
      </c>
      <c r="G609" s="55" t="s">
        <v>594</v>
      </c>
      <c r="H609" s="34" t="s">
        <v>288</v>
      </c>
      <c r="I609" s="120" t="n">
        <v>1</v>
      </c>
      <c r="J609" s="141" t="s">
        <v>438</v>
      </c>
      <c r="K609" s="141" t="n">
        <v>100</v>
      </c>
      <c r="L609" s="141" t="n">
        <v>25.6</v>
      </c>
      <c r="M609" s="141" t="s">
        <v>600</v>
      </c>
      <c r="N609" s="141" t="s">
        <v>52</v>
      </c>
      <c r="O609" s="144"/>
      <c r="P609" s="144"/>
      <c r="Q609" s="144"/>
      <c r="R609" s="144"/>
      <c r="S609" s="144"/>
      <c r="T609" s="144"/>
      <c r="U609" s="120" t="n">
        <v>1025.59</v>
      </c>
      <c r="V609" s="202" t="n">
        <v>1155.6</v>
      </c>
      <c r="W609" s="145" t="n">
        <v>190.13</v>
      </c>
      <c r="X609" s="145" t="s">
        <v>319</v>
      </c>
      <c r="Y609" s="145" t="n">
        <v>187.94</v>
      </c>
      <c r="Z609" s="145" t="s">
        <v>319</v>
      </c>
      <c r="AA609" s="145" t="n">
        <v>172.27</v>
      </c>
      <c r="AB609" s="145" t="s">
        <v>319</v>
      </c>
      <c r="AC609" s="145" t="n">
        <v>144.55</v>
      </c>
      <c r="AD609" s="145" t="s">
        <v>319</v>
      </c>
      <c r="AE609" s="145" t="n">
        <v>64.94</v>
      </c>
      <c r="AF609" s="145" t="s">
        <v>319</v>
      </c>
      <c r="AG609" s="145" t="n">
        <v>11.4</v>
      </c>
      <c r="AH609" s="145" t="s">
        <v>319</v>
      </c>
      <c r="AI609" s="145" t="n">
        <v>11.4</v>
      </c>
      <c r="AJ609" s="145" t="s">
        <v>319</v>
      </c>
      <c r="AK609" s="145" t="n">
        <v>17.45</v>
      </c>
      <c r="AL609" s="145" t="s">
        <v>319</v>
      </c>
      <c r="AM609" s="145" t="n">
        <v>24.44</v>
      </c>
      <c r="AN609" s="145" t="s">
        <v>319</v>
      </c>
      <c r="AO609" s="145" t="n">
        <v>97.22</v>
      </c>
      <c r="AP609" s="145" t="s">
        <v>319</v>
      </c>
      <c r="AQ609" s="145" t="n">
        <v>110.68</v>
      </c>
      <c r="AR609" s="145" t="s">
        <v>319</v>
      </c>
      <c r="AS609" s="145" t="n">
        <v>140.52</v>
      </c>
      <c r="AT609" s="145" t="s">
        <v>319</v>
      </c>
      <c r="AU609" s="145" t="n">
        <v>1195.91</v>
      </c>
      <c r="AV609" s="203"/>
      <c r="AW609" s="145" t="s">
        <v>600</v>
      </c>
      <c r="AX609" s="145" t="s">
        <v>444</v>
      </c>
      <c r="AY609" s="145" t="n">
        <v>1</v>
      </c>
      <c r="AZ609" s="145" t="s">
        <v>453</v>
      </c>
    </row>
    <row collapsed="false" customFormat="true" customHeight="false" hidden="false" ht="15.9" outlineLevel="0" r="610" s="171">
      <c r="A610" s="55" t="n">
        <v>593</v>
      </c>
      <c r="B610" s="55" t="n">
        <v>8589</v>
      </c>
      <c r="C610" s="145" t="s">
        <v>448</v>
      </c>
      <c r="D610" s="145" t="s">
        <v>437</v>
      </c>
      <c r="E610" s="145" t="s">
        <v>438</v>
      </c>
      <c r="F610" s="145" t="s">
        <v>750</v>
      </c>
      <c r="G610" s="55" t="s">
        <v>594</v>
      </c>
      <c r="H610" s="34" t="s">
        <v>288</v>
      </c>
      <c r="I610" s="120" t="n">
        <v>1</v>
      </c>
      <c r="J610" s="141" t="s">
        <v>438</v>
      </c>
      <c r="K610" s="141" t="n">
        <v>100</v>
      </c>
      <c r="L610" s="141" t="n">
        <v>25.6</v>
      </c>
      <c r="M610" s="141" t="s">
        <v>600</v>
      </c>
      <c r="N610" s="141" t="s">
        <v>52</v>
      </c>
      <c r="O610" s="144"/>
      <c r="P610" s="144"/>
      <c r="Q610" s="144"/>
      <c r="R610" s="144"/>
      <c r="S610" s="144"/>
      <c r="T610" s="144"/>
      <c r="U610" s="120" t="n">
        <v>984.85</v>
      </c>
      <c r="V610" s="202" t="n">
        <v>1007.05</v>
      </c>
      <c r="W610" s="145" t="n">
        <v>151.61</v>
      </c>
      <c r="X610" s="145" t="s">
        <v>319</v>
      </c>
      <c r="Y610" s="145" t="n">
        <v>152.28</v>
      </c>
      <c r="Z610" s="145" t="s">
        <v>319</v>
      </c>
      <c r="AA610" s="145" t="n">
        <v>144.88</v>
      </c>
      <c r="AB610" s="145" t="s">
        <v>319</v>
      </c>
      <c r="AC610" s="145" t="n">
        <v>120.99</v>
      </c>
      <c r="AD610" s="145" t="s">
        <v>319</v>
      </c>
      <c r="AE610" s="145" t="n">
        <v>58.62</v>
      </c>
      <c r="AF610" s="145" t="s">
        <v>319</v>
      </c>
      <c r="AG610" s="145" t="n">
        <v>10.48</v>
      </c>
      <c r="AH610" s="145" t="s">
        <v>319</v>
      </c>
      <c r="AI610" s="145" t="n">
        <v>10.48</v>
      </c>
      <c r="AJ610" s="145" t="s">
        <v>319</v>
      </c>
      <c r="AK610" s="145" t="n">
        <v>18.61</v>
      </c>
      <c r="AL610" s="145" t="s">
        <v>319</v>
      </c>
      <c r="AM610" s="145" t="n">
        <v>25.75</v>
      </c>
      <c r="AN610" s="145" t="s">
        <v>319</v>
      </c>
      <c r="AO610" s="145" t="n">
        <v>79.34</v>
      </c>
      <c r="AP610" s="145" t="s">
        <v>319</v>
      </c>
      <c r="AQ610" s="145" t="n">
        <v>90.83</v>
      </c>
      <c r="AR610" s="145" t="s">
        <v>319</v>
      </c>
      <c r="AS610" s="145" t="n">
        <v>115.93</v>
      </c>
      <c r="AT610" s="145" t="s">
        <v>319</v>
      </c>
      <c r="AU610" s="145" t="n">
        <v>1001.68</v>
      </c>
      <c r="AV610" s="203"/>
      <c r="AW610" s="145" t="s">
        <v>600</v>
      </c>
      <c r="AX610" s="145" t="s">
        <v>444</v>
      </c>
      <c r="AY610" s="145" t="n">
        <v>1</v>
      </c>
      <c r="AZ610" s="145" t="s">
        <v>453</v>
      </c>
    </row>
    <row collapsed="false" customFormat="true" customHeight="false" hidden="false" ht="15.9" outlineLevel="0" r="611" s="171">
      <c r="A611" s="55" t="n">
        <v>594</v>
      </c>
      <c r="B611" s="55" t="n">
        <v>8590</v>
      </c>
      <c r="C611" s="145" t="s">
        <v>448</v>
      </c>
      <c r="D611" s="145" t="s">
        <v>437</v>
      </c>
      <c r="E611" s="145" t="s">
        <v>438</v>
      </c>
      <c r="F611" s="145" t="s">
        <v>750</v>
      </c>
      <c r="G611" s="55" t="s">
        <v>594</v>
      </c>
      <c r="H611" s="34" t="s">
        <v>288</v>
      </c>
      <c r="I611" s="120" t="n">
        <v>1</v>
      </c>
      <c r="J611" s="141" t="s">
        <v>438</v>
      </c>
      <c r="K611" s="141" t="n">
        <v>100</v>
      </c>
      <c r="L611" s="141" t="n">
        <v>25.6</v>
      </c>
      <c r="M611" s="141" t="s">
        <v>600</v>
      </c>
      <c r="N611" s="141" t="s">
        <v>52</v>
      </c>
      <c r="O611" s="144"/>
      <c r="P611" s="144"/>
      <c r="Q611" s="144"/>
      <c r="R611" s="144"/>
      <c r="S611" s="144"/>
      <c r="T611" s="144"/>
      <c r="U611" s="120" t="n">
        <v>955.5</v>
      </c>
      <c r="V611" s="202" t="n">
        <v>1000.68</v>
      </c>
      <c r="W611" s="145" t="n">
        <v>154.59</v>
      </c>
      <c r="X611" s="145" t="s">
        <v>319</v>
      </c>
      <c r="Y611" s="145" t="n">
        <v>152.28</v>
      </c>
      <c r="Z611" s="145" t="s">
        <v>319</v>
      </c>
      <c r="AA611" s="145" t="n">
        <v>143.63</v>
      </c>
      <c r="AB611" s="145" t="s">
        <v>319</v>
      </c>
      <c r="AC611" s="145" t="n">
        <v>123.1</v>
      </c>
      <c r="AD611" s="145" t="s">
        <v>319</v>
      </c>
      <c r="AE611" s="145" t="n">
        <v>57.24</v>
      </c>
      <c r="AF611" s="145" t="s">
        <v>319</v>
      </c>
      <c r="AG611" s="145" t="n">
        <v>10.52</v>
      </c>
      <c r="AH611" s="145" t="s">
        <v>319</v>
      </c>
      <c r="AI611" s="145" t="n">
        <v>10.52</v>
      </c>
      <c r="AJ611" s="145" t="s">
        <v>319</v>
      </c>
      <c r="AK611" s="145" t="n">
        <v>16.62</v>
      </c>
      <c r="AL611" s="145" t="s">
        <v>319</v>
      </c>
      <c r="AM611" s="145" t="n">
        <v>22.98</v>
      </c>
      <c r="AN611" s="145" t="s">
        <v>319</v>
      </c>
      <c r="AO611" s="145" t="n">
        <v>84.46</v>
      </c>
      <c r="AP611" s="145" t="s">
        <v>319</v>
      </c>
      <c r="AQ611" s="145" t="n">
        <v>94.55</v>
      </c>
      <c r="AR611" s="145" t="s">
        <v>319</v>
      </c>
      <c r="AS611" s="145" t="n">
        <v>119.56</v>
      </c>
      <c r="AT611" s="145" t="s">
        <v>319</v>
      </c>
      <c r="AU611" s="145" t="n">
        <v>1008.78</v>
      </c>
      <c r="AV611" s="203"/>
      <c r="AW611" s="145" t="s">
        <v>600</v>
      </c>
      <c r="AX611" s="145" t="s">
        <v>444</v>
      </c>
      <c r="AY611" s="145" t="n">
        <v>1</v>
      </c>
      <c r="AZ611" s="145" t="s">
        <v>453</v>
      </c>
    </row>
    <row collapsed="false" customFormat="true" customHeight="false" hidden="false" ht="15.9" outlineLevel="0" r="612" s="171">
      <c r="A612" s="55" t="n">
        <v>595</v>
      </c>
      <c r="B612" s="55" t="n">
        <v>8591</v>
      </c>
      <c r="C612" s="145" t="s">
        <v>448</v>
      </c>
      <c r="D612" s="145" t="s">
        <v>437</v>
      </c>
      <c r="E612" s="145" t="s">
        <v>438</v>
      </c>
      <c r="F612" s="145" t="s">
        <v>750</v>
      </c>
      <c r="G612" s="55" t="s">
        <v>594</v>
      </c>
      <c r="H612" s="34" t="s">
        <v>288</v>
      </c>
      <c r="I612" s="120" t="n">
        <v>1</v>
      </c>
      <c r="J612" s="141" t="s">
        <v>438</v>
      </c>
      <c r="K612" s="141" t="n">
        <v>100</v>
      </c>
      <c r="L612" s="141" t="n">
        <v>25.6</v>
      </c>
      <c r="M612" s="141" t="s">
        <v>600</v>
      </c>
      <c r="N612" s="141" t="s">
        <v>52</v>
      </c>
      <c r="O612" s="144"/>
      <c r="P612" s="144"/>
      <c r="Q612" s="144"/>
      <c r="R612" s="144"/>
      <c r="S612" s="144"/>
      <c r="T612" s="144"/>
      <c r="U612" s="120" t="n">
        <v>1432.16</v>
      </c>
      <c r="V612" s="202" t="n">
        <v>1436.98</v>
      </c>
      <c r="W612" s="145" t="n">
        <v>215.16</v>
      </c>
      <c r="X612" s="145" t="s">
        <v>319</v>
      </c>
      <c r="Y612" s="145" t="n">
        <v>216</v>
      </c>
      <c r="Z612" s="145" t="s">
        <v>319</v>
      </c>
      <c r="AA612" s="145" t="n">
        <v>202.26</v>
      </c>
      <c r="AB612" s="145" t="s">
        <v>319</v>
      </c>
      <c r="AC612" s="145" t="n">
        <v>171.89</v>
      </c>
      <c r="AD612" s="145" t="s">
        <v>319</v>
      </c>
      <c r="AE612" s="145" t="n">
        <v>78.29</v>
      </c>
      <c r="AF612" s="145" t="s">
        <v>319</v>
      </c>
      <c r="AG612" s="145" t="n">
        <v>13.88</v>
      </c>
      <c r="AH612" s="145" t="s">
        <v>319</v>
      </c>
      <c r="AI612" s="145" t="n">
        <v>13.88</v>
      </c>
      <c r="AJ612" s="145" t="s">
        <v>319</v>
      </c>
      <c r="AK612" s="145" t="n">
        <v>25.7</v>
      </c>
      <c r="AL612" s="145" t="s">
        <v>319</v>
      </c>
      <c r="AM612" s="145" t="n">
        <v>34.07</v>
      </c>
      <c r="AN612" s="145" t="s">
        <v>319</v>
      </c>
      <c r="AO612" s="145" t="n">
        <v>115.92</v>
      </c>
      <c r="AP612" s="145" t="s">
        <v>319</v>
      </c>
      <c r="AQ612" s="145" t="n">
        <v>131.41</v>
      </c>
      <c r="AR612" s="145" t="s">
        <v>319</v>
      </c>
      <c r="AS612" s="145" t="n">
        <v>167.48</v>
      </c>
      <c r="AT612" s="145" t="s">
        <v>319</v>
      </c>
      <c r="AU612" s="145" t="n">
        <v>1414.02</v>
      </c>
      <c r="AV612" s="203"/>
      <c r="AW612" s="145" t="s">
        <v>600</v>
      </c>
      <c r="AX612" s="145" t="s">
        <v>444</v>
      </c>
      <c r="AY612" s="145" t="n">
        <v>1</v>
      </c>
      <c r="AZ612" s="145" t="s">
        <v>453</v>
      </c>
    </row>
    <row collapsed="false" customFormat="true" customHeight="false" hidden="false" ht="15.9" outlineLevel="0" r="613" s="171">
      <c r="A613" s="55" t="n">
        <v>596</v>
      </c>
      <c r="B613" s="55" t="n">
        <v>8592</v>
      </c>
      <c r="C613" s="145" t="s">
        <v>448</v>
      </c>
      <c r="D613" s="145" t="s">
        <v>437</v>
      </c>
      <c r="E613" s="145" t="s">
        <v>438</v>
      </c>
      <c r="F613" s="145" t="s">
        <v>750</v>
      </c>
      <c r="G613" s="55" t="s">
        <v>594</v>
      </c>
      <c r="H613" s="34" t="s">
        <v>288</v>
      </c>
      <c r="I613" s="120" t="n">
        <v>1</v>
      </c>
      <c r="J613" s="141" t="s">
        <v>438</v>
      </c>
      <c r="K613" s="141" t="n">
        <v>100</v>
      </c>
      <c r="L613" s="141" t="n">
        <v>25.6</v>
      </c>
      <c r="M613" s="141" t="s">
        <v>600</v>
      </c>
      <c r="N613" s="141" t="s">
        <v>52</v>
      </c>
      <c r="O613" s="144"/>
      <c r="P613" s="144"/>
      <c r="Q613" s="144"/>
      <c r="R613" s="144"/>
      <c r="S613" s="144"/>
      <c r="T613" s="144"/>
      <c r="U613" s="120" t="n">
        <v>573.64</v>
      </c>
      <c r="V613" s="202" t="n">
        <v>607.93</v>
      </c>
      <c r="W613" s="145" t="n">
        <v>93.56</v>
      </c>
      <c r="X613" s="145" t="s">
        <v>319</v>
      </c>
      <c r="Y613" s="145" t="n">
        <v>93.57</v>
      </c>
      <c r="Z613" s="145" t="s">
        <v>319</v>
      </c>
      <c r="AA613" s="145" t="n">
        <v>88.05</v>
      </c>
      <c r="AB613" s="145" t="s">
        <v>319</v>
      </c>
      <c r="AC613" s="145" t="n">
        <v>74.69</v>
      </c>
      <c r="AD613" s="145" t="s">
        <v>319</v>
      </c>
      <c r="AE613" s="145" t="n">
        <v>33.74</v>
      </c>
      <c r="AF613" s="145" t="s">
        <v>319</v>
      </c>
      <c r="AG613" s="145" t="n">
        <v>6.84</v>
      </c>
      <c r="AH613" s="145" t="s">
        <v>319</v>
      </c>
      <c r="AI613" s="145" t="n">
        <v>6.84</v>
      </c>
      <c r="AJ613" s="145" t="s">
        <v>319</v>
      </c>
      <c r="AK613" s="145" t="n">
        <v>10.4</v>
      </c>
      <c r="AL613" s="145" t="s">
        <v>319</v>
      </c>
      <c r="AM613" s="145" t="n">
        <v>13.89</v>
      </c>
      <c r="AN613" s="145" t="s">
        <v>319</v>
      </c>
      <c r="AO613" s="145" t="n">
        <v>51.92</v>
      </c>
      <c r="AP613" s="145" t="s">
        <v>319</v>
      </c>
      <c r="AQ613" s="145" t="n">
        <v>62.96</v>
      </c>
      <c r="AR613" s="145" t="s">
        <v>319</v>
      </c>
      <c r="AS613" s="145" t="n">
        <v>79.38</v>
      </c>
      <c r="AT613" s="145" t="s">
        <v>319</v>
      </c>
      <c r="AU613" s="145" t="n">
        <v>626.55</v>
      </c>
      <c r="AV613" s="203"/>
      <c r="AW613" s="145" t="s">
        <v>600</v>
      </c>
      <c r="AX613" s="145" t="s">
        <v>444</v>
      </c>
      <c r="AY613" s="145" t="n">
        <v>1</v>
      </c>
      <c r="AZ613" s="145" t="s">
        <v>453</v>
      </c>
    </row>
    <row collapsed="false" customFormat="true" customHeight="false" hidden="false" ht="15.9" outlineLevel="0" r="614" s="171">
      <c r="A614" s="55" t="n">
        <v>597</v>
      </c>
      <c r="B614" s="55" t="n">
        <v>8593</v>
      </c>
      <c r="C614" s="145" t="s">
        <v>448</v>
      </c>
      <c r="D614" s="145" t="s">
        <v>437</v>
      </c>
      <c r="E614" s="145" t="s">
        <v>438</v>
      </c>
      <c r="F614" s="145" t="s">
        <v>750</v>
      </c>
      <c r="G614" s="55" t="s">
        <v>594</v>
      </c>
      <c r="H614" s="34" t="s">
        <v>288</v>
      </c>
      <c r="I614" s="120" t="n">
        <v>1</v>
      </c>
      <c r="J614" s="141" t="s">
        <v>438</v>
      </c>
      <c r="K614" s="141" t="n">
        <v>100</v>
      </c>
      <c r="L614" s="141" t="n">
        <v>25.6</v>
      </c>
      <c r="M614" s="141" t="s">
        <v>600</v>
      </c>
      <c r="N614" s="141" t="s">
        <v>52</v>
      </c>
      <c r="O614" s="144"/>
      <c r="P614" s="144"/>
      <c r="Q614" s="144"/>
      <c r="R614" s="144"/>
      <c r="S614" s="144"/>
      <c r="T614" s="144"/>
      <c r="U614" s="120" t="n">
        <v>1450.73</v>
      </c>
      <c r="V614" s="202" t="n">
        <v>1510.13</v>
      </c>
      <c r="W614" s="145" t="n">
        <v>220.88</v>
      </c>
      <c r="X614" s="145" t="s">
        <v>319</v>
      </c>
      <c r="Y614" s="145" t="n">
        <v>220.73</v>
      </c>
      <c r="Z614" s="145" t="s">
        <v>319</v>
      </c>
      <c r="AA614" s="145" t="n">
        <v>206.79</v>
      </c>
      <c r="AB614" s="145" t="s">
        <v>319</v>
      </c>
      <c r="AC614" s="145" t="n">
        <v>178.97</v>
      </c>
      <c r="AD614" s="145" t="s">
        <v>319</v>
      </c>
      <c r="AE614" s="145" t="n">
        <v>85.72</v>
      </c>
      <c r="AF614" s="145" t="s">
        <v>319</v>
      </c>
      <c r="AG614" s="145" t="n">
        <v>19.99</v>
      </c>
      <c r="AH614" s="145" t="s">
        <v>319</v>
      </c>
      <c r="AI614" s="145" t="n">
        <v>19.99</v>
      </c>
      <c r="AJ614" s="145" t="s">
        <v>319</v>
      </c>
      <c r="AK614" s="145" t="n">
        <v>32.26</v>
      </c>
      <c r="AL614" s="145" t="s">
        <v>319</v>
      </c>
      <c r="AM614" s="145" t="n">
        <v>42.84</v>
      </c>
      <c r="AN614" s="145" t="s">
        <v>319</v>
      </c>
      <c r="AO614" s="145" t="n">
        <v>125.95</v>
      </c>
      <c r="AP614" s="145" t="s">
        <v>319</v>
      </c>
      <c r="AQ614" s="145" t="n">
        <v>143</v>
      </c>
      <c r="AR614" s="145" t="s">
        <v>319</v>
      </c>
      <c r="AS614" s="145" t="n">
        <v>179.82</v>
      </c>
      <c r="AT614" s="145" t="s">
        <v>319</v>
      </c>
      <c r="AU614" s="145" t="n">
        <v>1508.12</v>
      </c>
      <c r="AV614" s="203"/>
      <c r="AW614" s="145" t="s">
        <v>600</v>
      </c>
      <c r="AX614" s="145" t="s">
        <v>444</v>
      </c>
      <c r="AY614" s="145" t="n">
        <v>1</v>
      </c>
      <c r="AZ614" s="145" t="s">
        <v>453</v>
      </c>
    </row>
    <row collapsed="false" customFormat="true" customHeight="false" hidden="false" ht="15.9" outlineLevel="0" r="615" s="171">
      <c r="A615" s="55" t="n">
        <v>598</v>
      </c>
      <c r="B615" s="55" t="n">
        <v>8594</v>
      </c>
      <c r="C615" s="145" t="s">
        <v>448</v>
      </c>
      <c r="D615" s="145" t="s">
        <v>437</v>
      </c>
      <c r="E615" s="145" t="s">
        <v>438</v>
      </c>
      <c r="F615" s="145" t="s">
        <v>750</v>
      </c>
      <c r="G615" s="55" t="s">
        <v>594</v>
      </c>
      <c r="H615" s="34" t="s">
        <v>288</v>
      </c>
      <c r="I615" s="120" t="n">
        <v>2</v>
      </c>
      <c r="J615" s="141" t="s">
        <v>438</v>
      </c>
      <c r="K615" s="141" t="n">
        <v>100</v>
      </c>
      <c r="L615" s="141" t="n">
        <v>25.6</v>
      </c>
      <c r="M615" s="141" t="s">
        <v>600</v>
      </c>
      <c r="N615" s="141" t="s">
        <v>52</v>
      </c>
      <c r="O615" s="144"/>
      <c r="P615" s="144"/>
      <c r="Q615" s="144"/>
      <c r="R615" s="144"/>
      <c r="S615" s="144"/>
      <c r="T615" s="144"/>
      <c r="U615" s="120" t="n">
        <v>2973.77</v>
      </c>
      <c r="V615" s="202" t="n">
        <v>2772.18</v>
      </c>
      <c r="W615" s="145" t="n">
        <v>422.79</v>
      </c>
      <c r="X615" s="145" t="s">
        <v>319</v>
      </c>
      <c r="Y615" s="145" t="n">
        <v>431.66</v>
      </c>
      <c r="Z615" s="145" t="s">
        <v>319</v>
      </c>
      <c r="AA615" s="145" t="n">
        <v>401.35</v>
      </c>
      <c r="AB615" s="145" t="s">
        <v>319</v>
      </c>
      <c r="AC615" s="145" t="n">
        <v>331.15</v>
      </c>
      <c r="AD615" s="145" t="s">
        <v>319</v>
      </c>
      <c r="AE615" s="145" t="n">
        <v>154.24</v>
      </c>
      <c r="AF615" s="145" t="s">
        <v>319</v>
      </c>
      <c r="AG615" s="145" t="n">
        <v>25.36</v>
      </c>
      <c r="AH615" s="145" t="s">
        <v>319</v>
      </c>
      <c r="AI615" s="145" t="n">
        <v>25.36</v>
      </c>
      <c r="AJ615" s="145" t="s">
        <v>319</v>
      </c>
      <c r="AK615" s="145" t="n">
        <v>42.96</v>
      </c>
      <c r="AL615" s="145" t="s">
        <v>319</v>
      </c>
      <c r="AM615" s="145" t="n">
        <v>58.6</v>
      </c>
      <c r="AN615" s="145" t="s">
        <v>319</v>
      </c>
      <c r="AO615" s="145" t="n">
        <v>109.4</v>
      </c>
      <c r="AP615" s="145" t="s">
        <v>319</v>
      </c>
      <c r="AQ615" s="145" t="n">
        <v>254.35</v>
      </c>
      <c r="AR615" s="145" t="s">
        <v>319</v>
      </c>
      <c r="AS615" s="145" t="n">
        <v>322.17</v>
      </c>
      <c r="AT615" s="145" t="s">
        <v>319</v>
      </c>
      <c r="AU615" s="145" t="n">
        <v>2624.92</v>
      </c>
      <c r="AV615" s="203"/>
      <c r="AW615" s="145" t="s">
        <v>600</v>
      </c>
      <c r="AX615" s="145" t="s">
        <v>444</v>
      </c>
      <c r="AY615" s="145" t="n">
        <v>2</v>
      </c>
      <c r="AZ615" s="145" t="s">
        <v>453</v>
      </c>
    </row>
    <row collapsed="false" customFormat="true" customHeight="false" hidden="false" ht="15.9" outlineLevel="0" r="616" s="171">
      <c r="A616" s="55" t="n">
        <v>599</v>
      </c>
      <c r="B616" s="55" t="n">
        <v>8595</v>
      </c>
      <c r="C616" s="145" t="s">
        <v>448</v>
      </c>
      <c r="D616" s="145" t="s">
        <v>437</v>
      </c>
      <c r="E616" s="145" t="s">
        <v>438</v>
      </c>
      <c r="F616" s="145" t="s">
        <v>750</v>
      </c>
      <c r="G616" s="55" t="s">
        <v>594</v>
      </c>
      <c r="H616" s="34" t="s">
        <v>288</v>
      </c>
      <c r="I616" s="120" t="n">
        <v>2</v>
      </c>
      <c r="J616" s="141" t="s">
        <v>438</v>
      </c>
      <c r="K616" s="141" t="n">
        <v>100</v>
      </c>
      <c r="L616" s="141" t="n">
        <v>25.6</v>
      </c>
      <c r="M616" s="141" t="s">
        <v>600</v>
      </c>
      <c r="N616" s="141" t="s">
        <v>52</v>
      </c>
      <c r="O616" s="144"/>
      <c r="P616" s="144"/>
      <c r="Q616" s="144"/>
      <c r="R616" s="144"/>
      <c r="S616" s="144"/>
      <c r="T616" s="144"/>
      <c r="U616" s="120" t="n">
        <v>2455.98</v>
      </c>
      <c r="V616" s="202" t="n">
        <v>2370.09</v>
      </c>
      <c r="W616" s="145" t="n">
        <v>395.19</v>
      </c>
      <c r="X616" s="145" t="s">
        <v>319</v>
      </c>
      <c r="Y616" s="145" t="n">
        <v>372.74</v>
      </c>
      <c r="Z616" s="145" t="s">
        <v>319</v>
      </c>
      <c r="AA616" s="145" t="n">
        <v>352.36</v>
      </c>
      <c r="AB616" s="145" t="s">
        <v>319</v>
      </c>
      <c r="AC616" s="145" t="n">
        <v>316.03</v>
      </c>
      <c r="AD616" s="145" t="s">
        <v>319</v>
      </c>
      <c r="AE616" s="145" t="n">
        <v>136.26</v>
      </c>
      <c r="AF616" s="145" t="s">
        <v>319</v>
      </c>
      <c r="AG616" s="145" t="n">
        <v>27.36</v>
      </c>
      <c r="AH616" s="145" t="s">
        <v>319</v>
      </c>
      <c r="AI616" s="145" t="n">
        <v>27.36</v>
      </c>
      <c r="AJ616" s="145" t="s">
        <v>319</v>
      </c>
      <c r="AK616" s="145" t="n">
        <v>46.6</v>
      </c>
      <c r="AL616" s="145" t="s">
        <v>319</v>
      </c>
      <c r="AM616" s="145" t="n">
        <v>60.26</v>
      </c>
      <c r="AN616" s="145" t="s">
        <v>319</v>
      </c>
      <c r="AO616" s="145" t="n">
        <v>220</v>
      </c>
      <c r="AP616" s="145" t="s">
        <v>319</v>
      </c>
      <c r="AQ616" s="145" t="n">
        <v>255.36</v>
      </c>
      <c r="AR616" s="145" t="s">
        <v>319</v>
      </c>
      <c r="AS616" s="145" t="n">
        <v>327.23</v>
      </c>
      <c r="AT616" s="145" t="s">
        <v>319</v>
      </c>
      <c r="AU616" s="145" t="n">
        <v>2587.02</v>
      </c>
      <c r="AV616" s="203"/>
      <c r="AW616" s="145" t="s">
        <v>600</v>
      </c>
      <c r="AX616" s="145" t="s">
        <v>444</v>
      </c>
      <c r="AY616" s="145" t="n">
        <v>2</v>
      </c>
      <c r="AZ616" s="145" t="s">
        <v>453</v>
      </c>
    </row>
    <row collapsed="false" customFormat="true" customHeight="false" hidden="false" ht="15.9" outlineLevel="0" r="617" s="171">
      <c r="A617" s="55" t="n">
        <v>600</v>
      </c>
      <c r="B617" s="55" t="n">
        <v>8596</v>
      </c>
      <c r="C617" s="145" t="s">
        <v>448</v>
      </c>
      <c r="D617" s="145" t="s">
        <v>437</v>
      </c>
      <c r="E617" s="145" t="s">
        <v>438</v>
      </c>
      <c r="F617" s="145" t="s">
        <v>750</v>
      </c>
      <c r="G617" s="55" t="s">
        <v>594</v>
      </c>
      <c r="H617" s="34" t="s">
        <v>288</v>
      </c>
      <c r="I617" s="120" t="n">
        <v>2</v>
      </c>
      <c r="J617" s="141" t="s">
        <v>438</v>
      </c>
      <c r="K617" s="141" t="n">
        <v>100</v>
      </c>
      <c r="L617" s="141" t="n">
        <v>25.6</v>
      </c>
      <c r="M617" s="141" t="s">
        <v>600</v>
      </c>
      <c r="N617" s="141" t="s">
        <v>52</v>
      </c>
      <c r="O617" s="144"/>
      <c r="P617" s="144"/>
      <c r="Q617" s="144"/>
      <c r="R617" s="144"/>
      <c r="S617" s="144"/>
      <c r="T617" s="144"/>
      <c r="U617" s="120" t="n">
        <v>2251.78</v>
      </c>
      <c r="V617" s="202" t="n">
        <v>2379.22</v>
      </c>
      <c r="W617" s="145" t="n">
        <v>388.84</v>
      </c>
      <c r="X617" s="145" t="s">
        <v>319</v>
      </c>
      <c r="Y617" s="145" t="n">
        <v>347.07</v>
      </c>
      <c r="Z617" s="145" t="s">
        <v>319</v>
      </c>
      <c r="AA617" s="145" t="n">
        <v>353.35</v>
      </c>
      <c r="AB617" s="145" t="s">
        <v>319</v>
      </c>
      <c r="AC617" s="145" t="n">
        <v>294.47</v>
      </c>
      <c r="AD617" s="145" t="s">
        <v>319</v>
      </c>
      <c r="AE617" s="145" t="n">
        <v>149.89</v>
      </c>
      <c r="AF617" s="145" t="s">
        <v>319</v>
      </c>
      <c r="AG617" s="145" t="n">
        <v>32.02</v>
      </c>
      <c r="AH617" s="145" t="s">
        <v>319</v>
      </c>
      <c r="AI617" s="145" t="n">
        <v>32.02</v>
      </c>
      <c r="AJ617" s="145" t="s">
        <v>319</v>
      </c>
      <c r="AK617" s="145" t="n">
        <v>61.54</v>
      </c>
      <c r="AL617" s="145" t="s">
        <v>319</v>
      </c>
      <c r="AM617" s="145" t="n">
        <v>78.48</v>
      </c>
      <c r="AN617" s="145" t="s">
        <v>319</v>
      </c>
      <c r="AO617" s="145" t="n">
        <v>201.33</v>
      </c>
      <c r="AP617" s="145" t="s">
        <v>319</v>
      </c>
      <c r="AQ617" s="145" t="n">
        <v>221.71</v>
      </c>
      <c r="AR617" s="145" t="s">
        <v>319</v>
      </c>
      <c r="AS617" s="145" t="n">
        <v>283.01</v>
      </c>
      <c r="AT617" s="145" t="s">
        <v>319</v>
      </c>
      <c r="AU617" s="145" t="n">
        <v>2508.37</v>
      </c>
      <c r="AV617" s="203"/>
      <c r="AW617" s="145" t="s">
        <v>600</v>
      </c>
      <c r="AX617" s="145" t="s">
        <v>444</v>
      </c>
      <c r="AY617" s="145" t="n">
        <v>2</v>
      </c>
      <c r="AZ617" s="145" t="s">
        <v>453</v>
      </c>
    </row>
    <row collapsed="false" customFormat="true" customHeight="false" hidden="false" ht="15.9" outlineLevel="0" r="618" s="171">
      <c r="A618" s="55" t="n">
        <v>601</v>
      </c>
      <c r="B618" s="55" t="n">
        <v>8597</v>
      </c>
      <c r="C618" s="145" t="s">
        <v>448</v>
      </c>
      <c r="D618" s="145" t="s">
        <v>437</v>
      </c>
      <c r="E618" s="145" t="s">
        <v>438</v>
      </c>
      <c r="F618" s="145" t="s">
        <v>750</v>
      </c>
      <c r="G618" s="55" t="s">
        <v>594</v>
      </c>
      <c r="H618" s="34" t="s">
        <v>288</v>
      </c>
      <c r="I618" s="120" t="n">
        <v>4</v>
      </c>
      <c r="J618" s="141" t="s">
        <v>438</v>
      </c>
      <c r="K618" s="141" t="n">
        <v>100</v>
      </c>
      <c r="L618" s="141" t="n">
        <v>25.6</v>
      </c>
      <c r="M618" s="141" t="s">
        <v>600</v>
      </c>
      <c r="N618" s="141" t="s">
        <v>52</v>
      </c>
      <c r="O618" s="144"/>
      <c r="P618" s="144"/>
      <c r="Q618" s="144"/>
      <c r="R618" s="144"/>
      <c r="S618" s="144"/>
      <c r="T618" s="144"/>
      <c r="U618" s="120" t="n">
        <v>3746.27</v>
      </c>
      <c r="V618" s="202" t="n">
        <v>3677.02</v>
      </c>
      <c r="W618" s="145" t="n">
        <v>614</v>
      </c>
      <c r="X618" s="145" t="s">
        <v>319</v>
      </c>
      <c r="Y618" s="145" t="n">
        <v>586.84</v>
      </c>
      <c r="Z618" s="145" t="s">
        <v>319</v>
      </c>
      <c r="AA618" s="145" t="n">
        <v>546.15</v>
      </c>
      <c r="AB618" s="145" t="s">
        <v>319</v>
      </c>
      <c r="AC618" s="145" t="n">
        <v>457.3</v>
      </c>
      <c r="AD618" s="145" t="s">
        <v>319</v>
      </c>
      <c r="AE618" s="145" t="n">
        <v>205.47</v>
      </c>
      <c r="AF618" s="145" t="s">
        <v>319</v>
      </c>
      <c r="AG618" s="145" t="n">
        <v>44.91</v>
      </c>
      <c r="AH618" s="145" t="s">
        <v>319</v>
      </c>
      <c r="AI618" s="145" t="n">
        <v>44.91</v>
      </c>
      <c r="AJ618" s="145" t="s">
        <v>319</v>
      </c>
      <c r="AK618" s="145" t="n">
        <v>80.22</v>
      </c>
      <c r="AL618" s="145" t="s">
        <v>319</v>
      </c>
      <c r="AM618" s="145" t="n">
        <v>102.44</v>
      </c>
      <c r="AN618" s="145" t="s">
        <v>319</v>
      </c>
      <c r="AO618" s="145" t="n">
        <v>317.48</v>
      </c>
      <c r="AP618" s="145" t="s">
        <v>319</v>
      </c>
      <c r="AQ618" s="145" t="n">
        <v>360.5</v>
      </c>
      <c r="AR618" s="145" t="s">
        <v>319</v>
      </c>
      <c r="AS618" s="145" t="n">
        <v>485.16</v>
      </c>
      <c r="AT618" s="145" t="s">
        <v>319</v>
      </c>
      <c r="AU618" s="145" t="n">
        <v>3930.73</v>
      </c>
      <c r="AV618" s="203"/>
      <c r="AW618" s="145" t="s">
        <v>600</v>
      </c>
      <c r="AX618" s="145" t="s">
        <v>444</v>
      </c>
      <c r="AY618" s="145" t="n">
        <v>4</v>
      </c>
      <c r="AZ618" s="145" t="s">
        <v>453</v>
      </c>
    </row>
    <row collapsed="false" customFormat="true" customHeight="false" hidden="false" ht="15.9" outlineLevel="0" r="619" s="171">
      <c r="A619" s="55" t="n">
        <v>602</v>
      </c>
      <c r="B619" s="55" t="n">
        <v>8598</v>
      </c>
      <c r="C619" s="145" t="s">
        <v>448</v>
      </c>
      <c r="D619" s="145" t="s">
        <v>437</v>
      </c>
      <c r="E619" s="145" t="s">
        <v>438</v>
      </c>
      <c r="F619" s="145" t="s">
        <v>750</v>
      </c>
      <c r="G619" s="55" t="s">
        <v>594</v>
      </c>
      <c r="H619" s="34" t="s">
        <v>288</v>
      </c>
      <c r="I619" s="120" t="n">
        <v>3</v>
      </c>
      <c r="J619" s="141" t="s">
        <v>438</v>
      </c>
      <c r="K619" s="141" t="n">
        <v>100</v>
      </c>
      <c r="L619" s="141" t="n">
        <v>25.6</v>
      </c>
      <c r="M619" s="141" t="s">
        <v>600</v>
      </c>
      <c r="N619" s="141" t="s">
        <v>52</v>
      </c>
      <c r="O619" s="144"/>
      <c r="P619" s="144"/>
      <c r="Q619" s="144"/>
      <c r="R619" s="144"/>
      <c r="S619" s="144"/>
      <c r="T619" s="144"/>
      <c r="U619" s="120" t="n">
        <v>2647.42</v>
      </c>
      <c r="V619" s="202" t="n">
        <v>2531.61</v>
      </c>
      <c r="W619" s="145" t="n">
        <v>449.07</v>
      </c>
      <c r="X619" s="145" t="s">
        <v>319</v>
      </c>
      <c r="Y619" s="145" t="n">
        <v>453.46</v>
      </c>
      <c r="Z619" s="145" t="s">
        <v>319</v>
      </c>
      <c r="AA619" s="145" t="n">
        <v>429.27</v>
      </c>
      <c r="AB619" s="145" t="s">
        <v>319</v>
      </c>
      <c r="AC619" s="145" t="n">
        <v>417.54</v>
      </c>
      <c r="AD619" s="145" t="s">
        <v>319</v>
      </c>
      <c r="AE619" s="145" t="n">
        <v>193.43</v>
      </c>
      <c r="AF619" s="145" t="s">
        <v>319</v>
      </c>
      <c r="AG619" s="145" t="n">
        <v>43.78</v>
      </c>
      <c r="AH619" s="145" t="s">
        <v>319</v>
      </c>
      <c r="AI619" s="145" t="n">
        <v>43.78</v>
      </c>
      <c r="AJ619" s="145" t="s">
        <v>319</v>
      </c>
      <c r="AK619" s="145" t="n">
        <v>72.55</v>
      </c>
      <c r="AL619" s="145" t="s">
        <v>319</v>
      </c>
      <c r="AM619" s="145" t="n">
        <v>87.14</v>
      </c>
      <c r="AN619" s="145" t="s">
        <v>319</v>
      </c>
      <c r="AO619" s="145" t="n">
        <v>284.68</v>
      </c>
      <c r="AP619" s="145" t="s">
        <v>319</v>
      </c>
      <c r="AQ619" s="145" t="n">
        <v>315.87</v>
      </c>
      <c r="AR619" s="145" t="s">
        <v>319</v>
      </c>
      <c r="AS619" s="145" t="n">
        <v>409.11</v>
      </c>
      <c r="AT619" s="145" t="s">
        <v>319</v>
      </c>
      <c r="AU619" s="145" t="n">
        <v>3260.47</v>
      </c>
      <c r="AV619" s="203"/>
      <c r="AW619" s="145" t="s">
        <v>600</v>
      </c>
      <c r="AX619" s="145" t="s">
        <v>444</v>
      </c>
      <c r="AY619" s="145" t="n">
        <v>3</v>
      </c>
      <c r="AZ619" s="145" t="s">
        <v>453</v>
      </c>
    </row>
    <row collapsed="false" customFormat="true" customHeight="false" hidden="false" ht="15.9" outlineLevel="0" r="620" s="171">
      <c r="A620" s="55" t="n">
        <v>603</v>
      </c>
      <c r="B620" s="55" t="n">
        <v>8599</v>
      </c>
      <c r="C620" s="145" t="s">
        <v>448</v>
      </c>
      <c r="D620" s="145" t="s">
        <v>437</v>
      </c>
      <c r="E620" s="145" t="s">
        <v>438</v>
      </c>
      <c r="F620" s="145" t="s">
        <v>750</v>
      </c>
      <c r="G620" s="55" t="s">
        <v>594</v>
      </c>
      <c r="H620" s="34" t="s">
        <v>288</v>
      </c>
      <c r="I620" s="120" t="n">
        <v>1</v>
      </c>
      <c r="J620" s="141" t="s">
        <v>438</v>
      </c>
      <c r="K620" s="141" t="n">
        <v>100</v>
      </c>
      <c r="L620" s="141" t="n">
        <v>25.6</v>
      </c>
      <c r="M620" s="141" t="s">
        <v>600</v>
      </c>
      <c r="N620" s="141" t="s">
        <v>52</v>
      </c>
      <c r="O620" s="144"/>
      <c r="P620" s="144"/>
      <c r="Q620" s="144"/>
      <c r="R620" s="144"/>
      <c r="S620" s="144"/>
      <c r="T620" s="144"/>
      <c r="U620" s="120" t="n">
        <v>617.91</v>
      </c>
      <c r="V620" s="202" t="n">
        <v>713.77</v>
      </c>
      <c r="W620" s="145" t="n">
        <v>112.43</v>
      </c>
      <c r="X620" s="145" t="s">
        <v>319</v>
      </c>
      <c r="Y620" s="145" t="n">
        <v>114.37</v>
      </c>
      <c r="Z620" s="145" t="s">
        <v>319</v>
      </c>
      <c r="AA620" s="145" t="n">
        <v>109.2</v>
      </c>
      <c r="AB620" s="145" t="s">
        <v>319</v>
      </c>
      <c r="AC620" s="145" t="n">
        <v>75.18</v>
      </c>
      <c r="AD620" s="145" t="s">
        <v>319</v>
      </c>
      <c r="AE620" s="145" t="n">
        <v>35.92</v>
      </c>
      <c r="AF620" s="145" t="s">
        <v>319</v>
      </c>
      <c r="AG620" s="145" t="n">
        <v>8.22</v>
      </c>
      <c r="AH620" s="145" t="s">
        <v>319</v>
      </c>
      <c r="AI620" s="145" t="n">
        <v>8.22</v>
      </c>
      <c r="AJ620" s="145" t="s">
        <v>319</v>
      </c>
      <c r="AK620" s="145" t="n">
        <v>11.77</v>
      </c>
      <c r="AL620" s="145" t="s">
        <v>319</v>
      </c>
      <c r="AM620" s="145" t="n">
        <v>15.95</v>
      </c>
      <c r="AN620" s="145" t="s">
        <v>319</v>
      </c>
      <c r="AO620" s="145" t="n">
        <v>61.18</v>
      </c>
      <c r="AP620" s="145" t="s">
        <v>319</v>
      </c>
      <c r="AQ620" s="145" t="n">
        <v>67.48</v>
      </c>
      <c r="AR620" s="145" t="s">
        <v>319</v>
      </c>
      <c r="AS620" s="145" t="n">
        <v>86.55</v>
      </c>
      <c r="AT620" s="145" t="s">
        <v>319</v>
      </c>
      <c r="AU620" s="145" t="n">
        <v>719.64</v>
      </c>
      <c r="AV620" s="203"/>
      <c r="AW620" s="145" t="s">
        <v>600</v>
      </c>
      <c r="AX620" s="145" t="s">
        <v>444</v>
      </c>
      <c r="AY620" s="145" t="n">
        <v>1</v>
      </c>
      <c r="AZ620" s="145" t="s">
        <v>453</v>
      </c>
    </row>
    <row collapsed="false" customFormat="true" customHeight="false" hidden="false" ht="15.9" outlineLevel="0" r="621" s="171">
      <c r="A621" s="55" t="n">
        <v>604</v>
      </c>
      <c r="B621" s="55" t="n">
        <v>8600</v>
      </c>
      <c r="C621" s="145" t="s">
        <v>448</v>
      </c>
      <c r="D621" s="145" t="s">
        <v>437</v>
      </c>
      <c r="E621" s="145" t="s">
        <v>438</v>
      </c>
      <c r="F621" s="145" t="s">
        <v>750</v>
      </c>
      <c r="G621" s="55" t="s">
        <v>594</v>
      </c>
      <c r="H621" s="34" t="s">
        <v>288</v>
      </c>
      <c r="I621" s="120" t="n">
        <v>1</v>
      </c>
      <c r="J621" s="141" t="s">
        <v>438</v>
      </c>
      <c r="K621" s="141" t="n">
        <v>100</v>
      </c>
      <c r="L621" s="141" t="n">
        <v>25.6</v>
      </c>
      <c r="M621" s="141" t="s">
        <v>600</v>
      </c>
      <c r="N621" s="141" t="s">
        <v>52</v>
      </c>
      <c r="O621" s="144"/>
      <c r="P621" s="144"/>
      <c r="Q621" s="144"/>
      <c r="R621" s="144"/>
      <c r="S621" s="144"/>
      <c r="T621" s="144"/>
      <c r="U621" s="120" t="n">
        <v>1006.56</v>
      </c>
      <c r="V621" s="202" t="n">
        <v>1027.21</v>
      </c>
      <c r="W621" s="145" t="n">
        <v>155.29</v>
      </c>
      <c r="X621" s="145" t="s">
        <v>319</v>
      </c>
      <c r="Y621" s="145" t="n">
        <v>152.84</v>
      </c>
      <c r="Z621" s="145" t="s">
        <v>319</v>
      </c>
      <c r="AA621" s="145" t="n">
        <v>142.19</v>
      </c>
      <c r="AB621" s="145" t="s">
        <v>319</v>
      </c>
      <c r="AC621" s="145" t="n">
        <v>116.98</v>
      </c>
      <c r="AD621" s="145" t="s">
        <v>319</v>
      </c>
      <c r="AE621" s="145" t="n">
        <v>52.36</v>
      </c>
      <c r="AF621" s="145" t="s">
        <v>319</v>
      </c>
      <c r="AG621" s="145" t="n">
        <v>11.25</v>
      </c>
      <c r="AH621" s="145" t="s">
        <v>319</v>
      </c>
      <c r="AI621" s="145" t="n">
        <v>11.25</v>
      </c>
      <c r="AJ621" s="145" t="s">
        <v>319</v>
      </c>
      <c r="AK621" s="145" t="n">
        <v>17.13</v>
      </c>
      <c r="AL621" s="145" t="s">
        <v>319</v>
      </c>
      <c r="AM621" s="145" t="n">
        <v>21.07</v>
      </c>
      <c r="AN621" s="145" t="s">
        <v>319</v>
      </c>
      <c r="AO621" s="145" t="n">
        <v>80.01</v>
      </c>
      <c r="AP621" s="145" t="s">
        <v>319</v>
      </c>
      <c r="AQ621" s="145" t="n">
        <v>91.75</v>
      </c>
      <c r="AR621" s="145" t="s">
        <v>319</v>
      </c>
      <c r="AS621" s="145" t="n">
        <v>116.89</v>
      </c>
      <c r="AT621" s="145" t="s">
        <v>319</v>
      </c>
      <c r="AU621" s="145" t="n">
        <v>983.78</v>
      </c>
      <c r="AV621" s="203"/>
      <c r="AW621" s="145" t="s">
        <v>600</v>
      </c>
      <c r="AX621" s="145" t="s">
        <v>444</v>
      </c>
      <c r="AY621" s="145" t="n">
        <v>1</v>
      </c>
      <c r="AZ621" s="145" t="s">
        <v>453</v>
      </c>
    </row>
    <row collapsed="false" customFormat="true" customHeight="false" hidden="false" ht="15.9" outlineLevel="0" r="622" s="171">
      <c r="A622" s="55" t="n">
        <v>605</v>
      </c>
      <c r="B622" s="55" t="n">
        <v>8601</v>
      </c>
      <c r="C622" s="145" t="s">
        <v>448</v>
      </c>
      <c r="D622" s="145" t="s">
        <v>437</v>
      </c>
      <c r="E622" s="145" t="s">
        <v>438</v>
      </c>
      <c r="F622" s="145" t="s">
        <v>750</v>
      </c>
      <c r="G622" s="55" t="s">
        <v>594</v>
      </c>
      <c r="H622" s="34" t="s">
        <v>288</v>
      </c>
      <c r="I622" s="120" t="n">
        <v>1</v>
      </c>
      <c r="J622" s="141" t="s">
        <v>438</v>
      </c>
      <c r="K622" s="141" t="n">
        <v>100</v>
      </c>
      <c r="L622" s="141" t="n">
        <v>25.6</v>
      </c>
      <c r="M622" s="141" t="s">
        <v>600</v>
      </c>
      <c r="N622" s="141" t="s">
        <v>52</v>
      </c>
      <c r="O622" s="144"/>
      <c r="P622" s="144"/>
      <c r="Q622" s="144"/>
      <c r="R622" s="144"/>
      <c r="S622" s="144"/>
      <c r="T622" s="144"/>
      <c r="U622" s="120" t="n">
        <v>1942.98</v>
      </c>
      <c r="V622" s="202" t="n">
        <v>1873.93</v>
      </c>
      <c r="W622" s="145" t="n">
        <v>284.23</v>
      </c>
      <c r="X622" s="145" t="s">
        <v>319</v>
      </c>
      <c r="Y622" s="145" t="n">
        <v>285.71</v>
      </c>
      <c r="Z622" s="145" t="s">
        <v>319</v>
      </c>
      <c r="AA622" s="145" t="n">
        <v>273.84</v>
      </c>
      <c r="AB622" s="145" t="s">
        <v>319</v>
      </c>
      <c r="AC622" s="145" t="n">
        <v>228.57</v>
      </c>
      <c r="AD622" s="145" t="s">
        <v>319</v>
      </c>
      <c r="AE622" s="145" t="n">
        <v>104.41</v>
      </c>
      <c r="AF622" s="145" t="s">
        <v>319</v>
      </c>
      <c r="AG622" s="145" t="n">
        <v>22.28</v>
      </c>
      <c r="AH622" s="145" t="s">
        <v>319</v>
      </c>
      <c r="AI622" s="145" t="n">
        <v>22.28</v>
      </c>
      <c r="AJ622" s="145" t="s">
        <v>319</v>
      </c>
      <c r="AK622" s="145" t="n">
        <v>30.88</v>
      </c>
      <c r="AL622" s="145" t="s">
        <v>319</v>
      </c>
      <c r="AM622" s="145" t="n">
        <v>44.25</v>
      </c>
      <c r="AN622" s="145" t="s">
        <v>319</v>
      </c>
      <c r="AO622" s="145" t="n">
        <v>149.26</v>
      </c>
      <c r="AP622" s="145" t="s">
        <v>319</v>
      </c>
      <c r="AQ622" s="145" t="n">
        <v>170.35</v>
      </c>
      <c r="AR622" s="145" t="s">
        <v>319</v>
      </c>
      <c r="AS622" s="145" t="n">
        <v>218.16</v>
      </c>
      <c r="AT622" s="145" t="s">
        <v>319</v>
      </c>
      <c r="AU622" s="145" t="n">
        <v>1867.16</v>
      </c>
      <c r="AV622" s="203"/>
      <c r="AW622" s="145" t="s">
        <v>600</v>
      </c>
      <c r="AX622" s="145" t="s">
        <v>444</v>
      </c>
      <c r="AY622" s="145" t="n">
        <v>1</v>
      </c>
      <c r="AZ622" s="145" t="s">
        <v>453</v>
      </c>
    </row>
    <row collapsed="false" customFormat="true" customHeight="false" hidden="false" ht="15.9" outlineLevel="0" r="623" s="171">
      <c r="A623" s="55" t="n">
        <v>606</v>
      </c>
      <c r="B623" s="55" t="n">
        <v>8602</v>
      </c>
      <c r="C623" s="145" t="s">
        <v>448</v>
      </c>
      <c r="D623" s="145" t="s">
        <v>437</v>
      </c>
      <c r="E623" s="145" t="s">
        <v>438</v>
      </c>
      <c r="F623" s="145" t="s">
        <v>750</v>
      </c>
      <c r="G623" s="55" t="s">
        <v>594</v>
      </c>
      <c r="H623" s="34" t="s">
        <v>288</v>
      </c>
      <c r="I623" s="120" t="n">
        <v>1</v>
      </c>
      <c r="J623" s="141" t="s">
        <v>438</v>
      </c>
      <c r="K623" s="141" t="n">
        <v>100</v>
      </c>
      <c r="L623" s="141" t="n">
        <v>25.6</v>
      </c>
      <c r="M623" s="141" t="s">
        <v>600</v>
      </c>
      <c r="N623" s="141" t="s">
        <v>52</v>
      </c>
      <c r="O623" s="144"/>
      <c r="P623" s="144"/>
      <c r="Q623" s="144"/>
      <c r="R623" s="144"/>
      <c r="S623" s="144"/>
      <c r="T623" s="144"/>
      <c r="U623" s="120" t="n">
        <v>583.02</v>
      </c>
      <c r="V623" s="202" t="n">
        <v>599.79</v>
      </c>
      <c r="W623" s="145" t="n">
        <v>98.34</v>
      </c>
      <c r="X623" s="145" t="s">
        <v>319</v>
      </c>
      <c r="Y623" s="145" t="n">
        <v>96.27</v>
      </c>
      <c r="Z623" s="145" t="s">
        <v>319</v>
      </c>
      <c r="AA623" s="145" t="n">
        <v>91.81</v>
      </c>
      <c r="AB623" s="145" t="s">
        <v>319</v>
      </c>
      <c r="AC623" s="145" t="n">
        <v>75.16</v>
      </c>
      <c r="AD623" s="145" t="s">
        <v>319</v>
      </c>
      <c r="AE623" s="145" t="n">
        <v>34.26</v>
      </c>
      <c r="AF623" s="145" t="s">
        <v>319</v>
      </c>
      <c r="AG623" s="145" t="n">
        <v>5.7</v>
      </c>
      <c r="AH623" s="145" t="s">
        <v>319</v>
      </c>
      <c r="AI623" s="145" t="n">
        <v>5.7</v>
      </c>
      <c r="AJ623" s="145" t="s">
        <v>319</v>
      </c>
      <c r="AK623" s="145" t="n">
        <v>8.88</v>
      </c>
      <c r="AL623" s="145" t="s">
        <v>319</v>
      </c>
      <c r="AM623" s="145" t="n">
        <v>11.81</v>
      </c>
      <c r="AN623" s="145" t="s">
        <v>319</v>
      </c>
      <c r="AO623" s="145" t="n">
        <v>51.32</v>
      </c>
      <c r="AP623" s="145" t="s">
        <v>319</v>
      </c>
      <c r="AQ623" s="145" t="n">
        <v>59.33</v>
      </c>
      <c r="AR623" s="145" t="s">
        <v>319</v>
      </c>
      <c r="AS623" s="145" t="n">
        <v>75.69</v>
      </c>
      <c r="AT623" s="145" t="s">
        <v>319</v>
      </c>
      <c r="AU623" s="145" t="n">
        <v>624.45</v>
      </c>
      <c r="AV623" s="203"/>
      <c r="AW623" s="145" t="s">
        <v>600</v>
      </c>
      <c r="AX623" s="145" t="s">
        <v>444</v>
      </c>
      <c r="AY623" s="145" t="n">
        <v>1</v>
      </c>
      <c r="AZ623" s="145" t="s">
        <v>453</v>
      </c>
    </row>
    <row collapsed="false" customFormat="true" customHeight="false" hidden="false" ht="15.9" outlineLevel="0" r="624" s="171">
      <c r="A624" s="55" t="n">
        <v>607</v>
      </c>
      <c r="B624" s="55" t="n">
        <v>8603</v>
      </c>
      <c r="C624" s="145" t="s">
        <v>448</v>
      </c>
      <c r="D624" s="145" t="s">
        <v>437</v>
      </c>
      <c r="E624" s="145" t="s">
        <v>438</v>
      </c>
      <c r="F624" s="145" t="s">
        <v>750</v>
      </c>
      <c r="G624" s="55" t="s">
        <v>594</v>
      </c>
      <c r="H624" s="34" t="s">
        <v>288</v>
      </c>
      <c r="I624" s="120" t="n">
        <v>0</v>
      </c>
      <c r="J624" s="141" t="s">
        <v>438</v>
      </c>
      <c r="K624" s="141" t="n">
        <v>100</v>
      </c>
      <c r="L624" s="141" t="n">
        <v>25.6</v>
      </c>
      <c r="M624" s="141" t="s">
        <v>600</v>
      </c>
      <c r="N624" s="141" t="s">
        <v>52</v>
      </c>
      <c r="O624" s="144"/>
      <c r="P624" s="144"/>
      <c r="Q624" s="144"/>
      <c r="R624" s="144"/>
      <c r="S624" s="144"/>
      <c r="T624" s="144"/>
      <c r="U624" s="120" t="n">
        <v>343.89</v>
      </c>
      <c r="V624" s="202" t="n">
        <v>358.61</v>
      </c>
      <c r="W624" s="145" t="n">
        <v>57.01</v>
      </c>
      <c r="X624" s="145" t="s">
        <v>319</v>
      </c>
      <c r="Y624" s="145" t="n">
        <v>56.41</v>
      </c>
      <c r="Z624" s="145" t="s">
        <v>319</v>
      </c>
      <c r="AA624" s="145" t="n">
        <v>53.38</v>
      </c>
      <c r="AB624" s="145" t="s">
        <v>319</v>
      </c>
      <c r="AC624" s="145" t="n">
        <v>44.04</v>
      </c>
      <c r="AD624" s="145" t="s">
        <v>319</v>
      </c>
      <c r="AE624" s="145" t="n">
        <v>21.25</v>
      </c>
      <c r="AF624" s="145" t="s">
        <v>319</v>
      </c>
      <c r="AG624" s="145" t="n">
        <v>3.78</v>
      </c>
      <c r="AH624" s="145" t="s">
        <v>319</v>
      </c>
      <c r="AI624" s="145" t="n">
        <v>3.78</v>
      </c>
      <c r="AJ624" s="145" t="s">
        <v>319</v>
      </c>
      <c r="AK624" s="145" t="n">
        <v>5.88</v>
      </c>
      <c r="AL624" s="145" t="s">
        <v>319</v>
      </c>
      <c r="AM624" s="145" t="n">
        <v>7.76</v>
      </c>
      <c r="AN624" s="145" t="s">
        <v>319</v>
      </c>
      <c r="AO624" s="145" t="n">
        <v>29.56</v>
      </c>
      <c r="AP624" s="145" t="s">
        <v>319</v>
      </c>
      <c r="AQ624" s="145" t="n">
        <v>34.26</v>
      </c>
      <c r="AR624" s="145" t="s">
        <v>319</v>
      </c>
      <c r="AS624" s="145" t="n">
        <v>43.3</v>
      </c>
      <c r="AT624" s="145" t="s">
        <v>319</v>
      </c>
      <c r="AU624" s="145" t="n">
        <v>367.15</v>
      </c>
      <c r="AV624" s="203"/>
      <c r="AW624" s="145" t="s">
        <v>600</v>
      </c>
      <c r="AX624" s="145" t="s">
        <v>444</v>
      </c>
      <c r="AY624" s="145" t="n">
        <v>0</v>
      </c>
      <c r="AZ624" s="145" t="s">
        <v>453</v>
      </c>
    </row>
    <row collapsed="false" customFormat="true" customHeight="false" hidden="false" ht="15.9" outlineLevel="0" r="625" s="171">
      <c r="A625" s="55" t="n">
        <v>608</v>
      </c>
      <c r="B625" s="55" t="n">
        <v>8604</v>
      </c>
      <c r="C625" s="145" t="s">
        <v>448</v>
      </c>
      <c r="D625" s="145" t="s">
        <v>437</v>
      </c>
      <c r="E625" s="145" t="s">
        <v>438</v>
      </c>
      <c r="F625" s="145" t="s">
        <v>750</v>
      </c>
      <c r="G625" s="55" t="s">
        <v>594</v>
      </c>
      <c r="H625" s="34" t="s">
        <v>288</v>
      </c>
      <c r="I625" s="120" t="n">
        <v>0</v>
      </c>
      <c r="J625" s="141" t="s">
        <v>438</v>
      </c>
      <c r="K625" s="141" t="n">
        <v>100</v>
      </c>
      <c r="L625" s="141" t="n">
        <v>25.6</v>
      </c>
      <c r="M625" s="141" t="s">
        <v>600</v>
      </c>
      <c r="N625" s="141" t="s">
        <v>52</v>
      </c>
      <c r="O625" s="144"/>
      <c r="P625" s="144"/>
      <c r="Q625" s="144"/>
      <c r="R625" s="144"/>
      <c r="S625" s="144"/>
      <c r="T625" s="144"/>
      <c r="U625" s="120" t="n">
        <v>585.51</v>
      </c>
      <c r="V625" s="202" t="n">
        <v>658.57</v>
      </c>
      <c r="W625" s="145" t="n">
        <v>101.59</v>
      </c>
      <c r="X625" s="145" t="s">
        <v>319</v>
      </c>
      <c r="Y625" s="145" t="n">
        <v>99.52</v>
      </c>
      <c r="Z625" s="145" t="s">
        <v>319</v>
      </c>
      <c r="AA625" s="145" t="n">
        <v>94.87</v>
      </c>
      <c r="AB625" s="145" t="s">
        <v>319</v>
      </c>
      <c r="AC625" s="145" t="n">
        <v>77.83</v>
      </c>
      <c r="AD625" s="145" t="s">
        <v>319</v>
      </c>
      <c r="AE625" s="145" t="n">
        <v>35.49</v>
      </c>
      <c r="AF625" s="145" t="s">
        <v>319</v>
      </c>
      <c r="AG625" s="145" t="n">
        <v>6.04</v>
      </c>
      <c r="AH625" s="145" t="s">
        <v>319</v>
      </c>
      <c r="AI625" s="145" t="n">
        <v>6.04</v>
      </c>
      <c r="AJ625" s="145" t="s">
        <v>319</v>
      </c>
      <c r="AK625" s="145" t="n">
        <v>9.32</v>
      </c>
      <c r="AL625" s="145" t="s">
        <v>319</v>
      </c>
      <c r="AM625" s="145" t="n">
        <v>12.19</v>
      </c>
      <c r="AN625" s="145" t="s">
        <v>319</v>
      </c>
      <c r="AO625" s="145" t="n">
        <v>53.06</v>
      </c>
      <c r="AP625" s="145" t="s">
        <v>319</v>
      </c>
      <c r="AQ625" s="145" t="n">
        <v>61.32</v>
      </c>
      <c r="AR625" s="145" t="s">
        <v>319</v>
      </c>
      <c r="AS625" s="145" t="n">
        <v>78.53</v>
      </c>
      <c r="AT625" s="145" t="s">
        <v>319</v>
      </c>
      <c r="AU625" s="145" t="n">
        <v>646.28</v>
      </c>
      <c r="AV625" s="203"/>
      <c r="AW625" s="145" t="s">
        <v>600</v>
      </c>
      <c r="AX625" s="145" t="s">
        <v>444</v>
      </c>
      <c r="AY625" s="145" t="n">
        <v>0</v>
      </c>
      <c r="AZ625" s="145" t="s">
        <v>453</v>
      </c>
    </row>
    <row collapsed="false" customFormat="true" customHeight="false" hidden="false" ht="15.9" outlineLevel="0" r="626" s="171">
      <c r="A626" s="55" t="n">
        <v>609</v>
      </c>
      <c r="B626" s="55" t="n">
        <v>8605</v>
      </c>
      <c r="C626" s="145" t="s">
        <v>448</v>
      </c>
      <c r="D626" s="145" t="s">
        <v>437</v>
      </c>
      <c r="E626" s="145" t="s">
        <v>438</v>
      </c>
      <c r="F626" s="145" t="s">
        <v>750</v>
      </c>
      <c r="G626" s="55" t="s">
        <v>594</v>
      </c>
      <c r="H626" s="34" t="s">
        <v>288</v>
      </c>
      <c r="I626" s="120" t="n">
        <v>0</v>
      </c>
      <c r="J626" s="141" t="s">
        <v>438</v>
      </c>
      <c r="K626" s="141" t="n">
        <v>100</v>
      </c>
      <c r="L626" s="141" t="n">
        <v>25.6</v>
      </c>
      <c r="M626" s="141" t="s">
        <v>600</v>
      </c>
      <c r="N626" s="141" t="s">
        <v>52</v>
      </c>
      <c r="O626" s="144"/>
      <c r="P626" s="144"/>
      <c r="Q626" s="144"/>
      <c r="R626" s="144"/>
      <c r="S626" s="144"/>
      <c r="T626" s="144"/>
      <c r="U626" s="120" t="n">
        <v>327.68</v>
      </c>
      <c r="V626" s="202" t="n">
        <v>338.15</v>
      </c>
      <c r="W626" s="145" t="n">
        <v>54.07</v>
      </c>
      <c r="X626" s="145" t="s">
        <v>319</v>
      </c>
      <c r="Y626" s="145" t="n">
        <v>53.47</v>
      </c>
      <c r="Z626" s="145" t="s">
        <v>319</v>
      </c>
      <c r="AA626" s="145" t="n">
        <v>50.57</v>
      </c>
      <c r="AB626" s="145" t="s">
        <v>319</v>
      </c>
      <c r="AC626" s="145" t="n">
        <v>41.64</v>
      </c>
      <c r="AD626" s="145" t="s">
        <v>319</v>
      </c>
      <c r="AE626" s="145" t="n">
        <v>20.12</v>
      </c>
      <c r="AF626" s="145" t="s">
        <v>319</v>
      </c>
      <c r="AG626" s="145" t="n">
        <v>3.49</v>
      </c>
      <c r="AH626" s="145" t="s">
        <v>319</v>
      </c>
      <c r="AI626" s="145" t="n">
        <v>3.49</v>
      </c>
      <c r="AJ626" s="145" t="s">
        <v>319</v>
      </c>
      <c r="AK626" s="145" t="n">
        <v>5.49</v>
      </c>
      <c r="AL626" s="145" t="s">
        <v>319</v>
      </c>
      <c r="AM626" s="145" t="n">
        <v>7.47</v>
      </c>
      <c r="AN626" s="145" t="s">
        <v>319</v>
      </c>
      <c r="AO626" s="145" t="n">
        <v>28.21</v>
      </c>
      <c r="AP626" s="145" t="s">
        <v>319</v>
      </c>
      <c r="AQ626" s="145" t="n">
        <v>32.66</v>
      </c>
      <c r="AR626" s="145" t="s">
        <v>319</v>
      </c>
      <c r="AS626" s="145" t="n">
        <v>40.86</v>
      </c>
      <c r="AT626" s="145" t="s">
        <v>319</v>
      </c>
      <c r="AU626" s="145" t="n">
        <v>347.97</v>
      </c>
      <c r="AV626" s="203"/>
      <c r="AW626" s="145" t="s">
        <v>600</v>
      </c>
      <c r="AX626" s="145" t="s">
        <v>444</v>
      </c>
      <c r="AY626" s="145" t="n">
        <v>0</v>
      </c>
      <c r="AZ626" s="145" t="s">
        <v>453</v>
      </c>
    </row>
    <row collapsed="false" customFormat="true" customHeight="false" hidden="false" ht="15.9" outlineLevel="0" r="627" s="171">
      <c r="A627" s="55" t="n">
        <v>610</v>
      </c>
      <c r="B627" s="55" t="n">
        <v>8606</v>
      </c>
      <c r="C627" s="145" t="s">
        <v>448</v>
      </c>
      <c r="D627" s="145" t="s">
        <v>437</v>
      </c>
      <c r="E627" s="145" t="s">
        <v>438</v>
      </c>
      <c r="F627" s="145" t="s">
        <v>750</v>
      </c>
      <c r="G627" s="55" t="s">
        <v>594</v>
      </c>
      <c r="H627" s="34" t="s">
        <v>288</v>
      </c>
      <c r="I627" s="120" t="n">
        <v>1</v>
      </c>
      <c r="J627" s="141" t="s">
        <v>438</v>
      </c>
      <c r="K627" s="141" t="n">
        <v>100</v>
      </c>
      <c r="L627" s="141" t="n">
        <v>25.6</v>
      </c>
      <c r="M627" s="141" t="s">
        <v>600</v>
      </c>
      <c r="N627" s="141" t="s">
        <v>52</v>
      </c>
      <c r="O627" s="144"/>
      <c r="P627" s="144"/>
      <c r="Q627" s="144"/>
      <c r="R627" s="144"/>
      <c r="S627" s="144"/>
      <c r="T627" s="144"/>
      <c r="U627" s="120" t="n">
        <v>595.05</v>
      </c>
      <c r="V627" s="202" t="n">
        <v>635.31</v>
      </c>
      <c r="W627" s="145" t="n">
        <v>96.4</v>
      </c>
      <c r="X627" s="145" t="s">
        <v>319</v>
      </c>
      <c r="Y627" s="145" t="n">
        <v>95.74</v>
      </c>
      <c r="Z627" s="145" t="s">
        <v>319</v>
      </c>
      <c r="AA627" s="145" t="n">
        <v>90.37</v>
      </c>
      <c r="AB627" s="145" t="s">
        <v>319</v>
      </c>
      <c r="AC627" s="145" t="n">
        <v>75.52</v>
      </c>
      <c r="AD627" s="145" t="s">
        <v>319</v>
      </c>
      <c r="AE627" s="145" t="n">
        <v>34.23</v>
      </c>
      <c r="AF627" s="145" t="s">
        <v>319</v>
      </c>
      <c r="AG627" s="145" t="n">
        <v>7.12</v>
      </c>
      <c r="AH627" s="145" t="s">
        <v>319</v>
      </c>
      <c r="AI627" s="145" t="n">
        <v>7.12</v>
      </c>
      <c r="AJ627" s="145" t="s">
        <v>319</v>
      </c>
      <c r="AK627" s="145" t="n">
        <v>9.83</v>
      </c>
      <c r="AL627" s="145" t="s">
        <v>319</v>
      </c>
      <c r="AM627" s="145" t="n">
        <v>12.76</v>
      </c>
      <c r="AN627" s="145" t="s">
        <v>319</v>
      </c>
      <c r="AO627" s="145" t="n">
        <v>53.09</v>
      </c>
      <c r="AP627" s="145" t="s">
        <v>319</v>
      </c>
      <c r="AQ627" s="145" t="n">
        <v>61.33</v>
      </c>
      <c r="AR627" s="145" t="s">
        <v>319</v>
      </c>
      <c r="AS627" s="145" t="n">
        <v>73.96</v>
      </c>
      <c r="AT627" s="145" t="s">
        <v>319</v>
      </c>
      <c r="AU627" s="145" t="n">
        <v>625.47</v>
      </c>
      <c r="AV627" s="203"/>
      <c r="AW627" s="145" t="s">
        <v>600</v>
      </c>
      <c r="AX627" s="145" t="s">
        <v>444</v>
      </c>
      <c r="AY627" s="145" t="n">
        <v>1</v>
      </c>
      <c r="AZ627" s="145" t="s">
        <v>453</v>
      </c>
    </row>
    <row collapsed="false" customFormat="true" customHeight="false" hidden="false" ht="15.9" outlineLevel="0" r="628" s="171">
      <c r="A628" s="55" t="n">
        <v>611</v>
      </c>
      <c r="B628" s="55" t="n">
        <v>8607</v>
      </c>
      <c r="C628" s="145" t="s">
        <v>448</v>
      </c>
      <c r="D628" s="145" t="s">
        <v>437</v>
      </c>
      <c r="E628" s="145" t="s">
        <v>438</v>
      </c>
      <c r="F628" s="145" t="s">
        <v>750</v>
      </c>
      <c r="G628" s="55" t="s">
        <v>594</v>
      </c>
      <c r="H628" s="34" t="s">
        <v>288</v>
      </c>
      <c r="I628" s="120" t="n">
        <v>1</v>
      </c>
      <c r="J628" s="141" t="s">
        <v>438</v>
      </c>
      <c r="K628" s="141" t="n">
        <v>100</v>
      </c>
      <c r="L628" s="141" t="n">
        <v>25.6</v>
      </c>
      <c r="M628" s="141" t="s">
        <v>600</v>
      </c>
      <c r="N628" s="141" t="s">
        <v>52</v>
      </c>
      <c r="O628" s="144"/>
      <c r="P628" s="144"/>
      <c r="Q628" s="144"/>
      <c r="R628" s="144"/>
      <c r="S628" s="144"/>
      <c r="T628" s="144"/>
      <c r="U628" s="120" t="n">
        <v>2402.37</v>
      </c>
      <c r="V628" s="202" t="n">
        <v>2551.34</v>
      </c>
      <c r="W628" s="145" t="n">
        <v>359.07</v>
      </c>
      <c r="X628" s="145" t="s">
        <v>319</v>
      </c>
      <c r="Y628" s="145" t="n">
        <v>363.95</v>
      </c>
      <c r="Z628" s="145" t="s">
        <v>319</v>
      </c>
      <c r="AA628" s="145" t="n">
        <v>334.79</v>
      </c>
      <c r="AB628" s="145" t="s">
        <v>319</v>
      </c>
      <c r="AC628" s="145" t="n">
        <v>276.25</v>
      </c>
      <c r="AD628" s="145" t="s">
        <v>319</v>
      </c>
      <c r="AE628" s="145" t="n">
        <v>131.07</v>
      </c>
      <c r="AF628" s="145" t="s">
        <v>319</v>
      </c>
      <c r="AG628" s="145" t="n">
        <v>29.92</v>
      </c>
      <c r="AH628" s="145" t="s">
        <v>319</v>
      </c>
      <c r="AI628" s="145" t="n">
        <v>29.92</v>
      </c>
      <c r="AJ628" s="145" t="s">
        <v>319</v>
      </c>
      <c r="AK628" s="145" t="n">
        <v>44.55</v>
      </c>
      <c r="AL628" s="145" t="s">
        <v>319</v>
      </c>
      <c r="AM628" s="145" t="n">
        <v>59.44</v>
      </c>
      <c r="AN628" s="145" t="s">
        <v>319</v>
      </c>
      <c r="AO628" s="145" t="n">
        <v>164.23</v>
      </c>
      <c r="AP628" s="145" t="s">
        <v>319</v>
      </c>
      <c r="AQ628" s="145" t="n">
        <v>210.66</v>
      </c>
      <c r="AR628" s="145" t="s">
        <v>319</v>
      </c>
      <c r="AS628" s="145" t="n">
        <v>278.94</v>
      </c>
      <c r="AT628" s="145" t="s">
        <v>319</v>
      </c>
      <c r="AU628" s="145" t="n">
        <v>2325.99</v>
      </c>
      <c r="AV628" s="203"/>
      <c r="AW628" s="145" t="s">
        <v>600</v>
      </c>
      <c r="AX628" s="145" t="s">
        <v>444</v>
      </c>
      <c r="AY628" s="145" t="n">
        <v>1</v>
      </c>
      <c r="AZ628" s="145" t="s">
        <v>453</v>
      </c>
    </row>
    <row collapsed="false" customFormat="true" customHeight="false" hidden="false" ht="15.9" outlineLevel="0" r="629" s="171">
      <c r="A629" s="55" t="n">
        <v>612</v>
      </c>
      <c r="B629" s="55" t="n">
        <v>8608</v>
      </c>
      <c r="C629" s="145" t="s">
        <v>448</v>
      </c>
      <c r="D629" s="145" t="s">
        <v>437</v>
      </c>
      <c r="E629" s="145" t="s">
        <v>438</v>
      </c>
      <c r="F629" s="145" t="s">
        <v>750</v>
      </c>
      <c r="G629" s="55" t="s">
        <v>594</v>
      </c>
      <c r="H629" s="34" t="s">
        <v>288</v>
      </c>
      <c r="I629" s="120" t="n">
        <v>2</v>
      </c>
      <c r="J629" s="141" t="s">
        <v>438</v>
      </c>
      <c r="K629" s="141" t="n">
        <v>100</v>
      </c>
      <c r="L629" s="141" t="n">
        <v>25.6</v>
      </c>
      <c r="M629" s="141" t="s">
        <v>600</v>
      </c>
      <c r="N629" s="141" t="s">
        <v>52</v>
      </c>
      <c r="O629" s="144"/>
      <c r="P629" s="144"/>
      <c r="Q629" s="144"/>
      <c r="R629" s="144"/>
      <c r="S629" s="144"/>
      <c r="T629" s="144"/>
      <c r="U629" s="120" t="n">
        <v>3462.59</v>
      </c>
      <c r="V629" s="202" t="n">
        <v>3310.96</v>
      </c>
      <c r="W629" s="145" t="n">
        <v>511.8</v>
      </c>
      <c r="X629" s="145" t="s">
        <v>319</v>
      </c>
      <c r="Y629" s="145" t="n">
        <v>514.35</v>
      </c>
      <c r="Z629" s="145" t="s">
        <v>319</v>
      </c>
      <c r="AA629" s="145" t="n">
        <v>478.8</v>
      </c>
      <c r="AB629" s="145" t="s">
        <v>319</v>
      </c>
      <c r="AC629" s="145" t="n">
        <v>395.02</v>
      </c>
      <c r="AD629" s="145" t="s">
        <v>319</v>
      </c>
      <c r="AE629" s="145" t="n">
        <v>178.41</v>
      </c>
      <c r="AF629" s="145" t="s">
        <v>319</v>
      </c>
      <c r="AG629" s="145" t="n">
        <v>34.4</v>
      </c>
      <c r="AH629" s="145" t="s">
        <v>319</v>
      </c>
      <c r="AI629" s="145" t="n">
        <v>34.4</v>
      </c>
      <c r="AJ629" s="145" t="s">
        <v>319</v>
      </c>
      <c r="AK629" s="145" t="n">
        <v>53.47</v>
      </c>
      <c r="AL629" s="145" t="s">
        <v>319</v>
      </c>
      <c r="AM629" s="145" t="n">
        <v>67.33</v>
      </c>
      <c r="AN629" s="145" t="s">
        <v>319</v>
      </c>
      <c r="AO629" s="145" t="n">
        <v>254.08</v>
      </c>
      <c r="AP629" s="145" t="s">
        <v>319</v>
      </c>
      <c r="AQ629" s="145" t="n">
        <v>312.43</v>
      </c>
      <c r="AR629" s="145" t="s">
        <v>319</v>
      </c>
      <c r="AS629" s="145" t="n">
        <v>393.87</v>
      </c>
      <c r="AT629" s="145" t="s">
        <v>319</v>
      </c>
      <c r="AU629" s="145" t="n">
        <v>3274.9</v>
      </c>
      <c r="AV629" s="203"/>
      <c r="AW629" s="145" t="s">
        <v>600</v>
      </c>
      <c r="AX629" s="145" t="s">
        <v>444</v>
      </c>
      <c r="AY629" s="145" t="n">
        <v>2</v>
      </c>
      <c r="AZ629" s="145" t="s">
        <v>453</v>
      </c>
    </row>
    <row collapsed="false" customFormat="true" customHeight="false" hidden="false" ht="15.9" outlineLevel="0" r="630" s="171">
      <c r="A630" s="55" t="n">
        <v>613</v>
      </c>
      <c r="B630" s="55" t="n">
        <v>8609</v>
      </c>
      <c r="C630" s="145" t="s">
        <v>448</v>
      </c>
      <c r="D630" s="145" t="s">
        <v>437</v>
      </c>
      <c r="E630" s="145" t="s">
        <v>438</v>
      </c>
      <c r="F630" s="145" t="s">
        <v>750</v>
      </c>
      <c r="G630" s="55" t="s">
        <v>594</v>
      </c>
      <c r="H630" s="34" t="s">
        <v>288</v>
      </c>
      <c r="I630" s="120" t="n">
        <v>1</v>
      </c>
      <c r="J630" s="141" t="s">
        <v>438</v>
      </c>
      <c r="K630" s="141" t="n">
        <v>100</v>
      </c>
      <c r="L630" s="141" t="n">
        <v>25.6</v>
      </c>
      <c r="M630" s="141" t="s">
        <v>600</v>
      </c>
      <c r="N630" s="141" t="s">
        <v>52</v>
      </c>
      <c r="O630" s="144"/>
      <c r="P630" s="144"/>
      <c r="Q630" s="144"/>
      <c r="R630" s="144"/>
      <c r="S630" s="144"/>
      <c r="T630" s="144"/>
      <c r="U630" s="120" t="n">
        <v>1442.33</v>
      </c>
      <c r="V630" s="202" t="n">
        <v>1441.99</v>
      </c>
      <c r="W630" s="145" t="n">
        <v>221.33</v>
      </c>
      <c r="X630" s="145" t="s">
        <v>319</v>
      </c>
      <c r="Y630" s="145" t="n">
        <v>229.68</v>
      </c>
      <c r="Z630" s="145" t="s">
        <v>319</v>
      </c>
      <c r="AA630" s="145" t="n">
        <v>209.33</v>
      </c>
      <c r="AB630" s="145" t="s">
        <v>319</v>
      </c>
      <c r="AC630" s="145" t="n">
        <v>169.33</v>
      </c>
      <c r="AD630" s="145" t="s">
        <v>319</v>
      </c>
      <c r="AE630" s="145" t="n">
        <v>78.65</v>
      </c>
      <c r="AF630" s="145" t="s">
        <v>319</v>
      </c>
      <c r="AG630" s="145" t="n">
        <v>15.71</v>
      </c>
      <c r="AH630" s="145" t="s">
        <v>319</v>
      </c>
      <c r="AI630" s="145" t="n">
        <v>15.71</v>
      </c>
      <c r="AJ630" s="145" t="s">
        <v>319</v>
      </c>
      <c r="AK630" s="145" t="n">
        <v>23.69</v>
      </c>
      <c r="AL630" s="145" t="s">
        <v>319</v>
      </c>
      <c r="AM630" s="145" t="n">
        <v>29.93</v>
      </c>
      <c r="AN630" s="145" t="s">
        <v>319</v>
      </c>
      <c r="AO630" s="145" t="n">
        <v>123.69</v>
      </c>
      <c r="AP630" s="145" t="s">
        <v>319</v>
      </c>
      <c r="AQ630" s="145" t="n">
        <v>143.75</v>
      </c>
      <c r="AR630" s="145" t="s">
        <v>319</v>
      </c>
      <c r="AS630" s="145" t="n">
        <v>182.67</v>
      </c>
      <c r="AT630" s="145" t="s">
        <v>319</v>
      </c>
      <c r="AU630" s="145" t="n">
        <v>1464.17</v>
      </c>
      <c r="AV630" s="203"/>
      <c r="AW630" s="145" t="s">
        <v>600</v>
      </c>
      <c r="AX630" s="145" t="s">
        <v>444</v>
      </c>
      <c r="AY630" s="145" t="n">
        <v>1</v>
      </c>
      <c r="AZ630" s="145" t="s">
        <v>453</v>
      </c>
    </row>
    <row collapsed="false" customFormat="true" customHeight="false" hidden="false" ht="15.9" outlineLevel="0" r="631" s="171">
      <c r="A631" s="55" t="n">
        <v>614</v>
      </c>
      <c r="B631" s="55" t="n">
        <v>8610</v>
      </c>
      <c r="C631" s="145" t="s">
        <v>448</v>
      </c>
      <c r="D631" s="145" t="s">
        <v>437</v>
      </c>
      <c r="E631" s="145" t="s">
        <v>438</v>
      </c>
      <c r="F631" s="145" t="s">
        <v>750</v>
      </c>
      <c r="G631" s="55" t="s">
        <v>594</v>
      </c>
      <c r="H631" s="34" t="s">
        <v>288</v>
      </c>
      <c r="I631" s="120" t="n">
        <v>1</v>
      </c>
      <c r="J631" s="141" t="s">
        <v>438</v>
      </c>
      <c r="K631" s="141" t="n">
        <v>100</v>
      </c>
      <c r="L631" s="141" t="n">
        <v>25.6</v>
      </c>
      <c r="M631" s="141" t="s">
        <v>600</v>
      </c>
      <c r="N631" s="141" t="s">
        <v>52</v>
      </c>
      <c r="O631" s="144"/>
      <c r="P631" s="144"/>
      <c r="Q631" s="144"/>
      <c r="R631" s="144"/>
      <c r="S631" s="144"/>
      <c r="T631" s="144"/>
      <c r="U631" s="120" t="n">
        <v>1865.29</v>
      </c>
      <c r="V631" s="202" t="n">
        <v>1861.36</v>
      </c>
      <c r="W631" s="145" t="n">
        <v>273.79</v>
      </c>
      <c r="X631" s="145" t="s">
        <v>319</v>
      </c>
      <c r="Y631" s="145" t="n">
        <v>277.6</v>
      </c>
      <c r="Z631" s="145" t="s">
        <v>319</v>
      </c>
      <c r="AA631" s="145" t="n">
        <v>261.65</v>
      </c>
      <c r="AB631" s="145" t="s">
        <v>319</v>
      </c>
      <c r="AC631" s="145" t="n">
        <v>220.64</v>
      </c>
      <c r="AD631" s="145" t="s">
        <v>319</v>
      </c>
      <c r="AE631" s="145" t="n">
        <v>106.87</v>
      </c>
      <c r="AF631" s="145" t="s">
        <v>319</v>
      </c>
      <c r="AG631" s="145" t="n">
        <v>22</v>
      </c>
      <c r="AH631" s="145" t="s">
        <v>319</v>
      </c>
      <c r="AI631" s="145" t="n">
        <v>22</v>
      </c>
      <c r="AJ631" s="145" t="s">
        <v>319</v>
      </c>
      <c r="AK631" s="145" t="n">
        <v>32.47</v>
      </c>
      <c r="AL631" s="145" t="s">
        <v>319</v>
      </c>
      <c r="AM631" s="145" t="n">
        <v>41.81</v>
      </c>
      <c r="AN631" s="145" t="s">
        <v>319</v>
      </c>
      <c r="AO631" s="145" t="n">
        <v>150.67</v>
      </c>
      <c r="AP631" s="145" t="s">
        <v>319</v>
      </c>
      <c r="AQ631" s="145" t="n">
        <v>166.69</v>
      </c>
      <c r="AR631" s="145" t="s">
        <v>319</v>
      </c>
      <c r="AS631" s="145" t="n">
        <v>209.19</v>
      </c>
      <c r="AT631" s="145" t="s">
        <v>319</v>
      </c>
      <c r="AU631" s="145" t="n">
        <v>1816.78</v>
      </c>
      <c r="AV631" s="203"/>
      <c r="AW631" s="145" t="s">
        <v>600</v>
      </c>
      <c r="AX631" s="145" t="s">
        <v>444</v>
      </c>
      <c r="AY631" s="145" t="n">
        <v>1</v>
      </c>
      <c r="AZ631" s="145" t="s">
        <v>453</v>
      </c>
    </row>
    <row collapsed="false" customFormat="true" customHeight="false" hidden="false" ht="15.9" outlineLevel="0" r="632" s="171">
      <c r="A632" s="55" t="n">
        <v>615</v>
      </c>
      <c r="B632" s="55" t="n">
        <v>8611</v>
      </c>
      <c r="C632" s="145" t="s">
        <v>448</v>
      </c>
      <c r="D632" s="145" t="s">
        <v>437</v>
      </c>
      <c r="E632" s="145" t="s">
        <v>438</v>
      </c>
      <c r="F632" s="145" t="s">
        <v>750</v>
      </c>
      <c r="G632" s="55" t="s">
        <v>594</v>
      </c>
      <c r="H632" s="34" t="s">
        <v>288</v>
      </c>
      <c r="I632" s="120" t="n">
        <v>1</v>
      </c>
      <c r="J632" s="141" t="s">
        <v>438</v>
      </c>
      <c r="K632" s="141" t="n">
        <v>100</v>
      </c>
      <c r="L632" s="141" t="n">
        <v>25.6</v>
      </c>
      <c r="M632" s="141" t="s">
        <v>600</v>
      </c>
      <c r="N632" s="141" t="s">
        <v>52</v>
      </c>
      <c r="O632" s="144"/>
      <c r="P632" s="144"/>
      <c r="Q632" s="144"/>
      <c r="R632" s="144"/>
      <c r="S632" s="144"/>
      <c r="T632" s="144"/>
      <c r="U632" s="120" t="n">
        <v>2136.51</v>
      </c>
      <c r="V632" s="202" t="n">
        <v>2021.77</v>
      </c>
      <c r="W632" s="145" t="n">
        <v>294.26</v>
      </c>
      <c r="X632" s="145" t="s">
        <v>319</v>
      </c>
      <c r="Y632" s="145" t="n">
        <v>293.61</v>
      </c>
      <c r="Z632" s="145" t="s">
        <v>319</v>
      </c>
      <c r="AA632" s="145" t="n">
        <v>279.2</v>
      </c>
      <c r="AB632" s="145" t="s">
        <v>319</v>
      </c>
      <c r="AC632" s="145" t="n">
        <v>220</v>
      </c>
      <c r="AD632" s="145" t="s">
        <v>319</v>
      </c>
      <c r="AE632" s="145" t="n">
        <v>109.93</v>
      </c>
      <c r="AF632" s="145" t="s">
        <v>319</v>
      </c>
      <c r="AG632" s="145" t="n">
        <v>25.86</v>
      </c>
      <c r="AH632" s="145" t="s">
        <v>319</v>
      </c>
      <c r="AI632" s="145" t="n">
        <v>25.86</v>
      </c>
      <c r="AJ632" s="145" t="s">
        <v>319</v>
      </c>
      <c r="AK632" s="145" t="n">
        <v>37.41</v>
      </c>
      <c r="AL632" s="145" t="s">
        <v>319</v>
      </c>
      <c r="AM632" s="145" t="n">
        <v>50.65</v>
      </c>
      <c r="AN632" s="145" t="s">
        <v>319</v>
      </c>
      <c r="AO632" s="145" t="n">
        <v>171.88</v>
      </c>
      <c r="AP632" s="145" t="s">
        <v>319</v>
      </c>
      <c r="AQ632" s="145" t="n">
        <v>191.31</v>
      </c>
      <c r="AR632" s="145" t="s">
        <v>319</v>
      </c>
      <c r="AS632" s="145" t="n">
        <v>236.6</v>
      </c>
      <c r="AT632" s="145" t="s">
        <v>319</v>
      </c>
      <c r="AU632" s="145" t="n">
        <v>1975.58</v>
      </c>
      <c r="AV632" s="203"/>
      <c r="AW632" s="145" t="s">
        <v>600</v>
      </c>
      <c r="AX632" s="145" t="s">
        <v>444</v>
      </c>
      <c r="AY632" s="145" t="n">
        <v>1</v>
      </c>
      <c r="AZ632" s="145" t="s">
        <v>453</v>
      </c>
    </row>
    <row collapsed="false" customFormat="true" customHeight="false" hidden="false" ht="15.9" outlineLevel="0" r="633" s="171">
      <c r="A633" s="55" t="n">
        <v>616</v>
      </c>
      <c r="B633" s="55" t="n">
        <v>8612</v>
      </c>
      <c r="C633" s="145" t="s">
        <v>448</v>
      </c>
      <c r="D633" s="145" t="s">
        <v>437</v>
      </c>
      <c r="E633" s="145" t="s">
        <v>438</v>
      </c>
      <c r="F633" s="145" t="s">
        <v>750</v>
      </c>
      <c r="G633" s="55" t="s">
        <v>594</v>
      </c>
      <c r="H633" s="34" t="s">
        <v>288</v>
      </c>
      <c r="I633" s="120" t="n">
        <v>1</v>
      </c>
      <c r="J633" s="141" t="s">
        <v>438</v>
      </c>
      <c r="K633" s="141" t="n">
        <v>100</v>
      </c>
      <c r="L633" s="141" t="n">
        <v>25.6</v>
      </c>
      <c r="M633" s="141" t="s">
        <v>600</v>
      </c>
      <c r="N633" s="141" t="s">
        <v>52</v>
      </c>
      <c r="O633" s="144"/>
      <c r="P633" s="144"/>
      <c r="Q633" s="144"/>
      <c r="R633" s="144"/>
      <c r="S633" s="144"/>
      <c r="T633" s="144"/>
      <c r="U633" s="120" t="n">
        <v>2575.55</v>
      </c>
      <c r="V633" s="202" t="n">
        <v>2581.49</v>
      </c>
      <c r="W633" s="145" t="n">
        <v>389.55</v>
      </c>
      <c r="X633" s="145" t="s">
        <v>319</v>
      </c>
      <c r="Y633" s="145" t="n">
        <v>391.46</v>
      </c>
      <c r="Z633" s="145" t="s">
        <v>319</v>
      </c>
      <c r="AA633" s="145" t="n">
        <v>368.25</v>
      </c>
      <c r="AB633" s="145" t="s">
        <v>319</v>
      </c>
      <c r="AC633" s="145" t="n">
        <v>296.41</v>
      </c>
      <c r="AD633" s="145" t="s">
        <v>319</v>
      </c>
      <c r="AE633" s="145" t="n">
        <v>142.03</v>
      </c>
      <c r="AF633" s="145" t="s">
        <v>319</v>
      </c>
      <c r="AG633" s="145" t="n">
        <v>29.7</v>
      </c>
      <c r="AH633" s="145" t="s">
        <v>319</v>
      </c>
      <c r="AI633" s="145" t="n">
        <v>29.7</v>
      </c>
      <c r="AJ633" s="145" t="s">
        <v>319</v>
      </c>
      <c r="AK633" s="145" t="n">
        <v>50.73</v>
      </c>
      <c r="AL633" s="145" t="s">
        <v>319</v>
      </c>
      <c r="AM633" s="145" t="n">
        <v>63.77</v>
      </c>
      <c r="AN633" s="145" t="s">
        <v>319</v>
      </c>
      <c r="AO633" s="145" t="n">
        <v>202.82</v>
      </c>
      <c r="AP633" s="145" t="s">
        <v>319</v>
      </c>
      <c r="AQ633" s="145" t="n">
        <v>231.59</v>
      </c>
      <c r="AR633" s="145" t="s">
        <v>319</v>
      </c>
      <c r="AS633" s="145" t="n">
        <v>294.26</v>
      </c>
      <c r="AT633" s="145" t="s">
        <v>319</v>
      </c>
      <c r="AU633" s="145" t="n">
        <v>2538.23</v>
      </c>
      <c r="AV633" s="203"/>
      <c r="AW633" s="145" t="s">
        <v>600</v>
      </c>
      <c r="AX633" s="145" t="s">
        <v>444</v>
      </c>
      <c r="AY633" s="145" t="n">
        <v>1</v>
      </c>
      <c r="AZ633" s="145" t="s">
        <v>453</v>
      </c>
    </row>
    <row collapsed="false" customFormat="true" customHeight="false" hidden="false" ht="15.9" outlineLevel="0" r="634" s="171">
      <c r="A634" s="55" t="n">
        <v>617</v>
      </c>
      <c r="B634" s="55" t="n">
        <v>8613</v>
      </c>
      <c r="C634" s="145" t="s">
        <v>448</v>
      </c>
      <c r="D634" s="145" t="s">
        <v>437</v>
      </c>
      <c r="E634" s="145" t="s">
        <v>438</v>
      </c>
      <c r="F634" s="145" t="s">
        <v>750</v>
      </c>
      <c r="G634" s="55" t="s">
        <v>594</v>
      </c>
      <c r="H634" s="34" t="s">
        <v>288</v>
      </c>
      <c r="I634" s="120" t="n">
        <v>1</v>
      </c>
      <c r="J634" s="141" t="s">
        <v>438</v>
      </c>
      <c r="K634" s="141" t="n">
        <v>100</v>
      </c>
      <c r="L634" s="141" t="n">
        <v>25.6</v>
      </c>
      <c r="M634" s="141" t="s">
        <v>600</v>
      </c>
      <c r="N634" s="141" t="s">
        <v>52</v>
      </c>
      <c r="O634" s="144"/>
      <c r="P634" s="144"/>
      <c r="Q634" s="144"/>
      <c r="R634" s="144"/>
      <c r="S634" s="144"/>
      <c r="T634" s="144"/>
      <c r="U634" s="120" t="n">
        <v>1881.91</v>
      </c>
      <c r="V634" s="202" t="n">
        <v>1847.5</v>
      </c>
      <c r="W634" s="145" t="n">
        <v>279.84</v>
      </c>
      <c r="X634" s="145" t="s">
        <v>319</v>
      </c>
      <c r="Y634" s="145" t="n">
        <v>282.42</v>
      </c>
      <c r="Z634" s="145" t="s">
        <v>319</v>
      </c>
      <c r="AA634" s="145" t="n">
        <v>266.85</v>
      </c>
      <c r="AB634" s="145" t="s">
        <v>319</v>
      </c>
      <c r="AC634" s="145" t="n">
        <v>210.99</v>
      </c>
      <c r="AD634" s="145" t="s">
        <v>319</v>
      </c>
      <c r="AE634" s="145" t="n">
        <v>102.63</v>
      </c>
      <c r="AF634" s="145" t="s">
        <v>319</v>
      </c>
      <c r="AG634" s="145" t="n">
        <v>20.83</v>
      </c>
      <c r="AH634" s="145" t="s">
        <v>319</v>
      </c>
      <c r="AI634" s="145" t="n">
        <v>20.83</v>
      </c>
      <c r="AJ634" s="145" t="s">
        <v>319</v>
      </c>
      <c r="AK634" s="145" t="n">
        <v>29.55</v>
      </c>
      <c r="AL634" s="145" t="s">
        <v>319</v>
      </c>
      <c r="AM634" s="145" t="n">
        <v>37.25</v>
      </c>
      <c r="AN634" s="145" t="s">
        <v>319</v>
      </c>
      <c r="AO634" s="145" t="n">
        <v>174.71</v>
      </c>
      <c r="AP634" s="145" t="s">
        <v>319</v>
      </c>
      <c r="AQ634" s="145" t="n">
        <v>177.83</v>
      </c>
      <c r="AR634" s="145" t="s">
        <v>319</v>
      </c>
      <c r="AS634" s="145" t="n">
        <v>231.04</v>
      </c>
      <c r="AT634" s="145" t="s">
        <v>319</v>
      </c>
      <c r="AU634" s="145" t="n">
        <v>1870.48</v>
      </c>
      <c r="AV634" s="203"/>
      <c r="AW634" s="145" t="s">
        <v>600</v>
      </c>
      <c r="AX634" s="145" t="s">
        <v>444</v>
      </c>
      <c r="AY634" s="145" t="n">
        <v>1</v>
      </c>
      <c r="AZ634" s="145" t="s">
        <v>453</v>
      </c>
    </row>
    <row collapsed="false" customFormat="true" customHeight="false" hidden="false" ht="15.9" outlineLevel="0" r="635" s="171">
      <c r="A635" s="55" t="n">
        <v>618</v>
      </c>
      <c r="B635" s="55" t="n">
        <v>8614</v>
      </c>
      <c r="C635" s="145" t="s">
        <v>448</v>
      </c>
      <c r="D635" s="145" t="s">
        <v>437</v>
      </c>
      <c r="E635" s="145" t="s">
        <v>438</v>
      </c>
      <c r="F635" s="145" t="s">
        <v>750</v>
      </c>
      <c r="G635" s="55" t="s">
        <v>594</v>
      </c>
      <c r="H635" s="34" t="s">
        <v>288</v>
      </c>
      <c r="I635" s="120" t="n">
        <v>2</v>
      </c>
      <c r="J635" s="141" t="s">
        <v>438</v>
      </c>
      <c r="K635" s="141" t="n">
        <v>100</v>
      </c>
      <c r="L635" s="141" t="n">
        <v>25.6</v>
      </c>
      <c r="M635" s="141" t="s">
        <v>600</v>
      </c>
      <c r="N635" s="141" t="s">
        <v>52</v>
      </c>
      <c r="O635" s="144"/>
      <c r="P635" s="144"/>
      <c r="Q635" s="144"/>
      <c r="R635" s="144"/>
      <c r="S635" s="144"/>
      <c r="T635" s="144"/>
      <c r="U635" s="120" t="n">
        <v>4756.48</v>
      </c>
      <c r="V635" s="202" t="n">
        <v>4577.24</v>
      </c>
      <c r="W635" s="145" t="n">
        <v>688.48</v>
      </c>
      <c r="X635" s="145" t="s">
        <v>319</v>
      </c>
      <c r="Y635" s="145" t="n">
        <v>689.21</v>
      </c>
      <c r="Z635" s="145" t="s">
        <v>319</v>
      </c>
      <c r="AA635" s="145" t="n">
        <v>647.65</v>
      </c>
      <c r="AB635" s="145" t="s">
        <v>319</v>
      </c>
      <c r="AC635" s="145" t="n">
        <v>533.44</v>
      </c>
      <c r="AD635" s="145" t="s">
        <v>319</v>
      </c>
      <c r="AE635" s="145" t="n">
        <v>251.94</v>
      </c>
      <c r="AF635" s="145" t="s">
        <v>319</v>
      </c>
      <c r="AG635" s="145" t="n">
        <v>43.02</v>
      </c>
      <c r="AH635" s="145" t="s">
        <v>319</v>
      </c>
      <c r="AI635" s="145" t="n">
        <v>43.02</v>
      </c>
      <c r="AJ635" s="145" t="s">
        <v>319</v>
      </c>
      <c r="AK635" s="145" t="n">
        <v>72.28</v>
      </c>
      <c r="AL635" s="145" t="s">
        <v>319</v>
      </c>
      <c r="AM635" s="145" t="n">
        <v>92.92</v>
      </c>
      <c r="AN635" s="145" t="s">
        <v>319</v>
      </c>
      <c r="AO635" s="145" t="n">
        <v>352.55</v>
      </c>
      <c r="AP635" s="145" t="s">
        <v>319</v>
      </c>
      <c r="AQ635" s="145" t="n">
        <v>396.35</v>
      </c>
      <c r="AR635" s="145" t="s">
        <v>319</v>
      </c>
      <c r="AS635" s="145" t="n">
        <v>512.08</v>
      </c>
      <c r="AT635" s="145" t="s">
        <v>319</v>
      </c>
      <c r="AU635" s="145" t="n">
        <v>4402.03</v>
      </c>
      <c r="AV635" s="203"/>
      <c r="AW635" s="145" t="s">
        <v>600</v>
      </c>
      <c r="AX635" s="145" t="s">
        <v>444</v>
      </c>
      <c r="AY635" s="145" t="n">
        <v>2</v>
      </c>
      <c r="AZ635" s="145" t="s">
        <v>453</v>
      </c>
    </row>
    <row collapsed="false" customFormat="true" customHeight="false" hidden="false" ht="15.9" outlineLevel="0" r="636" s="171">
      <c r="A636" s="55" t="n">
        <v>619</v>
      </c>
      <c r="B636" s="55" t="n">
        <v>8615</v>
      </c>
      <c r="C636" s="145" t="s">
        <v>448</v>
      </c>
      <c r="D636" s="145" t="s">
        <v>437</v>
      </c>
      <c r="E636" s="145" t="s">
        <v>438</v>
      </c>
      <c r="F636" s="145" t="s">
        <v>750</v>
      </c>
      <c r="G636" s="55" t="s">
        <v>594</v>
      </c>
      <c r="H636" s="34" t="s">
        <v>288</v>
      </c>
      <c r="I636" s="120" t="n">
        <v>1</v>
      </c>
      <c r="J636" s="141" t="s">
        <v>438</v>
      </c>
      <c r="K636" s="141" t="n">
        <v>100</v>
      </c>
      <c r="L636" s="141" t="n">
        <v>25.6</v>
      </c>
      <c r="M636" s="141" t="s">
        <v>600</v>
      </c>
      <c r="N636" s="141" t="s">
        <v>52</v>
      </c>
      <c r="O636" s="144"/>
      <c r="P636" s="144"/>
      <c r="Q636" s="144"/>
      <c r="R636" s="144"/>
      <c r="S636" s="144"/>
      <c r="T636" s="144"/>
      <c r="U636" s="120" t="n">
        <v>2580.07</v>
      </c>
      <c r="V636" s="202" t="n">
        <v>2570.19</v>
      </c>
      <c r="W636" s="145" t="n">
        <v>385.22</v>
      </c>
      <c r="X636" s="145" t="s">
        <v>319</v>
      </c>
      <c r="Y636" s="145" t="n">
        <v>383.94</v>
      </c>
      <c r="Z636" s="145" t="s">
        <v>319</v>
      </c>
      <c r="AA636" s="145" t="n">
        <v>357.74</v>
      </c>
      <c r="AB636" s="145" t="s">
        <v>319</v>
      </c>
      <c r="AC636" s="145" t="n">
        <v>304.94</v>
      </c>
      <c r="AD636" s="145" t="s">
        <v>319</v>
      </c>
      <c r="AE636" s="145" t="n">
        <v>145.93</v>
      </c>
      <c r="AF636" s="145" t="s">
        <v>319</v>
      </c>
      <c r="AG636" s="145" t="n">
        <v>30.09</v>
      </c>
      <c r="AH636" s="145" t="s">
        <v>319</v>
      </c>
      <c r="AI636" s="145" t="n">
        <v>30.09</v>
      </c>
      <c r="AJ636" s="145" t="s">
        <v>319</v>
      </c>
      <c r="AK636" s="145" t="n">
        <v>45.09</v>
      </c>
      <c r="AL636" s="145" t="s">
        <v>319</v>
      </c>
      <c r="AM636" s="145" t="n">
        <v>59.7</v>
      </c>
      <c r="AN636" s="145" t="s">
        <v>319</v>
      </c>
      <c r="AO636" s="145" t="n">
        <v>208.87</v>
      </c>
      <c r="AP636" s="145" t="s">
        <v>319</v>
      </c>
      <c r="AQ636" s="145" t="n">
        <v>239.37</v>
      </c>
      <c r="AR636" s="145" t="s">
        <v>319</v>
      </c>
      <c r="AS636" s="145" t="n">
        <v>303.62</v>
      </c>
      <c r="AT636" s="145" t="s">
        <v>319</v>
      </c>
      <c r="AU636" s="145" t="n">
        <v>2536.75</v>
      </c>
      <c r="AV636" s="203"/>
      <c r="AW636" s="145" t="s">
        <v>600</v>
      </c>
      <c r="AX636" s="145" t="s">
        <v>444</v>
      </c>
      <c r="AY636" s="145" t="n">
        <v>1</v>
      </c>
      <c r="AZ636" s="145" t="s">
        <v>453</v>
      </c>
    </row>
    <row collapsed="false" customFormat="true" customHeight="false" hidden="false" ht="15.9" outlineLevel="0" r="637" s="171">
      <c r="A637" s="55" t="n">
        <v>620</v>
      </c>
      <c r="B637" s="55" t="n">
        <v>8616</v>
      </c>
      <c r="C637" s="145" t="s">
        <v>448</v>
      </c>
      <c r="D637" s="145" t="s">
        <v>437</v>
      </c>
      <c r="E637" s="145" t="s">
        <v>438</v>
      </c>
      <c r="F637" s="145" t="s">
        <v>750</v>
      </c>
      <c r="G637" s="55" t="s">
        <v>594</v>
      </c>
      <c r="H637" s="34" t="s">
        <v>288</v>
      </c>
      <c r="I637" s="120" t="n">
        <v>1</v>
      </c>
      <c r="J637" s="141" t="s">
        <v>438</v>
      </c>
      <c r="K637" s="141" t="n">
        <v>100</v>
      </c>
      <c r="L637" s="141" t="n">
        <v>25.6</v>
      </c>
      <c r="M637" s="141" t="s">
        <v>600</v>
      </c>
      <c r="N637" s="141" t="s">
        <v>52</v>
      </c>
      <c r="O637" s="144"/>
      <c r="P637" s="144"/>
      <c r="Q637" s="144"/>
      <c r="R637" s="144"/>
      <c r="S637" s="144"/>
      <c r="T637" s="144"/>
      <c r="U637" s="120" t="n">
        <v>2022.01</v>
      </c>
      <c r="V637" s="202" t="n">
        <v>1969.76</v>
      </c>
      <c r="W637" s="145" t="n">
        <v>300.07</v>
      </c>
      <c r="X637" s="145" t="s">
        <v>319</v>
      </c>
      <c r="Y637" s="145" t="n">
        <v>299.22</v>
      </c>
      <c r="Z637" s="145" t="s">
        <v>319</v>
      </c>
      <c r="AA637" s="145" t="n">
        <v>286.68</v>
      </c>
      <c r="AB637" s="145" t="s">
        <v>319</v>
      </c>
      <c r="AC637" s="145" t="n">
        <v>228.05</v>
      </c>
      <c r="AD637" s="145" t="s">
        <v>319</v>
      </c>
      <c r="AE637" s="145" t="n">
        <v>106.88</v>
      </c>
      <c r="AF637" s="145" t="s">
        <v>319</v>
      </c>
      <c r="AG637" s="145" t="n">
        <v>21.27</v>
      </c>
      <c r="AH637" s="145" t="s">
        <v>319</v>
      </c>
      <c r="AI637" s="145" t="n">
        <v>21.27</v>
      </c>
      <c r="AJ637" s="145" t="s">
        <v>319</v>
      </c>
      <c r="AK637" s="145" t="n">
        <v>33.24</v>
      </c>
      <c r="AL637" s="145" t="s">
        <v>319</v>
      </c>
      <c r="AM637" s="145" t="n">
        <v>43.6</v>
      </c>
      <c r="AN637" s="145" t="s">
        <v>319</v>
      </c>
      <c r="AO637" s="145" t="n">
        <v>162.22</v>
      </c>
      <c r="AP637" s="145" t="s">
        <v>319</v>
      </c>
      <c r="AQ637" s="145" t="n">
        <v>181.82</v>
      </c>
      <c r="AR637" s="145" t="s">
        <v>319</v>
      </c>
      <c r="AS637" s="145" t="n">
        <v>233.35</v>
      </c>
      <c r="AT637" s="145" t="s">
        <v>319</v>
      </c>
      <c r="AU637" s="145" t="n">
        <v>1948.56</v>
      </c>
      <c r="AV637" s="203"/>
      <c r="AW637" s="145" t="s">
        <v>600</v>
      </c>
      <c r="AX637" s="145" t="s">
        <v>444</v>
      </c>
      <c r="AY637" s="145" t="n">
        <v>1</v>
      </c>
      <c r="AZ637" s="145" t="s">
        <v>453</v>
      </c>
    </row>
    <row collapsed="false" customFormat="true" customHeight="false" hidden="false" ht="15.9" outlineLevel="0" r="638" s="171">
      <c r="A638" s="55" t="n">
        <v>621</v>
      </c>
      <c r="B638" s="55" t="n">
        <v>8617</v>
      </c>
      <c r="C638" s="145" t="s">
        <v>448</v>
      </c>
      <c r="D638" s="145" t="s">
        <v>437</v>
      </c>
      <c r="E638" s="145" t="s">
        <v>438</v>
      </c>
      <c r="F638" s="145" t="s">
        <v>750</v>
      </c>
      <c r="G638" s="55" t="s">
        <v>594</v>
      </c>
      <c r="H638" s="34" t="s">
        <v>288</v>
      </c>
      <c r="I638" s="120" t="n">
        <v>1</v>
      </c>
      <c r="J638" s="141" t="s">
        <v>438</v>
      </c>
      <c r="K638" s="141" t="n">
        <v>100</v>
      </c>
      <c r="L638" s="141" t="n">
        <v>25.6</v>
      </c>
      <c r="M638" s="141" t="s">
        <v>600</v>
      </c>
      <c r="N638" s="141" t="s">
        <v>52</v>
      </c>
      <c r="O638" s="144"/>
      <c r="P638" s="144"/>
      <c r="Q638" s="144"/>
      <c r="R638" s="144"/>
      <c r="S638" s="144"/>
      <c r="T638" s="144"/>
      <c r="U638" s="120" t="n">
        <v>2214.35</v>
      </c>
      <c r="V638" s="202" t="n">
        <v>2218.38</v>
      </c>
      <c r="W638" s="145" t="n">
        <v>342.76</v>
      </c>
      <c r="X638" s="145" t="s">
        <v>319</v>
      </c>
      <c r="Y638" s="145" t="n">
        <v>333.08</v>
      </c>
      <c r="Z638" s="145" t="s">
        <v>319</v>
      </c>
      <c r="AA638" s="145" t="n">
        <v>308.93</v>
      </c>
      <c r="AB638" s="145" t="s">
        <v>319</v>
      </c>
      <c r="AC638" s="145" t="n">
        <v>251.57</v>
      </c>
      <c r="AD638" s="145" t="s">
        <v>319</v>
      </c>
      <c r="AE638" s="145" t="n">
        <v>113.25</v>
      </c>
      <c r="AF638" s="145" t="s">
        <v>319</v>
      </c>
      <c r="AG638" s="145" t="n">
        <v>17.64</v>
      </c>
      <c r="AH638" s="145" t="s">
        <v>319</v>
      </c>
      <c r="AI638" s="145" t="n">
        <v>17.64</v>
      </c>
      <c r="AJ638" s="145" t="s">
        <v>319</v>
      </c>
      <c r="AK638" s="145" t="n">
        <v>26.52</v>
      </c>
      <c r="AL638" s="145" t="s">
        <v>319</v>
      </c>
      <c r="AM638" s="145" t="n">
        <v>43.44</v>
      </c>
      <c r="AN638" s="145" t="s">
        <v>319</v>
      </c>
      <c r="AO638" s="145" t="n">
        <v>161.94</v>
      </c>
      <c r="AP638" s="145" t="s">
        <v>319</v>
      </c>
      <c r="AQ638" s="145" t="n">
        <v>189.11</v>
      </c>
      <c r="AR638" s="145" t="s">
        <v>319</v>
      </c>
      <c r="AS638" s="145" t="n">
        <v>250.86</v>
      </c>
      <c r="AT638" s="145" t="s">
        <v>319</v>
      </c>
      <c r="AU638" s="145" t="n">
        <v>2093.33</v>
      </c>
      <c r="AV638" s="203"/>
      <c r="AW638" s="145" t="s">
        <v>600</v>
      </c>
      <c r="AX638" s="145" t="s">
        <v>444</v>
      </c>
      <c r="AY638" s="145" t="n">
        <v>1</v>
      </c>
      <c r="AZ638" s="145" t="s">
        <v>453</v>
      </c>
    </row>
    <row collapsed="false" customFormat="true" customHeight="false" hidden="false" ht="15.9" outlineLevel="0" r="639" s="171">
      <c r="A639" s="55" t="n">
        <v>622</v>
      </c>
      <c r="B639" s="55" t="n">
        <v>8618</v>
      </c>
      <c r="C639" s="145" t="s">
        <v>448</v>
      </c>
      <c r="D639" s="145" t="s">
        <v>437</v>
      </c>
      <c r="E639" s="145" t="s">
        <v>438</v>
      </c>
      <c r="F639" s="145" t="s">
        <v>750</v>
      </c>
      <c r="G639" s="55" t="s">
        <v>594</v>
      </c>
      <c r="H639" s="34" t="s">
        <v>288</v>
      </c>
      <c r="I639" s="120" t="n">
        <v>1</v>
      </c>
      <c r="J639" s="141" t="s">
        <v>438</v>
      </c>
      <c r="K639" s="141" t="n">
        <v>100</v>
      </c>
      <c r="L639" s="141" t="n">
        <v>25.6</v>
      </c>
      <c r="M639" s="141" t="s">
        <v>600</v>
      </c>
      <c r="N639" s="141" t="s">
        <v>52</v>
      </c>
      <c r="O639" s="144"/>
      <c r="P639" s="144"/>
      <c r="Q639" s="144"/>
      <c r="R639" s="144"/>
      <c r="S639" s="144"/>
      <c r="T639" s="144"/>
      <c r="U639" s="120" t="n">
        <v>1091.12</v>
      </c>
      <c r="V639" s="202" t="n">
        <v>1090.43</v>
      </c>
      <c r="W639" s="145" t="n">
        <v>159.26</v>
      </c>
      <c r="X639" s="145" t="s">
        <v>319</v>
      </c>
      <c r="Y639" s="145" t="n">
        <v>154.57</v>
      </c>
      <c r="Z639" s="145" t="s">
        <v>319</v>
      </c>
      <c r="AA639" s="145" t="n">
        <v>143.72</v>
      </c>
      <c r="AB639" s="145" t="s">
        <v>319</v>
      </c>
      <c r="AC639" s="145" t="n">
        <v>124.21</v>
      </c>
      <c r="AD639" s="145" t="s">
        <v>319</v>
      </c>
      <c r="AE639" s="145" t="n">
        <v>58.42</v>
      </c>
      <c r="AF639" s="145" t="s">
        <v>319</v>
      </c>
      <c r="AG639" s="145" t="n">
        <v>10.35</v>
      </c>
      <c r="AH639" s="145" t="s">
        <v>319</v>
      </c>
      <c r="AI639" s="145" t="n">
        <v>10.35</v>
      </c>
      <c r="AJ639" s="145" t="s">
        <v>319</v>
      </c>
      <c r="AK639" s="145" t="n">
        <v>13.78</v>
      </c>
      <c r="AL639" s="145" t="s">
        <v>319</v>
      </c>
      <c r="AM639" s="145" t="n">
        <v>21.98</v>
      </c>
      <c r="AN639" s="145" t="s">
        <v>319</v>
      </c>
      <c r="AO639" s="145" t="n">
        <v>87.36</v>
      </c>
      <c r="AP639" s="145" t="s">
        <v>319</v>
      </c>
      <c r="AQ639" s="145" t="n">
        <v>92.98</v>
      </c>
      <c r="AR639" s="145" t="s">
        <v>319</v>
      </c>
      <c r="AS639" s="145" t="n">
        <v>122.45</v>
      </c>
      <c r="AT639" s="145" t="s">
        <v>319</v>
      </c>
      <c r="AU639" s="145" t="n">
        <v>1017.7</v>
      </c>
      <c r="AV639" s="203"/>
      <c r="AW639" s="145" t="s">
        <v>600</v>
      </c>
      <c r="AX639" s="145" t="s">
        <v>444</v>
      </c>
      <c r="AY639" s="145" t="n">
        <v>1</v>
      </c>
      <c r="AZ639" s="145" t="s">
        <v>453</v>
      </c>
    </row>
    <row collapsed="false" customFormat="true" customHeight="false" hidden="false" ht="15.9" outlineLevel="0" r="640" s="171">
      <c r="A640" s="55" t="n">
        <v>623</v>
      </c>
      <c r="B640" s="55" t="n">
        <v>8619</v>
      </c>
      <c r="C640" s="145" t="s">
        <v>448</v>
      </c>
      <c r="D640" s="145" t="s">
        <v>437</v>
      </c>
      <c r="E640" s="145" t="s">
        <v>438</v>
      </c>
      <c r="F640" s="145" t="s">
        <v>750</v>
      </c>
      <c r="G640" s="55" t="s">
        <v>594</v>
      </c>
      <c r="H640" s="34" t="s">
        <v>288</v>
      </c>
      <c r="I640" s="120" t="n">
        <v>1</v>
      </c>
      <c r="J640" s="141" t="s">
        <v>438</v>
      </c>
      <c r="K640" s="141" t="n">
        <v>100</v>
      </c>
      <c r="L640" s="141" t="n">
        <v>25.6</v>
      </c>
      <c r="M640" s="141" t="s">
        <v>600</v>
      </c>
      <c r="N640" s="141" t="s">
        <v>52</v>
      </c>
      <c r="O640" s="144"/>
      <c r="P640" s="144"/>
      <c r="Q640" s="144"/>
      <c r="R640" s="144"/>
      <c r="S640" s="144"/>
      <c r="T640" s="144"/>
      <c r="U640" s="120" t="n">
        <v>2483.5</v>
      </c>
      <c r="V640" s="202" t="n">
        <v>2107.15</v>
      </c>
      <c r="W640" s="145" t="n">
        <v>328.48</v>
      </c>
      <c r="X640" s="145" t="s">
        <v>319</v>
      </c>
      <c r="Y640" s="145" t="n">
        <v>296.67</v>
      </c>
      <c r="Z640" s="145" t="s">
        <v>319</v>
      </c>
      <c r="AA640" s="145" t="n">
        <v>303.75</v>
      </c>
      <c r="AB640" s="145" t="s">
        <v>319</v>
      </c>
      <c r="AC640" s="145" t="n">
        <v>250.38</v>
      </c>
      <c r="AD640" s="145" t="s">
        <v>319</v>
      </c>
      <c r="AE640" s="145" t="n">
        <v>116.21</v>
      </c>
      <c r="AF640" s="145" t="s">
        <v>319</v>
      </c>
      <c r="AG640" s="145" t="n">
        <v>21.14</v>
      </c>
      <c r="AH640" s="145" t="s">
        <v>319</v>
      </c>
      <c r="AI640" s="145" t="n">
        <v>21.14</v>
      </c>
      <c r="AJ640" s="145" t="s">
        <v>319</v>
      </c>
      <c r="AK640" s="145" t="n">
        <v>32.26</v>
      </c>
      <c r="AL640" s="145" t="s">
        <v>319</v>
      </c>
      <c r="AM640" s="145" t="n">
        <v>41.1</v>
      </c>
      <c r="AN640" s="145" t="s">
        <v>319</v>
      </c>
      <c r="AO640" s="145" t="n">
        <v>166.53</v>
      </c>
      <c r="AP640" s="145" t="s">
        <v>319</v>
      </c>
      <c r="AQ640" s="145" t="n">
        <v>184.44</v>
      </c>
      <c r="AR640" s="145" t="s">
        <v>319</v>
      </c>
      <c r="AS640" s="145" t="n">
        <v>243.09</v>
      </c>
      <c r="AT640" s="145" t="s">
        <v>319</v>
      </c>
      <c r="AU640" s="145" t="n">
        <v>2034.27</v>
      </c>
      <c r="AV640" s="203"/>
      <c r="AW640" s="145" t="s">
        <v>600</v>
      </c>
      <c r="AX640" s="145" t="s">
        <v>444</v>
      </c>
      <c r="AY640" s="145" t="n">
        <v>1</v>
      </c>
      <c r="AZ640" s="145" t="s">
        <v>453</v>
      </c>
    </row>
    <row collapsed="false" customFormat="true" customHeight="false" hidden="false" ht="15.9" outlineLevel="0" r="641" s="171">
      <c r="A641" s="55" t="n">
        <v>624</v>
      </c>
      <c r="B641" s="55" t="n">
        <v>8620</v>
      </c>
      <c r="C641" s="145" t="s">
        <v>448</v>
      </c>
      <c r="D641" s="145" t="s">
        <v>437</v>
      </c>
      <c r="E641" s="145" t="s">
        <v>438</v>
      </c>
      <c r="F641" s="145" t="s">
        <v>750</v>
      </c>
      <c r="G641" s="55" t="s">
        <v>594</v>
      </c>
      <c r="H641" s="34" t="s">
        <v>288</v>
      </c>
      <c r="I641" s="120" t="n">
        <v>1</v>
      </c>
      <c r="J641" s="141" t="s">
        <v>438</v>
      </c>
      <c r="K641" s="141" t="n">
        <v>100</v>
      </c>
      <c r="L641" s="141" t="n">
        <v>25.6</v>
      </c>
      <c r="M641" s="141" t="s">
        <v>600</v>
      </c>
      <c r="N641" s="141" t="s">
        <v>52</v>
      </c>
      <c r="O641" s="144"/>
      <c r="P641" s="144"/>
      <c r="Q641" s="144"/>
      <c r="R641" s="144"/>
      <c r="S641" s="144"/>
      <c r="T641" s="144"/>
      <c r="U641" s="120" t="n">
        <v>1482.29</v>
      </c>
      <c r="V641" s="202" t="n">
        <v>1552.31</v>
      </c>
      <c r="W641" s="145" t="n">
        <v>235.05</v>
      </c>
      <c r="X641" s="145" t="s">
        <v>319</v>
      </c>
      <c r="Y641" s="145" t="n">
        <v>223.27</v>
      </c>
      <c r="Z641" s="145" t="s">
        <v>319</v>
      </c>
      <c r="AA641" s="145" t="n">
        <v>207.84</v>
      </c>
      <c r="AB641" s="145" t="s">
        <v>319</v>
      </c>
      <c r="AC641" s="145" t="n">
        <v>182.13</v>
      </c>
      <c r="AD641" s="145" t="s">
        <v>319</v>
      </c>
      <c r="AE641" s="145" t="n">
        <v>88.87</v>
      </c>
      <c r="AF641" s="145" t="s">
        <v>319</v>
      </c>
      <c r="AG641" s="145" t="n">
        <v>15.61</v>
      </c>
      <c r="AH641" s="145" t="s">
        <v>319</v>
      </c>
      <c r="AI641" s="145" t="n">
        <v>15.61</v>
      </c>
      <c r="AJ641" s="145" t="s">
        <v>319</v>
      </c>
      <c r="AK641" s="145" t="n">
        <v>24.59</v>
      </c>
      <c r="AL641" s="145" t="s">
        <v>319</v>
      </c>
      <c r="AM641" s="145" t="n">
        <v>30.95</v>
      </c>
      <c r="AN641" s="145" t="s">
        <v>319</v>
      </c>
      <c r="AO641" s="145" t="n">
        <v>116.12</v>
      </c>
      <c r="AP641" s="145" t="s">
        <v>319</v>
      </c>
      <c r="AQ641" s="145" t="n">
        <v>129.33</v>
      </c>
      <c r="AR641" s="145" t="s">
        <v>319</v>
      </c>
      <c r="AS641" s="145" t="n">
        <v>184.86</v>
      </c>
      <c r="AT641" s="145" t="s">
        <v>319</v>
      </c>
      <c r="AU641" s="145" t="n">
        <v>1482.9</v>
      </c>
      <c r="AV641" s="203"/>
      <c r="AW641" s="145" t="s">
        <v>600</v>
      </c>
      <c r="AX641" s="145" t="s">
        <v>444</v>
      </c>
      <c r="AY641" s="145" t="n">
        <v>1</v>
      </c>
      <c r="AZ641" s="145" t="s">
        <v>453</v>
      </c>
    </row>
    <row collapsed="false" customFormat="true" customHeight="false" hidden="false" ht="15.9" outlineLevel="0" r="642" s="171">
      <c r="A642" s="55" t="n">
        <v>625</v>
      </c>
      <c r="B642" s="55" t="n">
        <v>8621</v>
      </c>
      <c r="C642" s="145" t="s">
        <v>448</v>
      </c>
      <c r="D642" s="145" t="s">
        <v>437</v>
      </c>
      <c r="E642" s="145" t="s">
        <v>438</v>
      </c>
      <c r="F642" s="145" t="s">
        <v>750</v>
      </c>
      <c r="G642" s="55" t="s">
        <v>594</v>
      </c>
      <c r="H642" s="34" t="s">
        <v>288</v>
      </c>
      <c r="I642" s="120" t="n">
        <v>1</v>
      </c>
      <c r="J642" s="141" t="s">
        <v>438</v>
      </c>
      <c r="K642" s="141" t="n">
        <v>100</v>
      </c>
      <c r="L642" s="141" t="n">
        <v>25.6</v>
      </c>
      <c r="M642" s="141" t="s">
        <v>600</v>
      </c>
      <c r="N642" s="141" t="s">
        <v>52</v>
      </c>
      <c r="O642" s="144"/>
      <c r="P642" s="144"/>
      <c r="Q642" s="144"/>
      <c r="R642" s="144"/>
      <c r="S642" s="144"/>
      <c r="T642" s="144"/>
      <c r="U642" s="120" t="n">
        <v>1524.75</v>
      </c>
      <c r="V642" s="202" t="n">
        <v>1448.79</v>
      </c>
      <c r="W642" s="145" t="n">
        <v>218.73</v>
      </c>
      <c r="X642" s="145" t="s">
        <v>319</v>
      </c>
      <c r="Y642" s="145" t="n">
        <v>228.91</v>
      </c>
      <c r="Z642" s="145" t="s">
        <v>319</v>
      </c>
      <c r="AA642" s="145" t="n">
        <v>203.69</v>
      </c>
      <c r="AB642" s="145" t="s">
        <v>319</v>
      </c>
      <c r="AC642" s="145" t="n">
        <v>174.31</v>
      </c>
      <c r="AD642" s="145" t="s">
        <v>319</v>
      </c>
      <c r="AE642" s="145" t="n">
        <v>81.16</v>
      </c>
      <c r="AF642" s="145" t="s">
        <v>319</v>
      </c>
      <c r="AG642" s="145" t="n">
        <v>14.22</v>
      </c>
      <c r="AH642" s="145" t="s">
        <v>319</v>
      </c>
      <c r="AI642" s="145" t="n">
        <v>14.22</v>
      </c>
      <c r="AJ642" s="145" t="s">
        <v>319</v>
      </c>
      <c r="AK642" s="145" t="n">
        <v>24.61</v>
      </c>
      <c r="AL642" s="145" t="s">
        <v>319</v>
      </c>
      <c r="AM642" s="145" t="n">
        <v>32.59</v>
      </c>
      <c r="AN642" s="145" t="s">
        <v>319</v>
      </c>
      <c r="AO642" s="145" t="n">
        <v>118.73</v>
      </c>
      <c r="AP642" s="145" t="s">
        <v>319</v>
      </c>
      <c r="AQ642" s="145" t="n">
        <v>131.26</v>
      </c>
      <c r="AR642" s="145" t="s">
        <v>319</v>
      </c>
      <c r="AS642" s="145" t="n">
        <v>170.57</v>
      </c>
      <c r="AT642" s="145" t="s">
        <v>319</v>
      </c>
      <c r="AU642" s="145" t="n">
        <v>1437.21</v>
      </c>
      <c r="AV642" s="203"/>
      <c r="AW642" s="145" t="s">
        <v>600</v>
      </c>
      <c r="AX642" s="145" t="s">
        <v>444</v>
      </c>
      <c r="AY642" s="145" t="n">
        <v>1</v>
      </c>
      <c r="AZ642" s="145" t="s">
        <v>453</v>
      </c>
    </row>
    <row collapsed="false" customFormat="true" customHeight="false" hidden="false" ht="15.9" outlineLevel="0" r="643" s="171">
      <c r="A643" s="55" t="n">
        <v>626</v>
      </c>
      <c r="B643" s="55" t="n">
        <v>8622</v>
      </c>
      <c r="C643" s="145" t="s">
        <v>448</v>
      </c>
      <c r="D643" s="145" t="s">
        <v>437</v>
      </c>
      <c r="E643" s="145" t="s">
        <v>438</v>
      </c>
      <c r="F643" s="145" t="s">
        <v>750</v>
      </c>
      <c r="G643" s="55" t="s">
        <v>594</v>
      </c>
      <c r="H643" s="34" t="s">
        <v>288</v>
      </c>
      <c r="I643" s="120" t="n">
        <v>1</v>
      </c>
      <c r="J643" s="141" t="s">
        <v>438</v>
      </c>
      <c r="K643" s="141" t="n">
        <v>100</v>
      </c>
      <c r="L643" s="141" t="n">
        <v>25.6</v>
      </c>
      <c r="M643" s="141" t="s">
        <v>600</v>
      </c>
      <c r="N643" s="141" t="s">
        <v>52</v>
      </c>
      <c r="O643" s="144"/>
      <c r="P643" s="144"/>
      <c r="Q643" s="144"/>
      <c r="R643" s="144"/>
      <c r="S643" s="144"/>
      <c r="T643" s="144"/>
      <c r="U643" s="120" t="n">
        <v>1915.92</v>
      </c>
      <c r="V643" s="202" t="n">
        <v>1851.9</v>
      </c>
      <c r="W643" s="145" t="n">
        <v>290.79</v>
      </c>
      <c r="X643" s="145" t="s">
        <v>319</v>
      </c>
      <c r="Y643" s="145" t="n">
        <v>290.93</v>
      </c>
      <c r="Z643" s="145" t="s">
        <v>319</v>
      </c>
      <c r="AA643" s="145" t="n">
        <v>273.08</v>
      </c>
      <c r="AB643" s="145" t="s">
        <v>319</v>
      </c>
      <c r="AC643" s="145" t="n">
        <v>227.07</v>
      </c>
      <c r="AD643" s="145" t="s">
        <v>319</v>
      </c>
      <c r="AE643" s="145" t="n">
        <v>102.76</v>
      </c>
      <c r="AF643" s="145" t="s">
        <v>319</v>
      </c>
      <c r="AG643" s="145" t="n">
        <v>16.99</v>
      </c>
      <c r="AH643" s="145" t="s">
        <v>319</v>
      </c>
      <c r="AI643" s="145" t="n">
        <v>16.99</v>
      </c>
      <c r="AJ643" s="145" t="s">
        <v>319</v>
      </c>
      <c r="AK643" s="145" t="n">
        <v>24.02</v>
      </c>
      <c r="AL643" s="145" t="s">
        <v>319</v>
      </c>
      <c r="AM643" s="145" t="n">
        <v>38.2</v>
      </c>
      <c r="AN643" s="145" t="s">
        <v>319</v>
      </c>
      <c r="AO643" s="145" t="n">
        <v>146.19</v>
      </c>
      <c r="AP643" s="145" t="s">
        <v>319</v>
      </c>
      <c r="AQ643" s="145" t="n">
        <v>168.36</v>
      </c>
      <c r="AR643" s="145" t="s">
        <v>319</v>
      </c>
      <c r="AS643" s="145" t="n">
        <v>219.71</v>
      </c>
      <c r="AT643" s="145" t="s">
        <v>319</v>
      </c>
      <c r="AU643" s="145" t="n">
        <v>1844.79</v>
      </c>
      <c r="AV643" s="203"/>
      <c r="AW643" s="145" t="s">
        <v>600</v>
      </c>
      <c r="AX643" s="145" t="s">
        <v>444</v>
      </c>
      <c r="AY643" s="145" t="n">
        <v>1</v>
      </c>
      <c r="AZ643" s="145" t="s">
        <v>453</v>
      </c>
    </row>
    <row collapsed="false" customFormat="true" customHeight="false" hidden="false" ht="15.9" outlineLevel="0" r="644" s="171">
      <c r="A644" s="55" t="n">
        <v>627</v>
      </c>
      <c r="B644" s="55" t="n">
        <v>8623</v>
      </c>
      <c r="C644" s="145" t="s">
        <v>448</v>
      </c>
      <c r="D644" s="145" t="s">
        <v>437</v>
      </c>
      <c r="E644" s="145" t="s">
        <v>438</v>
      </c>
      <c r="F644" s="145" t="s">
        <v>750</v>
      </c>
      <c r="G644" s="55" t="s">
        <v>594</v>
      </c>
      <c r="H644" s="34" t="s">
        <v>288</v>
      </c>
      <c r="I644" s="120" t="n">
        <v>1</v>
      </c>
      <c r="J644" s="141" t="s">
        <v>438</v>
      </c>
      <c r="K644" s="141" t="n">
        <v>100</v>
      </c>
      <c r="L644" s="141" t="n">
        <v>25.6</v>
      </c>
      <c r="M644" s="141" t="s">
        <v>600</v>
      </c>
      <c r="N644" s="141" t="s">
        <v>52</v>
      </c>
      <c r="O644" s="144"/>
      <c r="P644" s="144"/>
      <c r="Q644" s="144"/>
      <c r="R644" s="144"/>
      <c r="S644" s="144"/>
      <c r="T644" s="144"/>
      <c r="U644" s="120" t="n">
        <v>1473.69</v>
      </c>
      <c r="V644" s="202" t="n">
        <v>1512.32</v>
      </c>
      <c r="W644" s="145" t="n">
        <v>223.03</v>
      </c>
      <c r="X644" s="145" t="s">
        <v>319</v>
      </c>
      <c r="Y644" s="145" t="n">
        <v>223</v>
      </c>
      <c r="Z644" s="145" t="s">
        <v>319</v>
      </c>
      <c r="AA644" s="145" t="n">
        <v>211.56</v>
      </c>
      <c r="AB644" s="145" t="s">
        <v>319</v>
      </c>
      <c r="AC644" s="145" t="n">
        <v>179.28</v>
      </c>
      <c r="AD644" s="145" t="s">
        <v>319</v>
      </c>
      <c r="AE644" s="145" t="n">
        <v>82.63</v>
      </c>
      <c r="AF644" s="145" t="s">
        <v>319</v>
      </c>
      <c r="AG644" s="145" t="n">
        <v>18.44</v>
      </c>
      <c r="AH644" s="145" t="s">
        <v>319</v>
      </c>
      <c r="AI644" s="145" t="n">
        <v>18.44</v>
      </c>
      <c r="AJ644" s="145" t="s">
        <v>319</v>
      </c>
      <c r="AK644" s="145" t="n">
        <v>28.03</v>
      </c>
      <c r="AL644" s="145" t="s">
        <v>319</v>
      </c>
      <c r="AM644" s="145" t="n">
        <v>35.57</v>
      </c>
      <c r="AN644" s="145" t="s">
        <v>319</v>
      </c>
      <c r="AO644" s="145" t="n">
        <v>117.48</v>
      </c>
      <c r="AP644" s="145" t="s">
        <v>319</v>
      </c>
      <c r="AQ644" s="145" t="n">
        <v>133.15</v>
      </c>
      <c r="AR644" s="145" t="s">
        <v>319</v>
      </c>
      <c r="AS644" s="145" t="n">
        <v>168.57</v>
      </c>
      <c r="AT644" s="145" t="s">
        <v>319</v>
      </c>
      <c r="AU644" s="145" t="n">
        <v>1466.52</v>
      </c>
      <c r="AV644" s="203"/>
      <c r="AW644" s="145" t="s">
        <v>600</v>
      </c>
      <c r="AX644" s="145" t="s">
        <v>444</v>
      </c>
      <c r="AY644" s="145" t="n">
        <v>1</v>
      </c>
      <c r="AZ644" s="145" t="s">
        <v>453</v>
      </c>
    </row>
    <row collapsed="false" customFormat="true" customHeight="false" hidden="false" ht="15.9" outlineLevel="0" r="645" s="171">
      <c r="A645" s="55" t="n">
        <v>628</v>
      </c>
      <c r="B645" s="55" t="n">
        <v>8624</v>
      </c>
      <c r="C645" s="145" t="s">
        <v>448</v>
      </c>
      <c r="D645" s="145" t="s">
        <v>437</v>
      </c>
      <c r="E645" s="145" t="s">
        <v>438</v>
      </c>
      <c r="F645" s="145" t="s">
        <v>750</v>
      </c>
      <c r="G645" s="55" t="s">
        <v>594</v>
      </c>
      <c r="H645" s="34" t="s">
        <v>288</v>
      </c>
      <c r="I645" s="120" t="n">
        <v>1</v>
      </c>
      <c r="J645" s="141" t="s">
        <v>438</v>
      </c>
      <c r="K645" s="141" t="n">
        <v>100</v>
      </c>
      <c r="L645" s="141" t="n">
        <v>25.6</v>
      </c>
      <c r="M645" s="141" t="s">
        <v>600</v>
      </c>
      <c r="N645" s="141" t="s">
        <v>52</v>
      </c>
      <c r="O645" s="144"/>
      <c r="P645" s="144"/>
      <c r="Q645" s="144"/>
      <c r="R645" s="144"/>
      <c r="S645" s="144"/>
      <c r="T645" s="144"/>
      <c r="U645" s="120" t="n">
        <v>2415.13</v>
      </c>
      <c r="V645" s="202" t="n">
        <v>2388.67</v>
      </c>
      <c r="W645" s="145" t="n">
        <v>371.75</v>
      </c>
      <c r="X645" s="145" t="s">
        <v>319</v>
      </c>
      <c r="Y645" s="145" t="n">
        <v>379.25</v>
      </c>
      <c r="Z645" s="145" t="s">
        <v>319</v>
      </c>
      <c r="AA645" s="145" t="n">
        <v>352.53</v>
      </c>
      <c r="AB645" s="145" t="s">
        <v>319</v>
      </c>
      <c r="AC645" s="145" t="n">
        <v>295.22</v>
      </c>
      <c r="AD645" s="145" t="s">
        <v>319</v>
      </c>
      <c r="AE645" s="145" t="n">
        <v>129.11</v>
      </c>
      <c r="AF645" s="145" t="s">
        <v>319</v>
      </c>
      <c r="AG645" s="145" t="n">
        <v>20.44</v>
      </c>
      <c r="AH645" s="145" t="s">
        <v>319</v>
      </c>
      <c r="AI645" s="145" t="n">
        <v>20.44</v>
      </c>
      <c r="AJ645" s="145" t="s">
        <v>319</v>
      </c>
      <c r="AK645" s="145" t="n">
        <v>34.73</v>
      </c>
      <c r="AL645" s="145" t="s">
        <v>319</v>
      </c>
      <c r="AM645" s="145" t="n">
        <v>45.36</v>
      </c>
      <c r="AN645" s="145" t="s">
        <v>319</v>
      </c>
      <c r="AO645" s="145" t="n">
        <v>197.29</v>
      </c>
      <c r="AP645" s="145" t="s">
        <v>319</v>
      </c>
      <c r="AQ645" s="145" t="n">
        <v>213.9</v>
      </c>
      <c r="AR645" s="145" t="s">
        <v>319</v>
      </c>
      <c r="AS645" s="145" t="n">
        <v>289.82</v>
      </c>
      <c r="AT645" s="145" t="s">
        <v>319</v>
      </c>
      <c r="AU645" s="145" t="n">
        <v>2385.86</v>
      </c>
      <c r="AV645" s="203"/>
      <c r="AW645" s="145" t="s">
        <v>600</v>
      </c>
      <c r="AX645" s="145" t="s">
        <v>444</v>
      </c>
      <c r="AY645" s="145" t="n">
        <v>1</v>
      </c>
      <c r="AZ645" s="145" t="s">
        <v>453</v>
      </c>
    </row>
    <row collapsed="false" customFormat="true" customHeight="false" hidden="false" ht="15.9" outlineLevel="0" r="646" s="171">
      <c r="A646" s="55" t="n">
        <v>629</v>
      </c>
      <c r="B646" s="55" t="n">
        <v>8625</v>
      </c>
      <c r="C646" s="145" t="s">
        <v>448</v>
      </c>
      <c r="D646" s="145" t="s">
        <v>437</v>
      </c>
      <c r="E646" s="145" t="s">
        <v>438</v>
      </c>
      <c r="F646" s="145" t="s">
        <v>750</v>
      </c>
      <c r="G646" s="55" t="s">
        <v>594</v>
      </c>
      <c r="H646" s="34" t="s">
        <v>288</v>
      </c>
      <c r="I646" s="120" t="n">
        <v>1</v>
      </c>
      <c r="J646" s="141" t="s">
        <v>438</v>
      </c>
      <c r="K646" s="141" t="n">
        <v>100</v>
      </c>
      <c r="L646" s="141" t="n">
        <v>25.6</v>
      </c>
      <c r="M646" s="141" t="s">
        <v>600</v>
      </c>
      <c r="N646" s="141" t="s">
        <v>52</v>
      </c>
      <c r="O646" s="144"/>
      <c r="P646" s="144"/>
      <c r="Q646" s="144"/>
      <c r="R646" s="144"/>
      <c r="S646" s="144"/>
      <c r="T646" s="144"/>
      <c r="U646" s="120" t="n">
        <v>1402.83</v>
      </c>
      <c r="V646" s="202" t="n">
        <v>1452.98</v>
      </c>
      <c r="W646" s="145" t="n">
        <v>227.22</v>
      </c>
      <c r="X646" s="145" t="s">
        <v>319</v>
      </c>
      <c r="Y646" s="145" t="n">
        <v>228.01</v>
      </c>
      <c r="Z646" s="145" t="s">
        <v>319</v>
      </c>
      <c r="AA646" s="145" t="n">
        <v>206.82</v>
      </c>
      <c r="AB646" s="145" t="s">
        <v>319</v>
      </c>
      <c r="AC646" s="145" t="n">
        <v>176.75</v>
      </c>
      <c r="AD646" s="145" t="s">
        <v>319</v>
      </c>
      <c r="AE646" s="145" t="n">
        <v>77.75</v>
      </c>
      <c r="AF646" s="145" t="s">
        <v>319</v>
      </c>
      <c r="AG646" s="145" t="n">
        <v>13.37</v>
      </c>
      <c r="AH646" s="145" t="s">
        <v>319</v>
      </c>
      <c r="AI646" s="145" t="n">
        <v>13.37</v>
      </c>
      <c r="AJ646" s="145" t="s">
        <v>319</v>
      </c>
      <c r="AK646" s="145" t="n">
        <v>20.71</v>
      </c>
      <c r="AL646" s="145" t="s">
        <v>319</v>
      </c>
      <c r="AM646" s="145" t="n">
        <v>27.1</v>
      </c>
      <c r="AN646" s="145" t="s">
        <v>319</v>
      </c>
      <c r="AO646" s="145" t="n">
        <v>113.96</v>
      </c>
      <c r="AP646" s="145" t="s">
        <v>319</v>
      </c>
      <c r="AQ646" s="145" t="n">
        <v>136.69</v>
      </c>
      <c r="AR646" s="145" t="s">
        <v>319</v>
      </c>
      <c r="AS646" s="145" t="n">
        <v>172.17</v>
      </c>
      <c r="AT646" s="145" t="s">
        <v>319</v>
      </c>
      <c r="AU646" s="145" t="n">
        <v>1434.79</v>
      </c>
      <c r="AV646" s="203"/>
      <c r="AW646" s="145" t="s">
        <v>600</v>
      </c>
      <c r="AX646" s="145" t="s">
        <v>444</v>
      </c>
      <c r="AY646" s="145" t="n">
        <v>1</v>
      </c>
      <c r="AZ646" s="145" t="s">
        <v>453</v>
      </c>
    </row>
    <row collapsed="false" customFormat="true" customHeight="false" hidden="false" ht="15.9" outlineLevel="0" r="647" s="171">
      <c r="A647" s="55" t="n">
        <v>630</v>
      </c>
      <c r="B647" s="55" t="n">
        <v>8626</v>
      </c>
      <c r="C647" s="145" t="s">
        <v>448</v>
      </c>
      <c r="D647" s="145" t="s">
        <v>437</v>
      </c>
      <c r="E647" s="145" t="s">
        <v>438</v>
      </c>
      <c r="F647" s="145" t="s">
        <v>750</v>
      </c>
      <c r="G647" s="55" t="s">
        <v>594</v>
      </c>
      <c r="H647" s="34" t="s">
        <v>288</v>
      </c>
      <c r="I647" s="120" t="n">
        <v>2</v>
      </c>
      <c r="J647" s="141" t="s">
        <v>438</v>
      </c>
      <c r="K647" s="141" t="n">
        <v>100</v>
      </c>
      <c r="L647" s="141" t="n">
        <v>25.6</v>
      </c>
      <c r="M647" s="141" t="s">
        <v>600</v>
      </c>
      <c r="N647" s="141" t="s">
        <v>52</v>
      </c>
      <c r="O647" s="144"/>
      <c r="P647" s="144"/>
      <c r="Q647" s="144"/>
      <c r="R647" s="144"/>
      <c r="S647" s="144"/>
      <c r="T647" s="144"/>
      <c r="U647" s="120" t="n">
        <v>3560.74</v>
      </c>
      <c r="V647" s="202" t="n">
        <v>3609.52</v>
      </c>
      <c r="W647" s="145" t="n">
        <v>531.42</v>
      </c>
      <c r="X647" s="145" t="s">
        <v>319</v>
      </c>
      <c r="Y647" s="145" t="n">
        <v>530.72</v>
      </c>
      <c r="Z647" s="145" t="s">
        <v>319</v>
      </c>
      <c r="AA647" s="145" t="n">
        <v>503.07</v>
      </c>
      <c r="AB647" s="145" t="s">
        <v>319</v>
      </c>
      <c r="AC647" s="145" t="n">
        <v>424.42</v>
      </c>
      <c r="AD647" s="145" t="s">
        <v>319</v>
      </c>
      <c r="AE647" s="145" t="n">
        <v>202.16</v>
      </c>
      <c r="AF647" s="145" t="s">
        <v>319</v>
      </c>
      <c r="AG647" s="145" t="n">
        <v>40.29</v>
      </c>
      <c r="AH647" s="145" t="s">
        <v>319</v>
      </c>
      <c r="AI647" s="145" t="n">
        <v>40.29</v>
      </c>
      <c r="AJ647" s="145" t="s">
        <v>319</v>
      </c>
      <c r="AK647" s="145" t="n">
        <v>60.33</v>
      </c>
      <c r="AL647" s="145" t="s">
        <v>319</v>
      </c>
      <c r="AM647" s="145" t="n">
        <v>79.29</v>
      </c>
      <c r="AN647" s="145" t="s">
        <v>319</v>
      </c>
      <c r="AO647" s="145" t="n">
        <v>267.09</v>
      </c>
      <c r="AP647" s="145" t="s">
        <v>319</v>
      </c>
      <c r="AQ647" s="145" t="n">
        <v>321.17</v>
      </c>
      <c r="AR647" s="145" t="s">
        <v>319</v>
      </c>
      <c r="AS647" s="145" t="n">
        <v>416.42</v>
      </c>
      <c r="AT647" s="145" t="s">
        <v>319</v>
      </c>
      <c r="AU647" s="145" t="n">
        <v>3474.98</v>
      </c>
      <c r="AV647" s="203"/>
      <c r="AW647" s="145" t="s">
        <v>600</v>
      </c>
      <c r="AX647" s="145" t="s">
        <v>444</v>
      </c>
      <c r="AY647" s="145" t="n">
        <v>2</v>
      </c>
      <c r="AZ647" s="145" t="s">
        <v>453</v>
      </c>
    </row>
    <row collapsed="false" customFormat="true" customHeight="false" hidden="false" ht="15.9" outlineLevel="0" r="648" s="171">
      <c r="A648" s="55" t="n">
        <v>631</v>
      </c>
      <c r="B648" s="55" t="n">
        <v>8627</v>
      </c>
      <c r="C648" s="145" t="s">
        <v>448</v>
      </c>
      <c r="D648" s="145" t="s">
        <v>437</v>
      </c>
      <c r="E648" s="145" t="s">
        <v>438</v>
      </c>
      <c r="F648" s="145" t="s">
        <v>750</v>
      </c>
      <c r="G648" s="55" t="s">
        <v>594</v>
      </c>
      <c r="H648" s="34" t="s">
        <v>288</v>
      </c>
      <c r="I648" s="120" t="n">
        <v>1</v>
      </c>
      <c r="J648" s="141" t="s">
        <v>438</v>
      </c>
      <c r="K648" s="141" t="n">
        <v>100</v>
      </c>
      <c r="L648" s="141" t="n">
        <v>25.6</v>
      </c>
      <c r="M648" s="141" t="s">
        <v>600</v>
      </c>
      <c r="N648" s="141" t="s">
        <v>52</v>
      </c>
      <c r="O648" s="144"/>
      <c r="P648" s="144"/>
      <c r="Q648" s="144"/>
      <c r="R648" s="144"/>
      <c r="S648" s="144"/>
      <c r="T648" s="144"/>
      <c r="U648" s="120" t="n">
        <v>1993.9</v>
      </c>
      <c r="V648" s="202" t="n">
        <v>1868.65</v>
      </c>
      <c r="W648" s="145" t="n">
        <v>282.59</v>
      </c>
      <c r="X648" s="145" t="s">
        <v>319</v>
      </c>
      <c r="Y648" s="145" t="n">
        <v>288.48</v>
      </c>
      <c r="Z648" s="145" t="s">
        <v>319</v>
      </c>
      <c r="AA648" s="145" t="n">
        <v>277.79</v>
      </c>
      <c r="AB648" s="145" t="s">
        <v>319</v>
      </c>
      <c r="AC648" s="145" t="n">
        <v>221.19</v>
      </c>
      <c r="AD648" s="145" t="s">
        <v>319</v>
      </c>
      <c r="AE648" s="145" t="n">
        <v>106.47</v>
      </c>
      <c r="AF648" s="145" t="s">
        <v>319</v>
      </c>
      <c r="AG648" s="145" t="n">
        <v>21.88</v>
      </c>
      <c r="AH648" s="145" t="s">
        <v>319</v>
      </c>
      <c r="AI648" s="145" t="n">
        <v>21.88</v>
      </c>
      <c r="AJ648" s="145" t="s">
        <v>319</v>
      </c>
      <c r="AK648" s="145" t="n">
        <v>34.12</v>
      </c>
      <c r="AL648" s="145" t="s">
        <v>319</v>
      </c>
      <c r="AM648" s="145" t="n">
        <v>46.7</v>
      </c>
      <c r="AN648" s="145" t="s">
        <v>319</v>
      </c>
      <c r="AO648" s="145" t="n">
        <v>153.09</v>
      </c>
      <c r="AP648" s="145" t="s">
        <v>319</v>
      </c>
      <c r="AQ648" s="145" t="n">
        <v>172.33</v>
      </c>
      <c r="AR648" s="145" t="s">
        <v>319</v>
      </c>
      <c r="AS648" s="145" t="n">
        <v>239.9</v>
      </c>
      <c r="AT648" s="145" t="s">
        <v>319</v>
      </c>
      <c r="AU648" s="145" t="n">
        <v>1904.05</v>
      </c>
      <c r="AV648" s="203"/>
      <c r="AW648" s="145" t="s">
        <v>600</v>
      </c>
      <c r="AX648" s="145" t="s">
        <v>444</v>
      </c>
      <c r="AY648" s="145" t="n">
        <v>1</v>
      </c>
      <c r="AZ648" s="145" t="s">
        <v>453</v>
      </c>
    </row>
    <row collapsed="false" customFormat="true" customHeight="false" hidden="false" ht="15.9" outlineLevel="0" r="649" s="171">
      <c r="A649" s="55" t="n">
        <v>632</v>
      </c>
      <c r="B649" s="55" t="n">
        <v>8628</v>
      </c>
      <c r="C649" s="145" t="s">
        <v>448</v>
      </c>
      <c r="D649" s="145" t="s">
        <v>437</v>
      </c>
      <c r="E649" s="145" t="s">
        <v>438</v>
      </c>
      <c r="F649" s="145" t="s">
        <v>750</v>
      </c>
      <c r="G649" s="55" t="s">
        <v>594</v>
      </c>
      <c r="H649" s="34" t="s">
        <v>288</v>
      </c>
      <c r="I649" s="120" t="n">
        <v>1</v>
      </c>
      <c r="J649" s="141" t="s">
        <v>438</v>
      </c>
      <c r="K649" s="141" t="n">
        <v>100</v>
      </c>
      <c r="L649" s="141" t="n">
        <v>25.6</v>
      </c>
      <c r="M649" s="141" t="s">
        <v>600</v>
      </c>
      <c r="N649" s="141" t="s">
        <v>52</v>
      </c>
      <c r="O649" s="144"/>
      <c r="P649" s="144"/>
      <c r="Q649" s="144"/>
      <c r="R649" s="144"/>
      <c r="S649" s="144"/>
      <c r="T649" s="144"/>
      <c r="U649" s="120" t="n">
        <v>1990.14</v>
      </c>
      <c r="V649" s="202" t="n">
        <v>1935.54</v>
      </c>
      <c r="W649" s="145" t="n">
        <v>279.79</v>
      </c>
      <c r="X649" s="145" t="s">
        <v>319</v>
      </c>
      <c r="Y649" s="145" t="n">
        <v>279.67</v>
      </c>
      <c r="Z649" s="145" t="s">
        <v>319</v>
      </c>
      <c r="AA649" s="145" t="n">
        <v>267.18</v>
      </c>
      <c r="AB649" s="145" t="s">
        <v>319</v>
      </c>
      <c r="AC649" s="145" t="n">
        <v>229.08</v>
      </c>
      <c r="AD649" s="145" t="s">
        <v>319</v>
      </c>
      <c r="AE649" s="145" t="n">
        <v>114.46</v>
      </c>
      <c r="AF649" s="145" t="s">
        <v>319</v>
      </c>
      <c r="AG649" s="145" t="n">
        <v>21.12</v>
      </c>
      <c r="AH649" s="145" t="s">
        <v>319</v>
      </c>
      <c r="AI649" s="145" t="n">
        <v>21.12</v>
      </c>
      <c r="AJ649" s="145" t="s">
        <v>319</v>
      </c>
      <c r="AK649" s="145" t="n">
        <v>34.27</v>
      </c>
      <c r="AL649" s="145" t="s">
        <v>319</v>
      </c>
      <c r="AM649" s="145" t="n">
        <v>43.71</v>
      </c>
      <c r="AN649" s="145" t="s">
        <v>319</v>
      </c>
      <c r="AO649" s="145" t="n">
        <v>147.3</v>
      </c>
      <c r="AP649" s="145" t="s">
        <v>319</v>
      </c>
      <c r="AQ649" s="145" t="n">
        <v>168.8</v>
      </c>
      <c r="AR649" s="145" t="s">
        <v>319</v>
      </c>
      <c r="AS649" s="145" t="n">
        <v>223.47</v>
      </c>
      <c r="AT649" s="145" t="s">
        <v>319</v>
      </c>
      <c r="AU649" s="145" t="n">
        <v>1867.61</v>
      </c>
      <c r="AV649" s="203"/>
      <c r="AW649" s="145" t="s">
        <v>600</v>
      </c>
      <c r="AX649" s="145" t="s">
        <v>444</v>
      </c>
      <c r="AY649" s="145" t="n">
        <v>1</v>
      </c>
      <c r="AZ649" s="145" t="s">
        <v>453</v>
      </c>
    </row>
    <row collapsed="false" customFormat="true" customHeight="false" hidden="false" ht="15.9" outlineLevel="0" r="650" s="171">
      <c r="A650" s="55" t="n">
        <v>633</v>
      </c>
      <c r="B650" s="55" t="n">
        <v>8629</v>
      </c>
      <c r="C650" s="145" t="s">
        <v>448</v>
      </c>
      <c r="D650" s="145" t="s">
        <v>437</v>
      </c>
      <c r="E650" s="145" t="s">
        <v>438</v>
      </c>
      <c r="F650" s="145" t="s">
        <v>750</v>
      </c>
      <c r="G650" s="55" t="s">
        <v>594</v>
      </c>
      <c r="H650" s="34" t="s">
        <v>288</v>
      </c>
      <c r="I650" s="120" t="n">
        <v>1</v>
      </c>
      <c r="J650" s="141" t="s">
        <v>438</v>
      </c>
      <c r="K650" s="141" t="n">
        <v>100</v>
      </c>
      <c r="L650" s="141" t="n">
        <v>25.6</v>
      </c>
      <c r="M650" s="141" t="s">
        <v>600</v>
      </c>
      <c r="N650" s="141" t="s">
        <v>52</v>
      </c>
      <c r="O650" s="144"/>
      <c r="P650" s="144"/>
      <c r="Q650" s="144"/>
      <c r="R650" s="144"/>
      <c r="S650" s="144"/>
      <c r="T650" s="144"/>
      <c r="U650" s="120" t="n">
        <v>1635.81</v>
      </c>
      <c r="V650" s="202" t="n">
        <v>1580.08</v>
      </c>
      <c r="W650" s="145" t="n">
        <v>239.16</v>
      </c>
      <c r="X650" s="145" t="s">
        <v>319</v>
      </c>
      <c r="Y650" s="145" t="n">
        <v>238.12</v>
      </c>
      <c r="Z650" s="145" t="s">
        <v>319</v>
      </c>
      <c r="AA650" s="145" t="n">
        <v>227.29</v>
      </c>
      <c r="AB650" s="145" t="s">
        <v>319</v>
      </c>
      <c r="AC650" s="145" t="n">
        <v>197.48</v>
      </c>
      <c r="AD650" s="145" t="s">
        <v>319</v>
      </c>
      <c r="AE650" s="145" t="n">
        <v>97.3</v>
      </c>
      <c r="AF650" s="145" t="s">
        <v>319</v>
      </c>
      <c r="AG650" s="145" t="n">
        <v>18.8</v>
      </c>
      <c r="AH650" s="145" t="s">
        <v>319</v>
      </c>
      <c r="AI650" s="145" t="n">
        <v>18.8</v>
      </c>
      <c r="AJ650" s="145" t="s">
        <v>319</v>
      </c>
      <c r="AK650" s="145" t="n">
        <v>29.68</v>
      </c>
      <c r="AL650" s="145" t="s">
        <v>319</v>
      </c>
      <c r="AM650" s="145" t="n">
        <v>38.31</v>
      </c>
      <c r="AN650" s="145" t="s">
        <v>319</v>
      </c>
      <c r="AO650" s="145" t="n">
        <v>38.31</v>
      </c>
      <c r="AP650" s="145" t="s">
        <v>319</v>
      </c>
      <c r="AQ650" s="145" t="n">
        <v>147.67</v>
      </c>
      <c r="AR650" s="145" t="s">
        <v>319</v>
      </c>
      <c r="AS650" s="145" t="n">
        <v>182.94</v>
      </c>
      <c r="AT650" s="145" t="s">
        <v>319</v>
      </c>
      <c r="AU650" s="145" t="n">
        <v>1503.71</v>
      </c>
      <c r="AV650" s="203"/>
      <c r="AW650" s="145" t="s">
        <v>600</v>
      </c>
      <c r="AX650" s="145" t="s">
        <v>444</v>
      </c>
      <c r="AY650" s="145" t="n">
        <v>1</v>
      </c>
      <c r="AZ650" s="145" t="s">
        <v>453</v>
      </c>
    </row>
    <row collapsed="false" customFormat="true" customHeight="false" hidden="false" ht="15.9" outlineLevel="0" r="651" s="171">
      <c r="A651" s="55" t="n">
        <v>634</v>
      </c>
      <c r="B651" s="55" t="n">
        <v>8630</v>
      </c>
      <c r="C651" s="145" t="s">
        <v>448</v>
      </c>
      <c r="D651" s="145" t="s">
        <v>437</v>
      </c>
      <c r="E651" s="145" t="s">
        <v>438</v>
      </c>
      <c r="F651" s="145" t="s">
        <v>750</v>
      </c>
      <c r="G651" s="55" t="s">
        <v>594</v>
      </c>
      <c r="H651" s="34" t="s">
        <v>288</v>
      </c>
      <c r="I651" s="120" t="n">
        <v>1</v>
      </c>
      <c r="J651" s="141" t="s">
        <v>438</v>
      </c>
      <c r="K651" s="141" t="n">
        <v>100</v>
      </c>
      <c r="L651" s="141" t="n">
        <v>25.6</v>
      </c>
      <c r="M651" s="141" t="s">
        <v>600</v>
      </c>
      <c r="N651" s="141" t="s">
        <v>52</v>
      </c>
      <c r="O651" s="144"/>
      <c r="P651" s="144"/>
      <c r="Q651" s="144"/>
      <c r="R651" s="144"/>
      <c r="S651" s="144"/>
      <c r="T651" s="144"/>
      <c r="U651" s="120" t="n">
        <v>1616.16</v>
      </c>
      <c r="V651" s="202" t="n">
        <v>1584.13</v>
      </c>
      <c r="W651" s="145" t="n">
        <v>241.81</v>
      </c>
      <c r="X651" s="145" t="s">
        <v>319</v>
      </c>
      <c r="Y651" s="145" t="n">
        <v>236.29</v>
      </c>
      <c r="Z651" s="145" t="s">
        <v>319</v>
      </c>
      <c r="AA651" s="145" t="n">
        <v>225.68</v>
      </c>
      <c r="AB651" s="145" t="s">
        <v>319</v>
      </c>
      <c r="AC651" s="145" t="n">
        <v>188.01</v>
      </c>
      <c r="AD651" s="145" t="s">
        <v>319</v>
      </c>
      <c r="AE651" s="145" t="n">
        <v>89</v>
      </c>
      <c r="AF651" s="145" t="s">
        <v>319</v>
      </c>
      <c r="AG651" s="145" t="n">
        <v>15.9</v>
      </c>
      <c r="AH651" s="145" t="s">
        <v>319</v>
      </c>
      <c r="AI651" s="145" t="n">
        <v>15.9</v>
      </c>
      <c r="AJ651" s="145" t="s">
        <v>319</v>
      </c>
      <c r="AK651" s="145" t="n">
        <v>25.8</v>
      </c>
      <c r="AL651" s="145" t="s">
        <v>319</v>
      </c>
      <c r="AM651" s="145" t="n">
        <v>31.9</v>
      </c>
      <c r="AN651" s="145" t="s">
        <v>319</v>
      </c>
      <c r="AO651" s="145" t="n">
        <v>127.14</v>
      </c>
      <c r="AP651" s="145" t="s">
        <v>319</v>
      </c>
      <c r="AQ651" s="145" t="n">
        <v>147.59</v>
      </c>
      <c r="AR651" s="145" t="s">
        <v>319</v>
      </c>
      <c r="AS651" s="145" t="n">
        <v>181.9</v>
      </c>
      <c r="AT651" s="145" t="s">
        <v>319</v>
      </c>
      <c r="AU651" s="145" t="n">
        <v>1551.61</v>
      </c>
      <c r="AV651" s="203"/>
      <c r="AW651" s="145" t="s">
        <v>600</v>
      </c>
      <c r="AX651" s="145" t="s">
        <v>444</v>
      </c>
      <c r="AY651" s="145" t="n">
        <v>1</v>
      </c>
      <c r="AZ651" s="145" t="s">
        <v>453</v>
      </c>
    </row>
    <row collapsed="false" customFormat="true" customHeight="false" hidden="false" ht="15.9" outlineLevel="0" r="652" s="171">
      <c r="A652" s="55" t="n">
        <v>635</v>
      </c>
      <c r="B652" s="55" t="n">
        <v>8631</v>
      </c>
      <c r="C652" s="145" t="s">
        <v>448</v>
      </c>
      <c r="D652" s="145" t="s">
        <v>437</v>
      </c>
      <c r="E652" s="145" t="s">
        <v>438</v>
      </c>
      <c r="F652" s="145" t="s">
        <v>750</v>
      </c>
      <c r="G652" s="55" t="s">
        <v>594</v>
      </c>
      <c r="H652" s="34" t="s">
        <v>288</v>
      </c>
      <c r="I652" s="120" t="n">
        <v>1</v>
      </c>
      <c r="J652" s="141" t="s">
        <v>438</v>
      </c>
      <c r="K652" s="141" t="n">
        <v>100</v>
      </c>
      <c r="L652" s="141" t="n">
        <v>25.6</v>
      </c>
      <c r="M652" s="141" t="s">
        <v>600</v>
      </c>
      <c r="N652" s="141" t="s">
        <v>52</v>
      </c>
      <c r="O652" s="144"/>
      <c r="P652" s="144"/>
      <c r="Q652" s="144"/>
      <c r="R652" s="144"/>
      <c r="S652" s="144"/>
      <c r="T652" s="144"/>
      <c r="U652" s="120" t="n">
        <v>1555.62</v>
      </c>
      <c r="V652" s="202" t="n">
        <v>1608.37</v>
      </c>
      <c r="W652" s="145" t="n">
        <v>245.3</v>
      </c>
      <c r="X652" s="145" t="s">
        <v>319</v>
      </c>
      <c r="Y652" s="145" t="n">
        <v>244.51</v>
      </c>
      <c r="Z652" s="145" t="s">
        <v>319</v>
      </c>
      <c r="AA652" s="145" t="n">
        <v>229.9</v>
      </c>
      <c r="AB652" s="145" t="s">
        <v>319</v>
      </c>
      <c r="AC652" s="145" t="n">
        <v>193.61</v>
      </c>
      <c r="AD652" s="145" t="s">
        <v>319</v>
      </c>
      <c r="AE652" s="145" t="n">
        <v>90.83</v>
      </c>
      <c r="AF652" s="145" t="s">
        <v>319</v>
      </c>
      <c r="AG652" s="145" t="n">
        <v>17.04</v>
      </c>
      <c r="AH652" s="145" t="s">
        <v>319</v>
      </c>
      <c r="AI652" s="145" t="n">
        <v>17.04</v>
      </c>
      <c r="AJ652" s="145" t="s">
        <v>319</v>
      </c>
      <c r="AK652" s="145" t="n">
        <v>27.05</v>
      </c>
      <c r="AL652" s="145" t="s">
        <v>319</v>
      </c>
      <c r="AM652" s="145" t="n">
        <v>42.44</v>
      </c>
      <c r="AN652" s="145" t="s">
        <v>319</v>
      </c>
      <c r="AO652" s="145" t="n">
        <v>125.54</v>
      </c>
      <c r="AP652" s="145" t="s">
        <v>319</v>
      </c>
      <c r="AQ652" s="145" t="n">
        <v>147.53</v>
      </c>
      <c r="AR652" s="145" t="s">
        <v>319</v>
      </c>
      <c r="AS652" s="145" t="n">
        <v>184.45</v>
      </c>
      <c r="AT652" s="145" t="s">
        <v>319</v>
      </c>
      <c r="AU652" s="145" t="n">
        <v>1591.75</v>
      </c>
      <c r="AV652" s="203"/>
      <c r="AW652" s="145" t="s">
        <v>600</v>
      </c>
      <c r="AX652" s="145" t="s">
        <v>444</v>
      </c>
      <c r="AY652" s="145" t="n">
        <v>1</v>
      </c>
      <c r="AZ652" s="145" t="s">
        <v>453</v>
      </c>
    </row>
    <row collapsed="false" customFormat="true" customHeight="false" hidden="false" ht="15.9" outlineLevel="0" r="653" s="171">
      <c r="A653" s="55" t="n">
        <v>636</v>
      </c>
      <c r="B653" s="55" t="n">
        <v>8632</v>
      </c>
      <c r="C653" s="145" t="s">
        <v>448</v>
      </c>
      <c r="D653" s="145" t="s">
        <v>437</v>
      </c>
      <c r="E653" s="145" t="s">
        <v>438</v>
      </c>
      <c r="F653" s="145" t="s">
        <v>750</v>
      </c>
      <c r="G653" s="55" t="s">
        <v>594</v>
      </c>
      <c r="H653" s="34" t="s">
        <v>288</v>
      </c>
      <c r="I653" s="120" t="n">
        <v>2</v>
      </c>
      <c r="J653" s="141" t="s">
        <v>438</v>
      </c>
      <c r="K653" s="141" t="n">
        <v>100</v>
      </c>
      <c r="L653" s="141" t="n">
        <v>25.6</v>
      </c>
      <c r="M653" s="141" t="s">
        <v>600</v>
      </c>
      <c r="N653" s="141" t="s">
        <v>52</v>
      </c>
      <c r="O653" s="144"/>
      <c r="P653" s="144"/>
      <c r="Q653" s="144"/>
      <c r="R653" s="144"/>
      <c r="S653" s="144"/>
      <c r="T653" s="144"/>
      <c r="U653" s="120" t="n">
        <v>3549.42</v>
      </c>
      <c r="V653" s="202" t="n">
        <v>3525.55</v>
      </c>
      <c r="W653" s="145" t="n">
        <v>540.78</v>
      </c>
      <c r="X653" s="145" t="s">
        <v>319</v>
      </c>
      <c r="Y653" s="145" t="n">
        <v>539.18</v>
      </c>
      <c r="Z653" s="145" t="s">
        <v>319</v>
      </c>
      <c r="AA653" s="145" t="n">
        <v>504.44</v>
      </c>
      <c r="AB653" s="145" t="s">
        <v>319</v>
      </c>
      <c r="AC653" s="145" t="n">
        <v>415.63</v>
      </c>
      <c r="AD653" s="145" t="s">
        <v>319</v>
      </c>
      <c r="AE653" s="145" t="n">
        <v>187.51</v>
      </c>
      <c r="AF653" s="145" t="s">
        <v>319</v>
      </c>
      <c r="AG653" s="145" t="n">
        <v>32.97</v>
      </c>
      <c r="AH653" s="145" t="s">
        <v>319</v>
      </c>
      <c r="AI653" s="145" t="n">
        <v>32.97</v>
      </c>
      <c r="AJ653" s="145" t="s">
        <v>319</v>
      </c>
      <c r="AK653" s="145" t="n">
        <v>51.83</v>
      </c>
      <c r="AL653" s="145" t="s">
        <v>319</v>
      </c>
      <c r="AM653" s="145" t="n">
        <v>70.59</v>
      </c>
      <c r="AN653" s="145" t="s">
        <v>319</v>
      </c>
      <c r="AO653" s="145" t="n">
        <v>275.01</v>
      </c>
      <c r="AP653" s="145" t="s">
        <v>319</v>
      </c>
      <c r="AQ653" s="145" t="n">
        <v>315.14</v>
      </c>
      <c r="AR653" s="145" t="s">
        <v>319</v>
      </c>
      <c r="AS653" s="145" t="n">
        <v>402.01</v>
      </c>
      <c r="AT653" s="145" t="s">
        <v>319</v>
      </c>
      <c r="AU653" s="145" t="n">
        <v>3423.84</v>
      </c>
      <c r="AV653" s="203"/>
      <c r="AW653" s="145" t="s">
        <v>600</v>
      </c>
      <c r="AX653" s="145" t="s">
        <v>444</v>
      </c>
      <c r="AY653" s="145" t="n">
        <v>2</v>
      </c>
      <c r="AZ653" s="145" t="s">
        <v>453</v>
      </c>
    </row>
    <row collapsed="false" customFormat="true" customHeight="false" hidden="false" ht="15.9" outlineLevel="0" r="654" s="171">
      <c r="A654" s="55" t="n">
        <v>637</v>
      </c>
      <c r="B654" s="55" t="n">
        <v>8633</v>
      </c>
      <c r="C654" s="145" t="s">
        <v>448</v>
      </c>
      <c r="D654" s="145" t="s">
        <v>437</v>
      </c>
      <c r="E654" s="145" t="s">
        <v>438</v>
      </c>
      <c r="F654" s="145" t="s">
        <v>750</v>
      </c>
      <c r="G654" s="55" t="s">
        <v>594</v>
      </c>
      <c r="H654" s="34" t="s">
        <v>288</v>
      </c>
      <c r="I654" s="120" t="n">
        <v>3</v>
      </c>
      <c r="J654" s="141" t="s">
        <v>438</v>
      </c>
      <c r="K654" s="141" t="n">
        <v>100</v>
      </c>
      <c r="L654" s="141" t="n">
        <v>25.6</v>
      </c>
      <c r="M654" s="141" t="s">
        <v>600</v>
      </c>
      <c r="N654" s="141" t="s">
        <v>52</v>
      </c>
      <c r="O654" s="144"/>
      <c r="P654" s="144"/>
      <c r="Q654" s="144"/>
      <c r="R654" s="144"/>
      <c r="S654" s="144"/>
      <c r="T654" s="144"/>
      <c r="U654" s="120" t="n">
        <v>4661.14</v>
      </c>
      <c r="V654" s="202" t="n">
        <v>4893.53</v>
      </c>
      <c r="W654" s="145" t="n">
        <v>812.12</v>
      </c>
      <c r="X654" s="145" t="s">
        <v>319</v>
      </c>
      <c r="Y654" s="145" t="n">
        <v>839.21</v>
      </c>
      <c r="Z654" s="145" t="s">
        <v>319</v>
      </c>
      <c r="AA654" s="145" t="n">
        <v>606.83</v>
      </c>
      <c r="AB654" s="145" t="s">
        <v>319</v>
      </c>
      <c r="AC654" s="145" t="n">
        <v>588.49</v>
      </c>
      <c r="AD654" s="145" t="s">
        <v>319</v>
      </c>
      <c r="AE654" s="145" t="n">
        <v>267.06</v>
      </c>
      <c r="AF654" s="145" t="s">
        <v>319</v>
      </c>
      <c r="AG654" s="145" t="n">
        <v>50.1</v>
      </c>
      <c r="AH654" s="145" t="s">
        <v>319</v>
      </c>
      <c r="AI654" s="145" t="n">
        <v>50.1</v>
      </c>
      <c r="AJ654" s="145" t="s">
        <v>319</v>
      </c>
      <c r="AK654" s="145" t="n">
        <v>66.46</v>
      </c>
      <c r="AL654" s="145" t="s">
        <v>319</v>
      </c>
      <c r="AM654" s="145" t="n">
        <v>114.59</v>
      </c>
      <c r="AN654" s="145" t="s">
        <v>319</v>
      </c>
      <c r="AO654" s="145" t="n">
        <v>349.54</v>
      </c>
      <c r="AP654" s="145" t="s">
        <v>319</v>
      </c>
      <c r="AQ654" s="145" t="n">
        <v>401.78</v>
      </c>
      <c r="AR654" s="145" t="s">
        <v>319</v>
      </c>
      <c r="AS654" s="145" t="n">
        <v>503.8</v>
      </c>
      <c r="AT654" s="145" t="s">
        <v>319</v>
      </c>
      <c r="AU654" s="145" t="n">
        <v>4705.15</v>
      </c>
      <c r="AV654" s="203"/>
      <c r="AW654" s="145" t="s">
        <v>600</v>
      </c>
      <c r="AX654" s="145" t="s">
        <v>444</v>
      </c>
      <c r="AY654" s="145" t="n">
        <v>3</v>
      </c>
      <c r="AZ654" s="145" t="s">
        <v>453</v>
      </c>
    </row>
    <row collapsed="false" customFormat="true" customHeight="false" hidden="false" ht="15.9" outlineLevel="0" r="655" s="171">
      <c r="A655" s="55" t="n">
        <v>638</v>
      </c>
      <c r="B655" s="55" t="n">
        <v>8634</v>
      </c>
      <c r="C655" s="145" t="s">
        <v>448</v>
      </c>
      <c r="D655" s="145" t="s">
        <v>437</v>
      </c>
      <c r="E655" s="145" t="s">
        <v>438</v>
      </c>
      <c r="F655" s="145" t="s">
        <v>750</v>
      </c>
      <c r="G655" s="55" t="s">
        <v>594</v>
      </c>
      <c r="H655" s="34" t="s">
        <v>288</v>
      </c>
      <c r="I655" s="120" t="n">
        <v>1</v>
      </c>
      <c r="J655" s="141" t="s">
        <v>438</v>
      </c>
      <c r="K655" s="141" t="n">
        <v>100</v>
      </c>
      <c r="L655" s="141" t="n">
        <v>25.6</v>
      </c>
      <c r="M655" s="141" t="s">
        <v>600</v>
      </c>
      <c r="N655" s="141" t="s">
        <v>52</v>
      </c>
      <c r="O655" s="144"/>
      <c r="P655" s="144"/>
      <c r="Q655" s="144"/>
      <c r="R655" s="144"/>
      <c r="S655" s="144"/>
      <c r="T655" s="144"/>
      <c r="U655" s="120" t="n">
        <v>2549.83</v>
      </c>
      <c r="V655" s="202" t="n">
        <v>2703.73</v>
      </c>
      <c r="W655" s="145" t="n">
        <v>432.4</v>
      </c>
      <c r="X655" s="145" t="s">
        <v>319</v>
      </c>
      <c r="Y655" s="145" t="n">
        <v>434.73</v>
      </c>
      <c r="Z655" s="145" t="s">
        <v>319</v>
      </c>
      <c r="AA655" s="145" t="n">
        <v>402.5</v>
      </c>
      <c r="AB655" s="145" t="s">
        <v>319</v>
      </c>
      <c r="AC655" s="145" t="n">
        <v>326.83</v>
      </c>
      <c r="AD655" s="145" t="s">
        <v>319</v>
      </c>
      <c r="AE655" s="145" t="n">
        <v>153.41</v>
      </c>
      <c r="AF655" s="145" t="s">
        <v>319</v>
      </c>
      <c r="AG655" s="145" t="n">
        <v>29.42</v>
      </c>
      <c r="AH655" s="145" t="s">
        <v>319</v>
      </c>
      <c r="AI655" s="145" t="n">
        <v>29.42</v>
      </c>
      <c r="AJ655" s="145" t="s">
        <v>319</v>
      </c>
      <c r="AK655" s="145" t="n">
        <v>44.75</v>
      </c>
      <c r="AL655" s="145" t="s">
        <v>319</v>
      </c>
      <c r="AM655" s="145" t="n">
        <v>58.31</v>
      </c>
      <c r="AN655" s="145" t="s">
        <v>319</v>
      </c>
      <c r="AO655" s="145" t="n">
        <v>128.89</v>
      </c>
      <c r="AP655" s="145" t="s">
        <v>319</v>
      </c>
      <c r="AQ655" s="145" t="n">
        <v>250.27</v>
      </c>
      <c r="AR655" s="145" t="s">
        <v>319</v>
      </c>
      <c r="AS655" s="145" t="n">
        <v>320.91</v>
      </c>
      <c r="AT655" s="145" t="s">
        <v>319</v>
      </c>
      <c r="AU655" s="145" t="n">
        <v>2656.7</v>
      </c>
      <c r="AV655" s="203"/>
      <c r="AW655" s="145" t="s">
        <v>600</v>
      </c>
      <c r="AX655" s="145" t="s">
        <v>444</v>
      </c>
      <c r="AY655" s="145" t="n">
        <v>1</v>
      </c>
      <c r="AZ655" s="145" t="s">
        <v>453</v>
      </c>
    </row>
    <row collapsed="false" customFormat="true" customHeight="false" hidden="false" ht="15.9" outlineLevel="0" r="656" s="171">
      <c r="A656" s="55" t="n">
        <v>639</v>
      </c>
      <c r="B656" s="55" t="n">
        <v>8635</v>
      </c>
      <c r="C656" s="145" t="s">
        <v>448</v>
      </c>
      <c r="D656" s="145" t="s">
        <v>437</v>
      </c>
      <c r="E656" s="145" t="s">
        <v>438</v>
      </c>
      <c r="F656" s="145" t="s">
        <v>750</v>
      </c>
      <c r="G656" s="55" t="s">
        <v>594</v>
      </c>
      <c r="H656" s="34" t="s">
        <v>288</v>
      </c>
      <c r="I656" s="120" t="n">
        <v>8</v>
      </c>
      <c r="J656" s="141" t="s">
        <v>438</v>
      </c>
      <c r="K656" s="141" t="n">
        <v>100</v>
      </c>
      <c r="L656" s="141" t="n">
        <v>25.6</v>
      </c>
      <c r="M656" s="141" t="s">
        <v>600</v>
      </c>
      <c r="N656" s="141" t="s">
        <v>52</v>
      </c>
      <c r="O656" s="144"/>
      <c r="P656" s="144"/>
      <c r="Q656" s="144"/>
      <c r="R656" s="144"/>
      <c r="S656" s="144"/>
      <c r="T656" s="144"/>
      <c r="U656" s="120" t="n">
        <v>7426.32</v>
      </c>
      <c r="V656" s="202" t="n">
        <v>7488.3</v>
      </c>
      <c r="W656" s="145" t="n">
        <v>1211.18</v>
      </c>
      <c r="X656" s="145" t="s">
        <v>319</v>
      </c>
      <c r="Y656" s="145" t="n">
        <v>1189.95</v>
      </c>
      <c r="Z656" s="145" t="s">
        <v>319</v>
      </c>
      <c r="AA656" s="145" t="n">
        <v>1122.39</v>
      </c>
      <c r="AB656" s="145" t="s">
        <v>319</v>
      </c>
      <c r="AC656" s="145" t="n">
        <v>1030.9</v>
      </c>
      <c r="AD656" s="145" t="s">
        <v>319</v>
      </c>
      <c r="AE656" s="145" t="n">
        <v>478.16</v>
      </c>
      <c r="AF656" s="145" t="s">
        <v>319</v>
      </c>
      <c r="AG656" s="145" t="n">
        <v>85.01</v>
      </c>
      <c r="AH656" s="145" t="s">
        <v>319</v>
      </c>
      <c r="AI656" s="145" t="n">
        <v>85.01</v>
      </c>
      <c r="AJ656" s="145" t="s">
        <v>319</v>
      </c>
      <c r="AK656" s="145" t="n">
        <v>137.39</v>
      </c>
      <c r="AL656" s="145" t="s">
        <v>319</v>
      </c>
      <c r="AM656" s="145" t="n">
        <v>58.31</v>
      </c>
      <c r="AN656" s="145" t="s">
        <v>319</v>
      </c>
      <c r="AO656" s="145" t="n">
        <v>128.89</v>
      </c>
      <c r="AP656" s="145" t="s">
        <v>319</v>
      </c>
      <c r="AQ656" s="145" t="n">
        <v>147.53</v>
      </c>
      <c r="AR656" s="145" t="s">
        <v>319</v>
      </c>
      <c r="AS656" s="145" t="n">
        <v>184.45</v>
      </c>
      <c r="AT656" s="145" t="s">
        <v>319</v>
      </c>
      <c r="AU656" s="145" t="n">
        <v>5981.32</v>
      </c>
      <c r="AV656" s="203"/>
      <c r="AW656" s="145" t="s">
        <v>600</v>
      </c>
      <c r="AX656" s="145" t="s">
        <v>444</v>
      </c>
      <c r="AY656" s="145" t="n">
        <v>5</v>
      </c>
      <c r="AZ656" s="145" t="s">
        <v>453</v>
      </c>
    </row>
    <row collapsed="false" customFormat="true" customHeight="false" hidden="false" ht="15.9" outlineLevel="0" r="657" s="171">
      <c r="A657" s="55" t="n">
        <v>640</v>
      </c>
      <c r="B657" s="55" t="n">
        <v>8636</v>
      </c>
      <c r="C657" s="145" t="s">
        <v>448</v>
      </c>
      <c r="D657" s="145" t="s">
        <v>437</v>
      </c>
      <c r="E657" s="145" t="s">
        <v>438</v>
      </c>
      <c r="F657" s="145" t="s">
        <v>750</v>
      </c>
      <c r="G657" s="55" t="s">
        <v>594</v>
      </c>
      <c r="H657" s="34" t="s">
        <v>288</v>
      </c>
      <c r="I657" s="120" t="n">
        <v>1</v>
      </c>
      <c r="J657" s="141" t="s">
        <v>438</v>
      </c>
      <c r="K657" s="141" t="n">
        <v>100</v>
      </c>
      <c r="L657" s="141" t="n">
        <v>25.6</v>
      </c>
      <c r="M657" s="141" t="s">
        <v>600</v>
      </c>
      <c r="N657" s="141" t="s">
        <v>52</v>
      </c>
      <c r="O657" s="144"/>
      <c r="P657" s="144"/>
      <c r="Q657" s="144"/>
      <c r="R657" s="144"/>
      <c r="S657" s="144"/>
      <c r="T657" s="144"/>
      <c r="U657" s="120" t="n">
        <v>1901.26</v>
      </c>
      <c r="V657" s="202" t="n">
        <v>1852.15</v>
      </c>
      <c r="W657" s="145" t="n">
        <v>275.98</v>
      </c>
      <c r="X657" s="145" t="s">
        <v>319</v>
      </c>
      <c r="Y657" s="145" t="n">
        <v>275.74</v>
      </c>
      <c r="Z657" s="145" t="s">
        <v>319</v>
      </c>
      <c r="AA657" s="145" t="n">
        <v>257.45</v>
      </c>
      <c r="AB657" s="145" t="s">
        <v>319</v>
      </c>
      <c r="AC657" s="145" t="n">
        <v>212.97</v>
      </c>
      <c r="AD657" s="145" t="s">
        <v>319</v>
      </c>
      <c r="AE657" s="145" t="n">
        <v>96.82</v>
      </c>
      <c r="AF657" s="145" t="s">
        <v>319</v>
      </c>
      <c r="AG657" s="145" t="n">
        <v>17.91</v>
      </c>
      <c r="AH657" s="145" t="s">
        <v>319</v>
      </c>
      <c r="AI657" s="145" t="n">
        <v>17.91</v>
      </c>
      <c r="AJ657" s="145" t="s">
        <v>319</v>
      </c>
      <c r="AK657" s="145" t="n">
        <v>27.73</v>
      </c>
      <c r="AL657" s="145" t="s">
        <v>319</v>
      </c>
      <c r="AM657" s="145" t="n">
        <v>38.54</v>
      </c>
      <c r="AN657" s="145" t="s">
        <v>319</v>
      </c>
      <c r="AO657" s="145" t="n">
        <v>144.52</v>
      </c>
      <c r="AP657" s="145" t="s">
        <v>319</v>
      </c>
      <c r="AQ657" s="145" t="n">
        <v>162.52</v>
      </c>
      <c r="AR657" s="145" t="s">
        <v>319</v>
      </c>
      <c r="AS657" s="145" t="n">
        <v>206.01</v>
      </c>
      <c r="AT657" s="145" t="s">
        <v>319</v>
      </c>
      <c r="AU657" s="145" t="n">
        <v>1765.62</v>
      </c>
      <c r="AV657" s="203"/>
      <c r="AW657" s="145" t="s">
        <v>600</v>
      </c>
      <c r="AX657" s="145" t="s">
        <v>444</v>
      </c>
      <c r="AY657" s="145" t="n">
        <v>1</v>
      </c>
      <c r="AZ657" s="145" t="s">
        <v>453</v>
      </c>
    </row>
    <row collapsed="false" customFormat="true" customHeight="false" hidden="false" ht="15.9" outlineLevel="0" r="658" s="171">
      <c r="A658" s="55" t="n">
        <v>641</v>
      </c>
      <c r="B658" s="55" t="n">
        <v>8637</v>
      </c>
      <c r="C658" s="145" t="s">
        <v>448</v>
      </c>
      <c r="D658" s="145" t="s">
        <v>437</v>
      </c>
      <c r="E658" s="145" t="s">
        <v>438</v>
      </c>
      <c r="F658" s="145" t="s">
        <v>750</v>
      </c>
      <c r="G658" s="55" t="s">
        <v>594</v>
      </c>
      <c r="H658" s="34" t="s">
        <v>288</v>
      </c>
      <c r="I658" s="120" t="n">
        <v>1</v>
      </c>
      <c r="J658" s="141" t="s">
        <v>438</v>
      </c>
      <c r="K658" s="141" t="n">
        <v>100</v>
      </c>
      <c r="L658" s="141" t="n">
        <v>25.6</v>
      </c>
      <c r="M658" s="141" t="s">
        <v>600</v>
      </c>
      <c r="N658" s="141" t="s">
        <v>52</v>
      </c>
      <c r="O658" s="144"/>
      <c r="P658" s="144"/>
      <c r="Q658" s="144"/>
      <c r="R658" s="144"/>
      <c r="S658" s="144"/>
      <c r="T658" s="144"/>
      <c r="U658" s="120" t="n">
        <v>1790.24</v>
      </c>
      <c r="V658" s="202" t="n">
        <v>1731.91</v>
      </c>
      <c r="W658" s="145" t="n">
        <v>259.57</v>
      </c>
      <c r="X658" s="145" t="s">
        <v>319</v>
      </c>
      <c r="Y658" s="145" t="n">
        <v>261.84</v>
      </c>
      <c r="Z658" s="145" t="s">
        <v>319</v>
      </c>
      <c r="AA658" s="145" t="n">
        <v>248.98</v>
      </c>
      <c r="AB658" s="145" t="s">
        <v>319</v>
      </c>
      <c r="AC658" s="145" t="n">
        <v>207.96</v>
      </c>
      <c r="AD658" s="145" t="s">
        <v>319</v>
      </c>
      <c r="AE658" s="145" t="n">
        <v>95.91</v>
      </c>
      <c r="AF658" s="145" t="s">
        <v>319</v>
      </c>
      <c r="AG658" s="145" t="n">
        <v>19</v>
      </c>
      <c r="AH658" s="145" t="s">
        <v>319</v>
      </c>
      <c r="AI658" s="145" t="n">
        <v>19</v>
      </c>
      <c r="AJ658" s="145" t="s">
        <v>319</v>
      </c>
      <c r="AK658" s="145" t="n">
        <v>28.63</v>
      </c>
      <c r="AL658" s="145" t="s">
        <v>319</v>
      </c>
      <c r="AM658" s="145" t="n">
        <v>40.31</v>
      </c>
      <c r="AN658" s="145" t="s">
        <v>319</v>
      </c>
      <c r="AO658" s="145" t="n">
        <v>139.09</v>
      </c>
      <c r="AP658" s="145" t="s">
        <v>319</v>
      </c>
      <c r="AQ658" s="145" t="n">
        <v>158.19</v>
      </c>
      <c r="AR658" s="145" t="s">
        <v>319</v>
      </c>
      <c r="AS658" s="145" t="n">
        <v>199.64</v>
      </c>
      <c r="AT658" s="145" t="s">
        <v>319</v>
      </c>
      <c r="AU658" s="145" t="n">
        <v>1707.74</v>
      </c>
      <c r="AV658" s="203"/>
      <c r="AW658" s="145" t="s">
        <v>600</v>
      </c>
      <c r="AX658" s="145" t="s">
        <v>444</v>
      </c>
      <c r="AY658" s="145" t="n">
        <v>1</v>
      </c>
      <c r="AZ658" s="145" t="s">
        <v>453</v>
      </c>
    </row>
    <row collapsed="false" customFormat="true" customHeight="false" hidden="false" ht="15.9" outlineLevel="0" r="659" s="171">
      <c r="A659" s="55" t="n">
        <v>642</v>
      </c>
      <c r="B659" s="55" t="n">
        <v>8638</v>
      </c>
      <c r="C659" s="145" t="s">
        <v>448</v>
      </c>
      <c r="D659" s="145" t="s">
        <v>437</v>
      </c>
      <c r="E659" s="145" t="s">
        <v>438</v>
      </c>
      <c r="F659" s="145" t="s">
        <v>750</v>
      </c>
      <c r="G659" s="55" t="s">
        <v>594</v>
      </c>
      <c r="H659" s="34" t="s">
        <v>288</v>
      </c>
      <c r="I659" s="120" t="n">
        <v>1</v>
      </c>
      <c r="J659" s="141" t="s">
        <v>438</v>
      </c>
      <c r="K659" s="141" t="n">
        <v>100</v>
      </c>
      <c r="L659" s="141" t="n">
        <v>25.6</v>
      </c>
      <c r="M659" s="141" t="s">
        <v>600</v>
      </c>
      <c r="N659" s="141" t="s">
        <v>52</v>
      </c>
      <c r="O659" s="144"/>
      <c r="P659" s="144"/>
      <c r="Q659" s="144"/>
      <c r="R659" s="144"/>
      <c r="S659" s="144"/>
      <c r="T659" s="144"/>
      <c r="U659" s="120" t="n">
        <v>1912.34</v>
      </c>
      <c r="V659" s="202" t="n">
        <v>1886.32</v>
      </c>
      <c r="W659" s="145" t="n">
        <v>284.82</v>
      </c>
      <c r="X659" s="145" t="s">
        <v>319</v>
      </c>
      <c r="Y659" s="145" t="n">
        <v>290.37</v>
      </c>
      <c r="Z659" s="145" t="s">
        <v>319</v>
      </c>
      <c r="AA659" s="145" t="n">
        <v>276.17</v>
      </c>
      <c r="AB659" s="145" t="s">
        <v>319</v>
      </c>
      <c r="AC659" s="145" t="n">
        <v>230.92</v>
      </c>
      <c r="AD659" s="145" t="s">
        <v>319</v>
      </c>
      <c r="AE659" s="145" t="n">
        <v>104.97</v>
      </c>
      <c r="AF659" s="145" t="s">
        <v>319</v>
      </c>
      <c r="AG659" s="145" t="n">
        <v>19</v>
      </c>
      <c r="AH659" s="145" t="s">
        <v>319</v>
      </c>
      <c r="AI659" s="145" t="n">
        <v>19</v>
      </c>
      <c r="AJ659" s="145" t="s">
        <v>319</v>
      </c>
      <c r="AK659" s="145" t="n">
        <v>29.56</v>
      </c>
      <c r="AL659" s="145" t="s">
        <v>319</v>
      </c>
      <c r="AM659" s="145" t="n">
        <v>37.5</v>
      </c>
      <c r="AN659" s="145" t="s">
        <v>319</v>
      </c>
      <c r="AO659" s="145" t="n">
        <v>154.72</v>
      </c>
      <c r="AP659" s="145" t="s">
        <v>319</v>
      </c>
      <c r="AQ659" s="145" t="n">
        <v>174.99</v>
      </c>
      <c r="AR659" s="145" t="s">
        <v>319</v>
      </c>
      <c r="AS659" s="145" t="n">
        <v>221.05</v>
      </c>
      <c r="AT659" s="145" t="s">
        <v>319</v>
      </c>
      <c r="AU659" s="145" t="n">
        <v>1871.12</v>
      </c>
      <c r="AV659" s="203"/>
      <c r="AW659" s="145" t="s">
        <v>600</v>
      </c>
      <c r="AX659" s="145" t="s">
        <v>444</v>
      </c>
      <c r="AY659" s="145" t="n">
        <v>1</v>
      </c>
      <c r="AZ659" s="145" t="s">
        <v>453</v>
      </c>
    </row>
    <row collapsed="false" customFormat="true" customHeight="false" hidden="false" ht="15.9" outlineLevel="0" r="660" s="171">
      <c r="A660" s="55" t="n">
        <v>643</v>
      </c>
      <c r="B660" s="55" t="n">
        <v>8639</v>
      </c>
      <c r="C660" s="145" t="s">
        <v>448</v>
      </c>
      <c r="D660" s="145" t="s">
        <v>437</v>
      </c>
      <c r="E660" s="145" t="s">
        <v>438</v>
      </c>
      <c r="F660" s="145" t="s">
        <v>750</v>
      </c>
      <c r="G660" s="55" t="s">
        <v>594</v>
      </c>
      <c r="H660" s="34" t="s">
        <v>288</v>
      </c>
      <c r="I660" s="120" t="n">
        <v>2</v>
      </c>
      <c r="J660" s="141" t="s">
        <v>438</v>
      </c>
      <c r="K660" s="141" t="n">
        <v>100</v>
      </c>
      <c r="L660" s="141" t="n">
        <v>25.6</v>
      </c>
      <c r="M660" s="141" t="s">
        <v>600</v>
      </c>
      <c r="N660" s="141" t="s">
        <v>52</v>
      </c>
      <c r="O660" s="144"/>
      <c r="P660" s="144"/>
      <c r="Q660" s="144"/>
      <c r="R660" s="144"/>
      <c r="S660" s="144"/>
      <c r="T660" s="144"/>
      <c r="U660" s="120" t="n">
        <v>4870.22</v>
      </c>
      <c r="V660" s="202" t="n">
        <v>4899.69</v>
      </c>
      <c r="W660" s="145" t="n">
        <v>760.97</v>
      </c>
      <c r="X660" s="145" t="s">
        <v>319</v>
      </c>
      <c r="Y660" s="145" t="n">
        <v>753.8</v>
      </c>
      <c r="Z660" s="145" t="s">
        <v>319</v>
      </c>
      <c r="AA660" s="145" t="n">
        <v>709.74</v>
      </c>
      <c r="AB660" s="145" t="s">
        <v>319</v>
      </c>
      <c r="AC660" s="145" t="n">
        <v>592.69</v>
      </c>
      <c r="AD660" s="145" t="s">
        <v>319</v>
      </c>
      <c r="AE660" s="145" t="n">
        <v>266.24</v>
      </c>
      <c r="AF660" s="145" t="s">
        <v>319</v>
      </c>
      <c r="AG660" s="145" t="n">
        <v>52.69</v>
      </c>
      <c r="AH660" s="145" t="s">
        <v>319</v>
      </c>
      <c r="AI660" s="145" t="n">
        <v>52.69</v>
      </c>
      <c r="AJ660" s="145" t="s">
        <v>319</v>
      </c>
      <c r="AK660" s="145" t="n">
        <v>82.53</v>
      </c>
      <c r="AL660" s="145" t="s">
        <v>319</v>
      </c>
      <c r="AM660" s="145" t="n">
        <v>117.8</v>
      </c>
      <c r="AN660" s="145" t="s">
        <v>319</v>
      </c>
      <c r="AO660" s="145" t="n">
        <v>392.61</v>
      </c>
      <c r="AP660" s="145" t="s">
        <v>319</v>
      </c>
      <c r="AQ660" s="145" t="n">
        <v>442.38</v>
      </c>
      <c r="AR660" s="145" t="s">
        <v>319</v>
      </c>
      <c r="AS660" s="145" t="n">
        <v>568.64</v>
      </c>
      <c r="AT660" s="145" t="s">
        <v>319</v>
      </c>
      <c r="AU660" s="145" t="n">
        <v>4880.08</v>
      </c>
      <c r="AV660" s="203"/>
      <c r="AW660" s="145" t="s">
        <v>600</v>
      </c>
      <c r="AX660" s="145" t="s">
        <v>444</v>
      </c>
      <c r="AY660" s="145" t="n">
        <v>2</v>
      </c>
      <c r="AZ660" s="145" t="s">
        <v>453</v>
      </c>
    </row>
    <row collapsed="false" customFormat="true" customHeight="false" hidden="false" ht="15.9" outlineLevel="0" r="661" s="171">
      <c r="A661" s="55" t="n">
        <v>644</v>
      </c>
      <c r="B661" s="55" t="n">
        <v>8640</v>
      </c>
      <c r="C661" s="145" t="s">
        <v>448</v>
      </c>
      <c r="D661" s="145" t="s">
        <v>437</v>
      </c>
      <c r="E661" s="145" t="s">
        <v>438</v>
      </c>
      <c r="F661" s="145" t="s">
        <v>750</v>
      </c>
      <c r="G661" s="55" t="s">
        <v>594</v>
      </c>
      <c r="H661" s="34" t="s">
        <v>288</v>
      </c>
      <c r="I661" s="120" t="n">
        <v>1</v>
      </c>
      <c r="J661" s="141" t="s">
        <v>438</v>
      </c>
      <c r="K661" s="141" t="n">
        <v>100</v>
      </c>
      <c r="L661" s="141" t="n">
        <v>25.6</v>
      </c>
      <c r="M661" s="141" t="s">
        <v>600</v>
      </c>
      <c r="N661" s="141" t="s">
        <v>52</v>
      </c>
      <c r="O661" s="144"/>
      <c r="P661" s="144"/>
      <c r="Q661" s="144"/>
      <c r="R661" s="144"/>
      <c r="S661" s="144"/>
      <c r="T661" s="144"/>
      <c r="U661" s="120" t="n">
        <v>1057.46</v>
      </c>
      <c r="V661" s="202" t="n">
        <v>1054.32</v>
      </c>
      <c r="W661" s="145" t="n">
        <v>155.37</v>
      </c>
      <c r="X661" s="145" t="s">
        <v>319</v>
      </c>
      <c r="Y661" s="145" t="n">
        <v>158.29</v>
      </c>
      <c r="Z661" s="145" t="s">
        <v>319</v>
      </c>
      <c r="AA661" s="145" t="n">
        <v>148.05</v>
      </c>
      <c r="AB661" s="145" t="s">
        <v>319</v>
      </c>
      <c r="AC661" s="145" t="n">
        <v>123.64</v>
      </c>
      <c r="AD661" s="145" t="s">
        <v>319</v>
      </c>
      <c r="AE661" s="145" t="n">
        <v>60.68</v>
      </c>
      <c r="AF661" s="145" t="s">
        <v>319</v>
      </c>
      <c r="AG661" s="145" t="n">
        <v>9.61</v>
      </c>
      <c r="AH661" s="145" t="s">
        <v>319</v>
      </c>
      <c r="AI661" s="145" t="n">
        <v>9.61</v>
      </c>
      <c r="AJ661" s="145" t="s">
        <v>319</v>
      </c>
      <c r="AK661" s="145" t="n">
        <v>15.99</v>
      </c>
      <c r="AL661" s="145" t="s">
        <v>319</v>
      </c>
      <c r="AM661" s="145" t="n">
        <v>20.01</v>
      </c>
      <c r="AN661" s="145" t="s">
        <v>319</v>
      </c>
      <c r="AO661" s="145" t="n">
        <v>80.32</v>
      </c>
      <c r="AP661" s="145" t="s">
        <v>319</v>
      </c>
      <c r="AQ661" s="145" t="n">
        <v>90.84</v>
      </c>
      <c r="AR661" s="145" t="s">
        <v>319</v>
      </c>
      <c r="AS661" s="145" t="n">
        <v>114.91</v>
      </c>
      <c r="AT661" s="145" t="s">
        <v>319</v>
      </c>
      <c r="AU661" s="145" t="n">
        <v>1006.2</v>
      </c>
      <c r="AV661" s="203"/>
      <c r="AW661" s="145" t="s">
        <v>600</v>
      </c>
      <c r="AX661" s="145" t="s">
        <v>444</v>
      </c>
      <c r="AY661" s="145" t="n">
        <v>1</v>
      </c>
      <c r="AZ661" s="145" t="s">
        <v>453</v>
      </c>
    </row>
    <row collapsed="false" customFormat="true" customHeight="false" hidden="false" ht="15.9" outlineLevel="0" r="662" s="171">
      <c r="A662" s="55" t="n">
        <v>645</v>
      </c>
      <c r="B662" s="55" t="n">
        <v>8641</v>
      </c>
      <c r="C662" s="145" t="s">
        <v>448</v>
      </c>
      <c r="D662" s="145" t="s">
        <v>437</v>
      </c>
      <c r="E662" s="145" t="s">
        <v>438</v>
      </c>
      <c r="F662" s="145" t="s">
        <v>750</v>
      </c>
      <c r="G662" s="55" t="s">
        <v>594</v>
      </c>
      <c r="H662" s="34" t="s">
        <v>288</v>
      </c>
      <c r="I662" s="120" t="n">
        <v>1</v>
      </c>
      <c r="J662" s="141" t="s">
        <v>438</v>
      </c>
      <c r="K662" s="141" t="n">
        <v>100</v>
      </c>
      <c r="L662" s="141" t="n">
        <v>25.6</v>
      </c>
      <c r="M662" s="141" t="s">
        <v>600</v>
      </c>
      <c r="N662" s="141" t="s">
        <v>52</v>
      </c>
      <c r="O662" s="144"/>
      <c r="P662" s="144"/>
      <c r="Q662" s="144"/>
      <c r="R662" s="144"/>
      <c r="S662" s="144"/>
      <c r="T662" s="144"/>
      <c r="U662" s="120" t="n">
        <v>1846.86</v>
      </c>
      <c r="V662" s="202" t="n">
        <v>1500.71</v>
      </c>
      <c r="W662" s="145" t="n">
        <v>229.15</v>
      </c>
      <c r="X662" s="145" t="s">
        <v>319</v>
      </c>
      <c r="Y662" s="145" t="n">
        <v>228.59</v>
      </c>
      <c r="Z662" s="145" t="s">
        <v>319</v>
      </c>
      <c r="AA662" s="145" t="n">
        <v>214.05</v>
      </c>
      <c r="AB662" s="145" t="s">
        <v>319</v>
      </c>
      <c r="AC662" s="145" t="n">
        <v>179.04</v>
      </c>
      <c r="AD662" s="145" t="s">
        <v>319</v>
      </c>
      <c r="AE662" s="145" t="n">
        <v>81.58</v>
      </c>
      <c r="AF662" s="145" t="s">
        <v>319</v>
      </c>
      <c r="AG662" s="145" t="n">
        <v>15.36</v>
      </c>
      <c r="AH662" s="145" t="s">
        <v>319</v>
      </c>
      <c r="AI662" s="145" t="n">
        <v>15.36</v>
      </c>
      <c r="AJ662" s="145" t="s">
        <v>319</v>
      </c>
      <c r="AK662" s="145" t="n">
        <v>23.05</v>
      </c>
      <c r="AL662" s="145" t="s">
        <v>319</v>
      </c>
      <c r="AM662" s="145" t="n">
        <v>31.5</v>
      </c>
      <c r="AN662" s="145" t="s">
        <v>319</v>
      </c>
      <c r="AO662" s="145" t="n">
        <v>122.08</v>
      </c>
      <c r="AP662" s="145" t="s">
        <v>319</v>
      </c>
      <c r="AQ662" s="145" t="n">
        <v>135.47</v>
      </c>
      <c r="AR662" s="145" t="s">
        <v>319</v>
      </c>
      <c r="AS662" s="145" t="n">
        <v>172.77</v>
      </c>
      <c r="AT662" s="145" t="s">
        <v>319</v>
      </c>
      <c r="AU662" s="145" t="n">
        <v>1471.47</v>
      </c>
      <c r="AV662" s="203"/>
      <c r="AW662" s="145" t="s">
        <v>600</v>
      </c>
      <c r="AX662" s="145" t="s">
        <v>444</v>
      </c>
      <c r="AY662" s="145" t="n">
        <v>1</v>
      </c>
      <c r="AZ662" s="145" t="s">
        <v>453</v>
      </c>
    </row>
    <row collapsed="false" customFormat="true" customHeight="false" hidden="false" ht="15.9" outlineLevel="0" r="663" s="171">
      <c r="A663" s="55" t="n">
        <v>646</v>
      </c>
      <c r="B663" s="55" t="n">
        <v>8642</v>
      </c>
      <c r="C663" s="145" t="s">
        <v>448</v>
      </c>
      <c r="D663" s="145" t="s">
        <v>437</v>
      </c>
      <c r="E663" s="145" t="s">
        <v>438</v>
      </c>
      <c r="F663" s="145" t="s">
        <v>750</v>
      </c>
      <c r="G663" s="55" t="s">
        <v>594</v>
      </c>
      <c r="H663" s="34" t="s">
        <v>288</v>
      </c>
      <c r="I663" s="120" t="n">
        <v>1</v>
      </c>
      <c r="J663" s="141" t="s">
        <v>438</v>
      </c>
      <c r="K663" s="141" t="n">
        <v>100</v>
      </c>
      <c r="L663" s="141" t="n">
        <v>25.6</v>
      </c>
      <c r="M663" s="141" t="s">
        <v>600</v>
      </c>
      <c r="N663" s="141" t="s">
        <v>52</v>
      </c>
      <c r="O663" s="144"/>
      <c r="P663" s="144"/>
      <c r="Q663" s="144"/>
      <c r="R663" s="144"/>
      <c r="S663" s="144"/>
      <c r="T663" s="144"/>
      <c r="U663" s="120" t="n">
        <v>961.29</v>
      </c>
      <c r="V663" s="202" t="n">
        <v>1015</v>
      </c>
      <c r="W663" s="145" t="n">
        <v>167.36</v>
      </c>
      <c r="X663" s="145" t="s">
        <v>319</v>
      </c>
      <c r="Y663" s="145" t="n">
        <v>166.57</v>
      </c>
      <c r="Z663" s="145" t="s">
        <v>319</v>
      </c>
      <c r="AA663" s="145" t="n">
        <v>146.54</v>
      </c>
      <c r="AB663" s="145" t="s">
        <v>319</v>
      </c>
      <c r="AC663" s="145" t="n">
        <v>126.67</v>
      </c>
      <c r="AD663" s="145" t="s">
        <v>319</v>
      </c>
      <c r="AE663" s="145" t="n">
        <v>56.72</v>
      </c>
      <c r="AF663" s="145" t="s">
        <v>319</v>
      </c>
      <c r="AG663" s="145" t="n">
        <v>10.89</v>
      </c>
      <c r="AH663" s="145" t="s">
        <v>319</v>
      </c>
      <c r="AI663" s="145" t="n">
        <v>10.89</v>
      </c>
      <c r="AJ663" s="145" t="s">
        <v>319</v>
      </c>
      <c r="AK663" s="145" t="n">
        <v>17.12</v>
      </c>
      <c r="AL663" s="145" t="s">
        <v>319</v>
      </c>
      <c r="AM663" s="145" t="n">
        <v>21.04</v>
      </c>
      <c r="AN663" s="145" t="s">
        <v>319</v>
      </c>
      <c r="AO663" s="145" t="n">
        <v>102.94</v>
      </c>
      <c r="AP663" s="145" t="s">
        <v>319</v>
      </c>
      <c r="AQ663" s="145" t="n">
        <v>97.86</v>
      </c>
      <c r="AR663" s="145" t="s">
        <v>319</v>
      </c>
      <c r="AS663" s="145" t="n">
        <v>124.75</v>
      </c>
      <c r="AT663" s="145" t="s">
        <v>319</v>
      </c>
      <c r="AU663" s="145" t="n">
        <v>1065.79</v>
      </c>
      <c r="AV663" s="203"/>
      <c r="AW663" s="145" t="s">
        <v>600</v>
      </c>
      <c r="AX663" s="145" t="s">
        <v>444</v>
      </c>
      <c r="AY663" s="145" t="n">
        <v>1</v>
      </c>
      <c r="AZ663" s="145" t="s">
        <v>453</v>
      </c>
    </row>
    <row collapsed="false" customFormat="true" customHeight="false" hidden="false" ht="15.9" outlineLevel="0" r="664" s="171">
      <c r="A664" s="55" t="n">
        <v>647</v>
      </c>
      <c r="B664" s="55" t="n">
        <v>8643</v>
      </c>
      <c r="C664" s="145" t="s">
        <v>448</v>
      </c>
      <c r="D664" s="145" t="s">
        <v>437</v>
      </c>
      <c r="E664" s="145" t="s">
        <v>438</v>
      </c>
      <c r="F664" s="145" t="s">
        <v>750</v>
      </c>
      <c r="G664" s="55" t="s">
        <v>594</v>
      </c>
      <c r="H664" s="34" t="s">
        <v>288</v>
      </c>
      <c r="I664" s="120" t="n">
        <v>2</v>
      </c>
      <c r="J664" s="141" t="s">
        <v>438</v>
      </c>
      <c r="K664" s="141" t="n">
        <v>100</v>
      </c>
      <c r="L664" s="141" t="n">
        <v>25.6</v>
      </c>
      <c r="M664" s="141" t="s">
        <v>600</v>
      </c>
      <c r="N664" s="141" t="s">
        <v>52</v>
      </c>
      <c r="O664" s="144"/>
      <c r="P664" s="144"/>
      <c r="Q664" s="144"/>
      <c r="R664" s="144"/>
      <c r="S664" s="144"/>
      <c r="T664" s="144"/>
      <c r="U664" s="120" t="n">
        <v>3773.53</v>
      </c>
      <c r="V664" s="202" t="n">
        <v>3599.67</v>
      </c>
      <c r="W664" s="145" t="n">
        <v>556.07</v>
      </c>
      <c r="X664" s="145" t="s">
        <v>319</v>
      </c>
      <c r="Y664" s="145" t="n">
        <v>549.52</v>
      </c>
      <c r="Z664" s="145" t="s">
        <v>319</v>
      </c>
      <c r="AA664" s="145" t="n">
        <v>522.31</v>
      </c>
      <c r="AB664" s="145" t="s">
        <v>319</v>
      </c>
      <c r="AC664" s="145" t="n">
        <v>432.58</v>
      </c>
      <c r="AD664" s="145" t="s">
        <v>319</v>
      </c>
      <c r="AE664" s="145" t="n">
        <v>197.87</v>
      </c>
      <c r="AF664" s="145" t="s">
        <v>319</v>
      </c>
      <c r="AG664" s="145" t="n">
        <v>34.7</v>
      </c>
      <c r="AH664" s="145" t="s">
        <v>319</v>
      </c>
      <c r="AI664" s="145" t="n">
        <v>34.7</v>
      </c>
      <c r="AJ664" s="145" t="s">
        <v>319</v>
      </c>
      <c r="AK664" s="145" t="n">
        <v>60.92</v>
      </c>
      <c r="AL664" s="145" t="s">
        <v>319</v>
      </c>
      <c r="AM664" s="145" t="n">
        <v>78.35</v>
      </c>
      <c r="AN664" s="145" t="s">
        <v>319</v>
      </c>
      <c r="AO664" s="145" t="n">
        <v>284.25</v>
      </c>
      <c r="AP664" s="145" t="s">
        <v>319</v>
      </c>
      <c r="AQ664" s="145" t="n">
        <v>327.94</v>
      </c>
      <c r="AR664" s="145" t="s">
        <v>319</v>
      </c>
      <c r="AS664" s="145" t="n">
        <v>425.01</v>
      </c>
      <c r="AT664" s="145" t="s">
        <v>319</v>
      </c>
      <c r="AU664" s="145" t="n">
        <v>3567.23</v>
      </c>
      <c r="AV664" s="203"/>
      <c r="AW664" s="145" t="s">
        <v>600</v>
      </c>
      <c r="AX664" s="145" t="s">
        <v>444</v>
      </c>
      <c r="AY664" s="145" t="n">
        <v>2</v>
      </c>
      <c r="AZ664" s="145" t="s">
        <v>453</v>
      </c>
    </row>
    <row collapsed="false" customFormat="true" customHeight="false" hidden="false" ht="15.9" outlineLevel="0" r="665" s="171">
      <c r="A665" s="55" t="n">
        <v>648</v>
      </c>
      <c r="B665" s="55" t="n">
        <v>8644</v>
      </c>
      <c r="C665" s="145" t="s">
        <v>448</v>
      </c>
      <c r="D665" s="145" t="s">
        <v>437</v>
      </c>
      <c r="E665" s="145" t="s">
        <v>438</v>
      </c>
      <c r="F665" s="145" t="s">
        <v>750</v>
      </c>
      <c r="G665" s="55" t="s">
        <v>594</v>
      </c>
      <c r="H665" s="34" t="s">
        <v>288</v>
      </c>
      <c r="I665" s="120" t="n">
        <v>2</v>
      </c>
      <c r="J665" s="141" t="s">
        <v>438</v>
      </c>
      <c r="K665" s="141" t="n">
        <v>100</v>
      </c>
      <c r="L665" s="141" t="n">
        <v>25.6</v>
      </c>
      <c r="M665" s="141" t="s">
        <v>600</v>
      </c>
      <c r="N665" s="141" t="s">
        <v>52</v>
      </c>
      <c r="O665" s="144"/>
      <c r="P665" s="144"/>
      <c r="Q665" s="144"/>
      <c r="R665" s="144"/>
      <c r="S665" s="144"/>
      <c r="T665" s="144"/>
      <c r="U665" s="120" t="n">
        <v>3579.44</v>
      </c>
      <c r="V665" s="202" t="n">
        <v>3726.39</v>
      </c>
      <c r="W665" s="145" t="n">
        <v>558.54</v>
      </c>
      <c r="X665" s="145" t="s">
        <v>319</v>
      </c>
      <c r="Y665" s="145" t="n">
        <v>552.27</v>
      </c>
      <c r="Z665" s="145" t="s">
        <v>319</v>
      </c>
      <c r="AA665" s="145" t="n">
        <v>516.03</v>
      </c>
      <c r="AB665" s="145" t="s">
        <v>319</v>
      </c>
      <c r="AC665" s="145" t="n">
        <v>434.37</v>
      </c>
      <c r="AD665" s="145" t="s">
        <v>319</v>
      </c>
      <c r="AE665" s="145" t="n">
        <v>196.01</v>
      </c>
      <c r="AF665" s="145" t="s">
        <v>319</v>
      </c>
      <c r="AG665" s="145" t="n">
        <v>34.51</v>
      </c>
      <c r="AH665" s="145" t="s">
        <v>319</v>
      </c>
      <c r="AI665" s="145" t="n">
        <v>34.51</v>
      </c>
      <c r="AJ665" s="145" t="s">
        <v>319</v>
      </c>
      <c r="AK665" s="145" t="n">
        <v>57.61</v>
      </c>
      <c r="AL665" s="145" t="s">
        <v>319</v>
      </c>
      <c r="AM665" s="145" t="n">
        <v>77.29</v>
      </c>
      <c r="AN665" s="145" t="s">
        <v>319</v>
      </c>
      <c r="AO665" s="145" t="n">
        <v>285.58</v>
      </c>
      <c r="AP665" s="145" t="s">
        <v>319</v>
      </c>
      <c r="AQ665" s="145" t="n">
        <v>321.23</v>
      </c>
      <c r="AR665" s="145" t="s">
        <v>319</v>
      </c>
      <c r="AS665" s="145" t="n">
        <v>415.89</v>
      </c>
      <c r="AT665" s="145" t="s">
        <v>319</v>
      </c>
      <c r="AU665" s="145" t="n">
        <v>3542.26</v>
      </c>
      <c r="AV665" s="203"/>
      <c r="AW665" s="145" t="s">
        <v>600</v>
      </c>
      <c r="AX665" s="145" t="s">
        <v>444</v>
      </c>
      <c r="AY665" s="145" t="n">
        <v>2</v>
      </c>
      <c r="AZ665" s="145" t="s">
        <v>453</v>
      </c>
    </row>
    <row collapsed="false" customFormat="true" customHeight="false" hidden="false" ht="15.9" outlineLevel="0" r="666" s="171">
      <c r="A666" s="55" t="n">
        <v>649</v>
      </c>
      <c r="B666" s="55" t="n">
        <v>8645</v>
      </c>
      <c r="C666" s="145" t="s">
        <v>448</v>
      </c>
      <c r="D666" s="145" t="s">
        <v>437</v>
      </c>
      <c r="E666" s="145" t="s">
        <v>438</v>
      </c>
      <c r="F666" s="145" t="s">
        <v>750</v>
      </c>
      <c r="G666" s="55" t="s">
        <v>594</v>
      </c>
      <c r="H666" s="34" t="s">
        <v>288</v>
      </c>
      <c r="I666" s="120" t="n">
        <v>1</v>
      </c>
      <c r="J666" s="141" t="s">
        <v>438</v>
      </c>
      <c r="K666" s="141" t="n">
        <v>100</v>
      </c>
      <c r="L666" s="141" t="n">
        <v>25.6</v>
      </c>
      <c r="M666" s="141" t="s">
        <v>600</v>
      </c>
      <c r="N666" s="141" t="s">
        <v>52</v>
      </c>
      <c r="O666" s="144"/>
      <c r="P666" s="144"/>
      <c r="Q666" s="144"/>
      <c r="R666" s="144"/>
      <c r="S666" s="144"/>
      <c r="T666" s="144"/>
      <c r="U666" s="120" t="n">
        <v>2576.94</v>
      </c>
      <c r="V666" s="202" t="n">
        <v>2665.92</v>
      </c>
      <c r="W666" s="145" t="n">
        <v>409.66</v>
      </c>
      <c r="X666" s="145" t="s">
        <v>319</v>
      </c>
      <c r="Y666" s="145" t="n">
        <v>409.17</v>
      </c>
      <c r="Z666" s="145" t="s">
        <v>319</v>
      </c>
      <c r="AA666" s="145" t="n">
        <v>391.81</v>
      </c>
      <c r="AB666" s="145" t="s">
        <v>319</v>
      </c>
      <c r="AC666" s="145" t="n">
        <v>324.05</v>
      </c>
      <c r="AD666" s="145" t="s">
        <v>319</v>
      </c>
      <c r="AE666" s="145" t="n">
        <v>144.96</v>
      </c>
      <c r="AF666" s="145" t="s">
        <v>319</v>
      </c>
      <c r="AG666" s="145" t="n">
        <v>24.48</v>
      </c>
      <c r="AH666" s="145" t="s">
        <v>319</v>
      </c>
      <c r="AI666" s="145" t="n">
        <v>24.48</v>
      </c>
      <c r="AJ666" s="145" t="s">
        <v>319</v>
      </c>
      <c r="AK666" s="145" t="n">
        <v>117.75</v>
      </c>
      <c r="AL666" s="145" t="s">
        <v>319</v>
      </c>
      <c r="AM666" s="145" t="n">
        <v>56.23</v>
      </c>
      <c r="AN666" s="145" t="s">
        <v>319</v>
      </c>
      <c r="AO666" s="145" t="n">
        <v>210.81</v>
      </c>
      <c r="AP666" s="145" t="s">
        <v>319</v>
      </c>
      <c r="AQ666" s="145" t="n">
        <v>245.25</v>
      </c>
      <c r="AR666" s="145" t="s">
        <v>319</v>
      </c>
      <c r="AS666" s="145" t="n">
        <v>318.54</v>
      </c>
      <c r="AT666" s="145" t="s">
        <v>319</v>
      </c>
      <c r="AU666" s="145" t="n">
        <v>2708.28</v>
      </c>
      <c r="AV666" s="203"/>
      <c r="AW666" s="145" t="s">
        <v>600</v>
      </c>
      <c r="AX666" s="145" t="s">
        <v>444</v>
      </c>
      <c r="AY666" s="145" t="n">
        <v>1</v>
      </c>
      <c r="AZ666" s="145" t="s">
        <v>453</v>
      </c>
    </row>
    <row collapsed="false" customFormat="true" customHeight="false" hidden="false" ht="15.9" outlineLevel="0" r="667" s="171">
      <c r="A667" s="55" t="n">
        <v>650</v>
      </c>
      <c r="B667" s="55" t="n">
        <v>8646</v>
      </c>
      <c r="C667" s="145" t="s">
        <v>448</v>
      </c>
      <c r="D667" s="145" t="s">
        <v>437</v>
      </c>
      <c r="E667" s="145" t="s">
        <v>438</v>
      </c>
      <c r="F667" s="145" t="s">
        <v>750</v>
      </c>
      <c r="G667" s="55" t="s">
        <v>594</v>
      </c>
      <c r="H667" s="34" t="s">
        <v>288</v>
      </c>
      <c r="I667" s="120" t="n">
        <v>1</v>
      </c>
      <c r="J667" s="141" t="s">
        <v>438</v>
      </c>
      <c r="K667" s="141" t="n">
        <v>100</v>
      </c>
      <c r="L667" s="141" t="n">
        <v>25.6</v>
      </c>
      <c r="M667" s="141" t="s">
        <v>600</v>
      </c>
      <c r="N667" s="141" t="s">
        <v>52</v>
      </c>
      <c r="O667" s="144"/>
      <c r="P667" s="144"/>
      <c r="Q667" s="144"/>
      <c r="R667" s="144"/>
      <c r="S667" s="144"/>
      <c r="T667" s="144"/>
      <c r="U667" s="120" t="n">
        <v>2490.16</v>
      </c>
      <c r="V667" s="202" t="n">
        <v>2696.07</v>
      </c>
      <c r="W667" s="145" t="n">
        <v>415.58</v>
      </c>
      <c r="X667" s="145" t="s">
        <v>319</v>
      </c>
      <c r="Y667" s="145" t="n">
        <v>410.92</v>
      </c>
      <c r="Z667" s="145" t="s">
        <v>319</v>
      </c>
      <c r="AA667" s="145" t="n">
        <v>392.29</v>
      </c>
      <c r="AB667" s="145" t="s">
        <v>319</v>
      </c>
      <c r="AC667" s="145" t="n">
        <v>324.35</v>
      </c>
      <c r="AD667" s="145" t="s">
        <v>319</v>
      </c>
      <c r="AE667" s="145" t="n">
        <v>147.27</v>
      </c>
      <c r="AF667" s="145" t="s">
        <v>319</v>
      </c>
      <c r="AG667" s="145" t="n">
        <v>25.18</v>
      </c>
      <c r="AH667" s="145" t="s">
        <v>319</v>
      </c>
      <c r="AI667" s="145" t="n">
        <v>25.18</v>
      </c>
      <c r="AJ667" s="145" t="s">
        <v>319</v>
      </c>
      <c r="AK667" s="145" t="n">
        <v>39.06</v>
      </c>
      <c r="AL667" s="145" t="s">
        <v>319</v>
      </c>
      <c r="AM667" s="145" t="n">
        <v>51</v>
      </c>
      <c r="AN667" s="145" t="s">
        <v>319</v>
      </c>
      <c r="AO667" s="145" t="n">
        <v>205.5</v>
      </c>
      <c r="AP667" s="145" t="s">
        <v>319</v>
      </c>
      <c r="AQ667" s="145" t="n">
        <v>241.75</v>
      </c>
      <c r="AR667" s="145" t="s">
        <v>319</v>
      </c>
      <c r="AS667" s="145" t="n">
        <v>313.53</v>
      </c>
      <c r="AT667" s="145" t="s">
        <v>319</v>
      </c>
      <c r="AU667" s="145" t="n">
        <v>2635.22</v>
      </c>
      <c r="AV667" s="203"/>
      <c r="AW667" s="145" t="s">
        <v>600</v>
      </c>
      <c r="AX667" s="145" t="s">
        <v>444</v>
      </c>
      <c r="AY667" s="145" t="n">
        <v>1</v>
      </c>
      <c r="AZ667" s="145" t="s">
        <v>453</v>
      </c>
    </row>
    <row collapsed="false" customFormat="true" customHeight="false" hidden="false" ht="15.9" outlineLevel="0" r="668" s="171">
      <c r="A668" s="55" t="n">
        <v>651</v>
      </c>
      <c r="B668" s="55" t="n">
        <v>8647</v>
      </c>
      <c r="C668" s="145" t="s">
        <v>448</v>
      </c>
      <c r="D668" s="145" t="s">
        <v>437</v>
      </c>
      <c r="E668" s="145" t="s">
        <v>438</v>
      </c>
      <c r="F668" s="145" t="s">
        <v>750</v>
      </c>
      <c r="G668" s="55" t="s">
        <v>594</v>
      </c>
      <c r="H668" s="34" t="s">
        <v>288</v>
      </c>
      <c r="I668" s="120" t="n">
        <v>1</v>
      </c>
      <c r="J668" s="141" t="s">
        <v>438</v>
      </c>
      <c r="K668" s="141" t="n">
        <v>100</v>
      </c>
      <c r="L668" s="141" t="n">
        <v>25.6</v>
      </c>
      <c r="M668" s="141" t="s">
        <v>600</v>
      </c>
      <c r="N668" s="141" t="s">
        <v>52</v>
      </c>
      <c r="O668" s="144"/>
      <c r="P668" s="144"/>
      <c r="Q668" s="144"/>
      <c r="R668" s="144"/>
      <c r="S668" s="144"/>
      <c r="T668" s="144"/>
      <c r="U668" s="120" t="n">
        <v>941.44</v>
      </c>
      <c r="V668" s="202" t="n">
        <v>990.53</v>
      </c>
      <c r="W668" s="145" t="n">
        <v>147.72</v>
      </c>
      <c r="X668" s="145" t="s">
        <v>319</v>
      </c>
      <c r="Y668" s="145" t="n">
        <v>145.78</v>
      </c>
      <c r="Z668" s="145" t="s">
        <v>319</v>
      </c>
      <c r="AA668" s="145" t="n">
        <v>135.76</v>
      </c>
      <c r="AB668" s="145" t="s">
        <v>319</v>
      </c>
      <c r="AC668" s="145" t="n">
        <v>117.73</v>
      </c>
      <c r="AD668" s="145" t="s">
        <v>319</v>
      </c>
      <c r="AE668" s="145" t="n">
        <v>56.19</v>
      </c>
      <c r="AF668" s="145" t="s">
        <v>319</v>
      </c>
      <c r="AG668" s="145" t="n">
        <v>12.14</v>
      </c>
      <c r="AH668" s="145" t="s">
        <v>319</v>
      </c>
      <c r="AI668" s="145" t="n">
        <v>12.14</v>
      </c>
      <c r="AJ668" s="145" t="s">
        <v>319</v>
      </c>
      <c r="AK668" s="145" t="n">
        <v>17.6</v>
      </c>
      <c r="AL668" s="145" t="s">
        <v>319</v>
      </c>
      <c r="AM668" s="145" t="n">
        <v>33.45</v>
      </c>
      <c r="AN668" s="145" t="s">
        <v>319</v>
      </c>
      <c r="AO668" s="145" t="n">
        <v>122.46</v>
      </c>
      <c r="AP668" s="145" t="s">
        <v>319</v>
      </c>
      <c r="AQ668" s="145" t="n">
        <v>64.36</v>
      </c>
      <c r="AR668" s="145" t="s">
        <v>319</v>
      </c>
      <c r="AS668" s="145" t="n">
        <v>114.52</v>
      </c>
      <c r="AT668" s="145" t="s">
        <v>319</v>
      </c>
      <c r="AU668" s="145" t="n">
        <v>997.25</v>
      </c>
      <c r="AV668" s="203"/>
      <c r="AW668" s="145" t="s">
        <v>600</v>
      </c>
      <c r="AX668" s="145" t="s">
        <v>444</v>
      </c>
      <c r="AY668" s="145" t="n">
        <v>1</v>
      </c>
      <c r="AZ668" s="145" t="s">
        <v>453</v>
      </c>
    </row>
    <row collapsed="false" customFormat="true" customHeight="false" hidden="false" ht="15.9" outlineLevel="0" r="669" s="171">
      <c r="A669" s="55" t="n">
        <v>652</v>
      </c>
      <c r="B669" s="55" t="n">
        <v>8648</v>
      </c>
      <c r="C669" s="145" t="s">
        <v>448</v>
      </c>
      <c r="D669" s="145" t="s">
        <v>437</v>
      </c>
      <c r="E669" s="145" t="s">
        <v>438</v>
      </c>
      <c r="F669" s="145" t="s">
        <v>750</v>
      </c>
      <c r="G669" s="55" t="s">
        <v>594</v>
      </c>
      <c r="H669" s="34" t="s">
        <v>288</v>
      </c>
      <c r="I669" s="120" t="n">
        <v>1</v>
      </c>
      <c r="J669" s="141" t="s">
        <v>438</v>
      </c>
      <c r="K669" s="141" t="n">
        <v>100</v>
      </c>
      <c r="L669" s="141" t="n">
        <v>25.6</v>
      </c>
      <c r="M669" s="141" t="s">
        <v>600</v>
      </c>
      <c r="N669" s="141" t="s">
        <v>52</v>
      </c>
      <c r="O669" s="144"/>
      <c r="P669" s="144"/>
      <c r="Q669" s="144"/>
      <c r="R669" s="144"/>
      <c r="S669" s="144"/>
      <c r="T669" s="144"/>
      <c r="U669" s="120" t="n">
        <v>1061.41</v>
      </c>
      <c r="V669" s="202" t="n">
        <v>1033.54</v>
      </c>
      <c r="W669" s="145" t="n">
        <v>157.11</v>
      </c>
      <c r="X669" s="145" t="s">
        <v>319</v>
      </c>
      <c r="Y669" s="145" t="n">
        <v>153.83</v>
      </c>
      <c r="Z669" s="145" t="s">
        <v>319</v>
      </c>
      <c r="AA669" s="145" t="n">
        <v>143.5</v>
      </c>
      <c r="AB669" s="145" t="s">
        <v>319</v>
      </c>
      <c r="AC669" s="145" t="n">
        <v>120.88</v>
      </c>
      <c r="AD669" s="145" t="s">
        <v>319</v>
      </c>
      <c r="AE669" s="145" t="n">
        <v>56.79</v>
      </c>
      <c r="AF669" s="145" t="s">
        <v>319</v>
      </c>
      <c r="AG669" s="145" t="n">
        <v>11.2</v>
      </c>
      <c r="AH669" s="145" t="s">
        <v>319</v>
      </c>
      <c r="AI669" s="145" t="n">
        <v>11.2</v>
      </c>
      <c r="AJ669" s="145" t="s">
        <v>319</v>
      </c>
      <c r="AK669" s="145" t="n">
        <v>17.16</v>
      </c>
      <c r="AL669" s="145" t="s">
        <v>319</v>
      </c>
      <c r="AM669" s="145" t="n">
        <v>20.01</v>
      </c>
      <c r="AN669" s="145" t="s">
        <v>319</v>
      </c>
      <c r="AO669" s="145" t="n">
        <v>79.29</v>
      </c>
      <c r="AP669" s="145" t="s">
        <v>319</v>
      </c>
      <c r="AQ669" s="145" t="n">
        <v>90.69</v>
      </c>
      <c r="AR669" s="145" t="s">
        <v>319</v>
      </c>
      <c r="AS669" s="145" t="n">
        <v>114.73</v>
      </c>
      <c r="AT669" s="145" t="s">
        <v>319</v>
      </c>
      <c r="AU669" s="145" t="n">
        <v>993.62</v>
      </c>
      <c r="AV669" s="203"/>
      <c r="AW669" s="145" t="s">
        <v>600</v>
      </c>
      <c r="AX669" s="145" t="s">
        <v>444</v>
      </c>
      <c r="AY669" s="145" t="n">
        <v>1</v>
      </c>
      <c r="AZ669" s="145" t="s">
        <v>453</v>
      </c>
    </row>
    <row collapsed="false" customFormat="true" customHeight="false" hidden="false" ht="15.9" outlineLevel="0" r="670" s="171">
      <c r="A670" s="55" t="n">
        <v>653</v>
      </c>
      <c r="B670" s="55" t="n">
        <v>8649</v>
      </c>
      <c r="C670" s="145" t="s">
        <v>448</v>
      </c>
      <c r="D670" s="145" t="s">
        <v>437</v>
      </c>
      <c r="E670" s="145" t="s">
        <v>438</v>
      </c>
      <c r="F670" s="145" t="s">
        <v>750</v>
      </c>
      <c r="G670" s="55" t="s">
        <v>594</v>
      </c>
      <c r="H670" s="34" t="s">
        <v>288</v>
      </c>
      <c r="I670" s="120" t="n">
        <v>2</v>
      </c>
      <c r="J670" s="141" t="s">
        <v>438</v>
      </c>
      <c r="K670" s="141" t="n">
        <v>100</v>
      </c>
      <c r="L670" s="141" t="n">
        <v>25.6</v>
      </c>
      <c r="M670" s="141" t="s">
        <v>600</v>
      </c>
      <c r="N670" s="141" t="s">
        <v>52</v>
      </c>
      <c r="O670" s="144"/>
      <c r="P670" s="144"/>
      <c r="Q670" s="144"/>
      <c r="R670" s="144"/>
      <c r="S670" s="144"/>
      <c r="T670" s="144"/>
      <c r="U670" s="120" t="n">
        <v>3583.45</v>
      </c>
      <c r="V670" s="202" t="n">
        <v>3637.15</v>
      </c>
      <c r="W670" s="145" t="n">
        <v>539.74</v>
      </c>
      <c r="X670" s="145" t="s">
        <v>319</v>
      </c>
      <c r="Y670" s="145" t="n">
        <v>535.61</v>
      </c>
      <c r="Z670" s="145" t="s">
        <v>319</v>
      </c>
      <c r="AA670" s="145" t="n">
        <v>500.13</v>
      </c>
      <c r="AB670" s="145" t="s">
        <v>319</v>
      </c>
      <c r="AC670" s="145" t="n">
        <v>422.14</v>
      </c>
      <c r="AD670" s="145" t="s">
        <v>319</v>
      </c>
      <c r="AE670" s="145" t="n">
        <v>202.19</v>
      </c>
      <c r="AF670" s="145" t="s">
        <v>319</v>
      </c>
      <c r="AG670" s="145" t="n">
        <v>8.37</v>
      </c>
      <c r="AH670" s="145" t="s">
        <v>319</v>
      </c>
      <c r="AI670" s="145" t="n">
        <v>8.37</v>
      </c>
      <c r="AJ670" s="145" t="s">
        <v>319</v>
      </c>
      <c r="AK670" s="145" t="n">
        <v>38.99</v>
      </c>
      <c r="AL670" s="145" t="s">
        <v>319</v>
      </c>
      <c r="AM670" s="145" t="n">
        <v>78.25</v>
      </c>
      <c r="AN670" s="145" t="s">
        <v>319</v>
      </c>
      <c r="AO670" s="145" t="n">
        <v>291.47</v>
      </c>
      <c r="AP670" s="145" t="s">
        <v>319</v>
      </c>
      <c r="AQ670" s="145" t="n">
        <v>324.94</v>
      </c>
      <c r="AR670" s="145" t="s">
        <v>319</v>
      </c>
      <c r="AS670" s="145" t="n">
        <v>411</v>
      </c>
      <c r="AT670" s="145" t="s">
        <v>319</v>
      </c>
      <c r="AU670" s="145" t="n">
        <v>3513.71</v>
      </c>
      <c r="AV670" s="203"/>
      <c r="AW670" s="145" t="s">
        <v>600</v>
      </c>
      <c r="AX670" s="145" t="s">
        <v>444</v>
      </c>
      <c r="AY670" s="145" t="n">
        <v>2</v>
      </c>
      <c r="AZ670" s="145" t="s">
        <v>453</v>
      </c>
    </row>
    <row collapsed="false" customFormat="true" customHeight="false" hidden="false" ht="15.9" outlineLevel="0" r="671" s="171">
      <c r="A671" s="55" t="n">
        <v>654</v>
      </c>
      <c r="B671" s="55" t="n">
        <v>8650</v>
      </c>
      <c r="C671" s="145" t="s">
        <v>448</v>
      </c>
      <c r="D671" s="145" t="s">
        <v>437</v>
      </c>
      <c r="E671" s="145" t="s">
        <v>438</v>
      </c>
      <c r="F671" s="145" t="s">
        <v>750</v>
      </c>
      <c r="G671" s="55" t="s">
        <v>594</v>
      </c>
      <c r="H671" s="34" t="s">
        <v>288</v>
      </c>
      <c r="I671" s="120" t="n">
        <v>1</v>
      </c>
      <c r="J671" s="141" t="s">
        <v>438</v>
      </c>
      <c r="K671" s="141" t="n">
        <v>100</v>
      </c>
      <c r="L671" s="141" t="n">
        <v>25.6</v>
      </c>
      <c r="M671" s="141" t="s">
        <v>600</v>
      </c>
      <c r="N671" s="141" t="s">
        <v>52</v>
      </c>
      <c r="O671" s="144"/>
      <c r="P671" s="144"/>
      <c r="Q671" s="144"/>
      <c r="R671" s="144"/>
      <c r="S671" s="144"/>
      <c r="T671" s="144"/>
      <c r="U671" s="120" t="n">
        <v>646.25</v>
      </c>
      <c r="V671" s="202" t="n">
        <v>606.51</v>
      </c>
      <c r="W671" s="145" t="n">
        <v>93.93</v>
      </c>
      <c r="X671" s="145" t="s">
        <v>319</v>
      </c>
      <c r="Y671" s="145" t="n">
        <v>93.48</v>
      </c>
      <c r="Z671" s="145" t="s">
        <v>319</v>
      </c>
      <c r="AA671" s="145" t="n">
        <v>88.44</v>
      </c>
      <c r="AB671" s="145" t="s">
        <v>319</v>
      </c>
      <c r="AC671" s="145" t="n">
        <v>74.07</v>
      </c>
      <c r="AD671" s="145" t="s">
        <v>319</v>
      </c>
      <c r="AE671" s="145" t="n">
        <v>32.65</v>
      </c>
      <c r="AF671" s="145" t="s">
        <v>319</v>
      </c>
      <c r="AG671" s="145" t="n">
        <v>6.94</v>
      </c>
      <c r="AH671" s="145" t="s">
        <v>319</v>
      </c>
      <c r="AI671" s="145" t="n">
        <v>6.94</v>
      </c>
      <c r="AJ671" s="145" t="s">
        <v>319</v>
      </c>
      <c r="AK671" s="145" t="n">
        <v>9.03</v>
      </c>
      <c r="AL671" s="145" t="s">
        <v>319</v>
      </c>
      <c r="AM671" s="145" t="n">
        <v>11.62</v>
      </c>
      <c r="AN671" s="145" t="s">
        <v>319</v>
      </c>
      <c r="AO671" s="145" t="n">
        <v>47.97</v>
      </c>
      <c r="AP671" s="145" t="s">
        <v>319</v>
      </c>
      <c r="AQ671" s="145" t="n">
        <v>54.38</v>
      </c>
      <c r="AR671" s="145" t="s">
        <v>319</v>
      </c>
      <c r="AS671" s="145" t="n">
        <v>69.94</v>
      </c>
      <c r="AT671" s="145" t="s">
        <v>319</v>
      </c>
      <c r="AU671" s="145" t="n">
        <v>603.16</v>
      </c>
      <c r="AV671" s="203"/>
      <c r="AW671" s="145" t="s">
        <v>600</v>
      </c>
      <c r="AX671" s="145" t="s">
        <v>444</v>
      </c>
      <c r="AY671" s="145" t="n">
        <v>1</v>
      </c>
      <c r="AZ671" s="145" t="s">
        <v>453</v>
      </c>
    </row>
    <row collapsed="false" customFormat="true" customHeight="false" hidden="false" ht="15.9" outlineLevel="0" r="672" s="171">
      <c r="A672" s="55" t="n">
        <v>655</v>
      </c>
      <c r="B672" s="55" t="n">
        <v>8651</v>
      </c>
      <c r="C672" s="145" t="s">
        <v>448</v>
      </c>
      <c r="D672" s="145" t="s">
        <v>437</v>
      </c>
      <c r="E672" s="145" t="s">
        <v>438</v>
      </c>
      <c r="F672" s="145" t="s">
        <v>750</v>
      </c>
      <c r="G672" s="55" t="s">
        <v>594</v>
      </c>
      <c r="H672" s="34" t="s">
        <v>288</v>
      </c>
      <c r="I672" s="120" t="n">
        <v>1</v>
      </c>
      <c r="J672" s="141" t="s">
        <v>438</v>
      </c>
      <c r="K672" s="141" t="n">
        <v>100</v>
      </c>
      <c r="L672" s="141" t="n">
        <v>25.6</v>
      </c>
      <c r="M672" s="141" t="s">
        <v>600</v>
      </c>
      <c r="N672" s="141" t="s">
        <v>52</v>
      </c>
      <c r="O672" s="144"/>
      <c r="P672" s="144"/>
      <c r="Q672" s="144"/>
      <c r="R672" s="144"/>
      <c r="S672" s="144"/>
      <c r="T672" s="144"/>
      <c r="U672" s="120" t="n">
        <v>458.02</v>
      </c>
      <c r="V672" s="202" t="n">
        <v>488.47</v>
      </c>
      <c r="W672" s="145" t="n">
        <v>79.43</v>
      </c>
      <c r="X672" s="145" t="s">
        <v>319</v>
      </c>
      <c r="Y672" s="145" t="n">
        <v>79.27</v>
      </c>
      <c r="Z672" s="145" t="s">
        <v>319</v>
      </c>
      <c r="AA672" s="145" t="n">
        <v>77.13</v>
      </c>
      <c r="AB672" s="145" t="s">
        <v>319</v>
      </c>
      <c r="AC672" s="145" t="n">
        <v>71.52</v>
      </c>
      <c r="AD672" s="145" t="s">
        <v>319</v>
      </c>
      <c r="AE672" s="145" t="n">
        <v>31.36</v>
      </c>
      <c r="AF672" s="145" t="s">
        <v>319</v>
      </c>
      <c r="AG672" s="145" t="n">
        <v>4.51</v>
      </c>
      <c r="AH672" s="145" t="s">
        <v>319</v>
      </c>
      <c r="AI672" s="145" t="n">
        <v>4.51</v>
      </c>
      <c r="AJ672" s="145" t="s">
        <v>319</v>
      </c>
      <c r="AK672" s="145" t="n">
        <v>7.06</v>
      </c>
      <c r="AL672" s="145" t="s">
        <v>319</v>
      </c>
      <c r="AM672" s="145" t="n">
        <v>20.01</v>
      </c>
      <c r="AN672" s="145" t="s">
        <v>319</v>
      </c>
      <c r="AO672" s="145" t="n">
        <v>79.29</v>
      </c>
      <c r="AP672" s="145" t="s">
        <v>319</v>
      </c>
      <c r="AQ672" s="145" t="n">
        <v>90.69</v>
      </c>
      <c r="AR672" s="145" t="s">
        <v>319</v>
      </c>
      <c r="AS672" s="145" t="n">
        <v>114.73</v>
      </c>
      <c r="AT672" s="145" t="s">
        <v>319</v>
      </c>
      <c r="AU672" s="145" t="n">
        <v>665.53</v>
      </c>
      <c r="AV672" s="203"/>
      <c r="AW672" s="145" t="s">
        <v>600</v>
      </c>
      <c r="AX672" s="145" t="s">
        <v>444</v>
      </c>
      <c r="AY672" s="145" t="n">
        <v>1</v>
      </c>
      <c r="AZ672" s="145" t="s">
        <v>453</v>
      </c>
    </row>
    <row collapsed="false" customFormat="true" customHeight="false" hidden="false" ht="15.9" outlineLevel="0" r="673" s="171">
      <c r="A673" s="55" t="n">
        <v>656</v>
      </c>
      <c r="B673" s="55" t="n">
        <v>8652</v>
      </c>
      <c r="C673" s="145" t="s">
        <v>448</v>
      </c>
      <c r="D673" s="145" t="s">
        <v>437</v>
      </c>
      <c r="E673" s="145" t="s">
        <v>438</v>
      </c>
      <c r="F673" s="145" t="s">
        <v>750</v>
      </c>
      <c r="G673" s="55" t="s">
        <v>594</v>
      </c>
      <c r="H673" s="34" t="s">
        <v>288</v>
      </c>
      <c r="I673" s="120" t="n">
        <v>1</v>
      </c>
      <c r="J673" s="141" t="s">
        <v>438</v>
      </c>
      <c r="K673" s="141" t="n">
        <v>100</v>
      </c>
      <c r="L673" s="141" t="n">
        <v>25.6</v>
      </c>
      <c r="M673" s="141" t="s">
        <v>600</v>
      </c>
      <c r="N673" s="141" t="s">
        <v>52</v>
      </c>
      <c r="O673" s="144"/>
      <c r="P673" s="144"/>
      <c r="Q673" s="144"/>
      <c r="R673" s="144"/>
      <c r="S673" s="144"/>
      <c r="T673" s="144"/>
      <c r="U673" s="120" t="n">
        <v>334.68</v>
      </c>
      <c r="V673" s="202" t="n">
        <v>358.73</v>
      </c>
      <c r="W673" s="145" t="n">
        <v>61.59</v>
      </c>
      <c r="X673" s="145" t="s">
        <v>319</v>
      </c>
      <c r="Y673" s="145" t="n">
        <v>63.25</v>
      </c>
      <c r="Z673" s="145" t="s">
        <v>319</v>
      </c>
      <c r="AA673" s="145" t="n">
        <v>58.8</v>
      </c>
      <c r="AB673" s="145" t="s">
        <v>319</v>
      </c>
      <c r="AC673" s="145" t="n">
        <v>49.58</v>
      </c>
      <c r="AD673" s="145" t="s">
        <v>319</v>
      </c>
      <c r="AE673" s="145" t="n">
        <v>23.26</v>
      </c>
      <c r="AF673" s="145" t="s">
        <v>319</v>
      </c>
      <c r="AG673" s="145" t="n">
        <v>5.51</v>
      </c>
      <c r="AH673" s="145" t="s">
        <v>319</v>
      </c>
      <c r="AI673" s="145" t="n">
        <v>5.51</v>
      </c>
      <c r="AJ673" s="145" t="s">
        <v>319</v>
      </c>
      <c r="AK673" s="145" t="n">
        <v>7.28</v>
      </c>
      <c r="AL673" s="145" t="s">
        <v>319</v>
      </c>
      <c r="AM673" s="145" t="n">
        <v>10.65</v>
      </c>
      <c r="AN673" s="145" t="s">
        <v>319</v>
      </c>
      <c r="AO673" s="145" t="n">
        <v>28.99</v>
      </c>
      <c r="AP673" s="145" t="s">
        <v>319</v>
      </c>
      <c r="AQ673" s="145" t="n">
        <v>32.79</v>
      </c>
      <c r="AR673" s="145" t="s">
        <v>319</v>
      </c>
      <c r="AS673" s="145" t="n">
        <v>42.17</v>
      </c>
      <c r="AT673" s="145" t="s">
        <v>319</v>
      </c>
      <c r="AU673" s="145" t="n">
        <v>398.62</v>
      </c>
      <c r="AV673" s="203"/>
      <c r="AW673" s="145" t="s">
        <v>600</v>
      </c>
      <c r="AX673" s="145" t="s">
        <v>444</v>
      </c>
      <c r="AY673" s="145" t="n">
        <v>1</v>
      </c>
      <c r="AZ673" s="145" t="s">
        <v>453</v>
      </c>
    </row>
    <row collapsed="false" customFormat="true" customHeight="false" hidden="false" ht="15.9" outlineLevel="0" r="674" s="171">
      <c r="A674" s="55" t="n">
        <v>657</v>
      </c>
      <c r="B674" s="55" t="n">
        <v>8653</v>
      </c>
      <c r="C674" s="145" t="s">
        <v>448</v>
      </c>
      <c r="D674" s="145" t="s">
        <v>437</v>
      </c>
      <c r="E674" s="145" t="s">
        <v>438</v>
      </c>
      <c r="F674" s="145" t="s">
        <v>750</v>
      </c>
      <c r="G674" s="55" t="s">
        <v>594</v>
      </c>
      <c r="H674" s="34" t="s">
        <v>288</v>
      </c>
      <c r="I674" s="120" t="n">
        <v>1</v>
      </c>
      <c r="J674" s="141" t="s">
        <v>438</v>
      </c>
      <c r="K674" s="141" t="n">
        <v>100</v>
      </c>
      <c r="L674" s="141" t="n">
        <v>25.6</v>
      </c>
      <c r="M674" s="141" t="s">
        <v>600</v>
      </c>
      <c r="N674" s="141" t="s">
        <v>52</v>
      </c>
      <c r="O674" s="144"/>
      <c r="P674" s="144"/>
      <c r="Q674" s="144"/>
      <c r="R674" s="144"/>
      <c r="S674" s="144"/>
      <c r="T674" s="144"/>
      <c r="U674" s="120" t="n">
        <v>351.58</v>
      </c>
      <c r="V674" s="202" t="n">
        <v>386.4</v>
      </c>
      <c r="W674" s="145" t="n">
        <v>58.28</v>
      </c>
      <c r="X674" s="145" t="s">
        <v>319</v>
      </c>
      <c r="Y674" s="145" t="n">
        <v>55.89</v>
      </c>
      <c r="Z674" s="145" t="s">
        <v>319</v>
      </c>
      <c r="AA674" s="145" t="n">
        <v>52.72</v>
      </c>
      <c r="AB674" s="145" t="s">
        <v>319</v>
      </c>
      <c r="AC674" s="145" t="n">
        <v>44.32</v>
      </c>
      <c r="AD674" s="145" t="s">
        <v>319</v>
      </c>
      <c r="AE674" s="145" t="n">
        <v>21.73</v>
      </c>
      <c r="AF674" s="145" t="s">
        <v>319</v>
      </c>
      <c r="AG674" s="145" t="n">
        <v>3.12</v>
      </c>
      <c r="AH674" s="145" t="s">
        <v>319</v>
      </c>
      <c r="AI674" s="145" t="n">
        <v>3.12</v>
      </c>
      <c r="AJ674" s="145" t="s">
        <v>319</v>
      </c>
      <c r="AK674" s="145" t="n">
        <v>5.22</v>
      </c>
      <c r="AL674" s="145" t="s">
        <v>319</v>
      </c>
      <c r="AM674" s="145" t="n">
        <v>6.59</v>
      </c>
      <c r="AN674" s="145" t="s">
        <v>319</v>
      </c>
      <c r="AO674" s="145" t="n">
        <v>53.97</v>
      </c>
      <c r="AP674" s="145" t="s">
        <v>319</v>
      </c>
      <c r="AQ674" s="145" t="n">
        <v>5.13</v>
      </c>
      <c r="AR674" s="145" t="s">
        <v>319</v>
      </c>
      <c r="AS674" s="145" t="n">
        <v>43.23</v>
      </c>
      <c r="AT674" s="145" t="s">
        <v>319</v>
      </c>
      <c r="AU674" s="145" t="n">
        <v>359.11</v>
      </c>
      <c r="AV674" s="203"/>
      <c r="AW674" s="145" t="s">
        <v>600</v>
      </c>
      <c r="AX674" s="145" t="s">
        <v>444</v>
      </c>
      <c r="AY674" s="145" t="n">
        <v>1</v>
      </c>
      <c r="AZ674" s="145" t="s">
        <v>453</v>
      </c>
    </row>
    <row collapsed="false" customFormat="true" customHeight="false" hidden="false" ht="15.9" outlineLevel="0" r="675" s="171">
      <c r="A675" s="55" t="n">
        <v>658</v>
      </c>
      <c r="B675" s="55" t="n">
        <v>8654</v>
      </c>
      <c r="C675" s="145" t="s">
        <v>448</v>
      </c>
      <c r="D675" s="145" t="s">
        <v>437</v>
      </c>
      <c r="E675" s="145" t="s">
        <v>438</v>
      </c>
      <c r="F675" s="145" t="s">
        <v>750</v>
      </c>
      <c r="G675" s="55" t="s">
        <v>594</v>
      </c>
      <c r="H675" s="34" t="s">
        <v>288</v>
      </c>
      <c r="I675" s="120" t="n">
        <v>2</v>
      </c>
      <c r="J675" s="141" t="s">
        <v>438</v>
      </c>
      <c r="K675" s="141" t="n">
        <v>100</v>
      </c>
      <c r="L675" s="141" t="n">
        <v>25.6</v>
      </c>
      <c r="M675" s="141" t="s">
        <v>600</v>
      </c>
      <c r="N675" s="141" t="s">
        <v>52</v>
      </c>
      <c r="O675" s="144"/>
      <c r="P675" s="144"/>
      <c r="Q675" s="144"/>
      <c r="R675" s="144"/>
      <c r="S675" s="144"/>
      <c r="T675" s="144"/>
      <c r="U675" s="120" t="n">
        <v>4761.08</v>
      </c>
      <c r="V675" s="202" t="n">
        <v>4745.51</v>
      </c>
      <c r="W675" s="145" t="n">
        <v>738.04</v>
      </c>
      <c r="X675" s="145" t="s">
        <v>319</v>
      </c>
      <c r="Y675" s="145" t="n">
        <v>738.81</v>
      </c>
      <c r="Z675" s="145" t="s">
        <v>319</v>
      </c>
      <c r="AA675" s="145" t="n">
        <v>685.95</v>
      </c>
      <c r="AB675" s="145" t="s">
        <v>319</v>
      </c>
      <c r="AC675" s="145" t="n">
        <v>587.15</v>
      </c>
      <c r="AD675" s="145" t="s">
        <v>319</v>
      </c>
      <c r="AE675" s="145" t="n">
        <v>278.76</v>
      </c>
      <c r="AF675" s="145" t="s">
        <v>319</v>
      </c>
      <c r="AG675" s="145" t="n">
        <v>43.71</v>
      </c>
      <c r="AH675" s="145" t="s">
        <v>319</v>
      </c>
      <c r="AI675" s="145" t="n">
        <v>43.71</v>
      </c>
      <c r="AJ675" s="145" t="s">
        <v>319</v>
      </c>
      <c r="AK675" s="145" t="n">
        <v>75.94</v>
      </c>
      <c r="AL675" s="145" t="s">
        <v>319</v>
      </c>
      <c r="AM675" s="145" t="n">
        <v>99.96</v>
      </c>
      <c r="AN675" s="145" t="s">
        <v>319</v>
      </c>
      <c r="AO675" s="145" t="n">
        <v>341.94</v>
      </c>
      <c r="AP675" s="145" t="s">
        <v>319</v>
      </c>
      <c r="AQ675" s="145" t="n">
        <v>416.52</v>
      </c>
      <c r="AR675" s="145" t="s">
        <v>319</v>
      </c>
      <c r="AS675" s="145" t="n">
        <v>534.01</v>
      </c>
      <c r="AT675" s="145" t="s">
        <v>319</v>
      </c>
      <c r="AU675" s="145" t="n">
        <v>4679.18</v>
      </c>
      <c r="AV675" s="203"/>
      <c r="AW675" s="145" t="s">
        <v>600</v>
      </c>
      <c r="AX675" s="145" t="s">
        <v>444</v>
      </c>
      <c r="AY675" s="145" t="n">
        <v>2</v>
      </c>
      <c r="AZ675" s="145" t="s">
        <v>453</v>
      </c>
    </row>
    <row collapsed="false" customFormat="true" customHeight="false" hidden="false" ht="15.9" outlineLevel="0" r="676" s="171">
      <c r="A676" s="55" t="n">
        <v>659</v>
      </c>
      <c r="B676" s="55" t="n">
        <v>8655</v>
      </c>
      <c r="C676" s="145" t="s">
        <v>448</v>
      </c>
      <c r="D676" s="145" t="s">
        <v>437</v>
      </c>
      <c r="E676" s="145" t="s">
        <v>438</v>
      </c>
      <c r="F676" s="145" t="s">
        <v>750</v>
      </c>
      <c r="G676" s="55" t="s">
        <v>594</v>
      </c>
      <c r="H676" s="34" t="s">
        <v>288</v>
      </c>
      <c r="I676" s="120" t="n">
        <v>1</v>
      </c>
      <c r="J676" s="141" t="s">
        <v>438</v>
      </c>
      <c r="K676" s="141" t="n">
        <v>100</v>
      </c>
      <c r="L676" s="141" t="n">
        <v>25.6</v>
      </c>
      <c r="M676" s="141" t="s">
        <v>600</v>
      </c>
      <c r="N676" s="141" t="s">
        <v>52</v>
      </c>
      <c r="O676" s="144"/>
      <c r="P676" s="144"/>
      <c r="Q676" s="144"/>
      <c r="R676" s="144"/>
      <c r="S676" s="144"/>
      <c r="T676" s="144"/>
      <c r="U676" s="120" t="n">
        <v>1054.31</v>
      </c>
      <c r="V676" s="202" t="n">
        <v>1028.28</v>
      </c>
      <c r="W676" s="145" t="n">
        <v>154.51</v>
      </c>
      <c r="X676" s="145" t="s">
        <v>319</v>
      </c>
      <c r="Y676" s="145" t="n">
        <v>154.91</v>
      </c>
      <c r="Z676" s="145" t="s">
        <v>319</v>
      </c>
      <c r="AA676" s="145" t="n">
        <v>143.73</v>
      </c>
      <c r="AB676" s="145" t="s">
        <v>319</v>
      </c>
      <c r="AC676" s="145" t="n">
        <v>124.37</v>
      </c>
      <c r="AD676" s="145" t="s">
        <v>319</v>
      </c>
      <c r="AE676" s="145" t="n">
        <v>58.67</v>
      </c>
      <c r="AF676" s="145" t="s">
        <v>319</v>
      </c>
      <c r="AG676" s="145" t="n">
        <v>11.1</v>
      </c>
      <c r="AH676" s="145" t="s">
        <v>319</v>
      </c>
      <c r="AI676" s="145" t="n">
        <v>11.1</v>
      </c>
      <c r="AJ676" s="145" t="s">
        <v>319</v>
      </c>
      <c r="AK676" s="145" t="n">
        <v>17.02</v>
      </c>
      <c r="AL676" s="145" t="s">
        <v>319</v>
      </c>
      <c r="AM676" s="145" t="n">
        <v>21.57</v>
      </c>
      <c r="AN676" s="145" t="s">
        <v>319</v>
      </c>
      <c r="AO676" s="145" t="n">
        <v>83.96</v>
      </c>
      <c r="AP676" s="145" t="s">
        <v>319</v>
      </c>
      <c r="AQ676" s="145" t="n">
        <v>100.48</v>
      </c>
      <c r="AR676" s="145" t="s">
        <v>319</v>
      </c>
      <c r="AS676" s="145" t="n">
        <v>120.68</v>
      </c>
      <c r="AT676" s="145" t="s">
        <v>319</v>
      </c>
      <c r="AU676" s="145" t="n">
        <v>1018.42</v>
      </c>
      <c r="AV676" s="203"/>
      <c r="AW676" s="145" t="s">
        <v>600</v>
      </c>
      <c r="AX676" s="145" t="s">
        <v>444</v>
      </c>
      <c r="AY676" s="145" t="n">
        <v>1</v>
      </c>
      <c r="AZ676" s="145" t="s">
        <v>453</v>
      </c>
    </row>
    <row collapsed="false" customFormat="true" customHeight="false" hidden="false" ht="15.9" outlineLevel="0" r="677" s="171">
      <c r="A677" s="55" t="n">
        <v>660</v>
      </c>
      <c r="B677" s="55" t="n">
        <v>8656</v>
      </c>
      <c r="C677" s="145" t="s">
        <v>448</v>
      </c>
      <c r="D677" s="145" t="s">
        <v>437</v>
      </c>
      <c r="E677" s="145" t="s">
        <v>438</v>
      </c>
      <c r="F677" s="145" t="s">
        <v>750</v>
      </c>
      <c r="G677" s="55" t="s">
        <v>594</v>
      </c>
      <c r="H677" s="34" t="s">
        <v>288</v>
      </c>
      <c r="I677" s="120" t="n">
        <v>2</v>
      </c>
      <c r="J677" s="141" t="s">
        <v>438</v>
      </c>
      <c r="K677" s="141" t="n">
        <v>100</v>
      </c>
      <c r="L677" s="141" t="n">
        <v>25.6</v>
      </c>
      <c r="M677" s="141" t="s">
        <v>600</v>
      </c>
      <c r="N677" s="141" t="s">
        <v>52</v>
      </c>
      <c r="O677" s="144"/>
      <c r="P677" s="144"/>
      <c r="Q677" s="144"/>
      <c r="R677" s="144"/>
      <c r="S677" s="144"/>
      <c r="T677" s="144"/>
      <c r="U677" s="120" t="n">
        <v>3094.83</v>
      </c>
      <c r="V677" s="202" t="n">
        <v>2821.98</v>
      </c>
      <c r="W677" s="145" t="n">
        <v>432.91</v>
      </c>
      <c r="X677" s="145" t="s">
        <v>319</v>
      </c>
      <c r="Y677" s="145" t="n">
        <v>429.35</v>
      </c>
      <c r="Z677" s="145" t="s">
        <v>319</v>
      </c>
      <c r="AA677" s="145" t="n">
        <v>396.79</v>
      </c>
      <c r="AB677" s="145" t="s">
        <v>319</v>
      </c>
      <c r="AC677" s="145" t="n">
        <v>332.41</v>
      </c>
      <c r="AD677" s="145" t="s">
        <v>319</v>
      </c>
      <c r="AE677" s="145" t="n">
        <v>149.19</v>
      </c>
      <c r="AF677" s="145" t="s">
        <v>319</v>
      </c>
      <c r="AG677" s="145" t="n">
        <v>27.33</v>
      </c>
      <c r="AH677" s="145" t="s">
        <v>319</v>
      </c>
      <c r="AI677" s="145" t="n">
        <v>27.33</v>
      </c>
      <c r="AJ677" s="145" t="s">
        <v>319</v>
      </c>
      <c r="AK677" s="145" t="n">
        <v>39.36</v>
      </c>
      <c r="AL677" s="145" t="s">
        <v>319</v>
      </c>
      <c r="AM677" s="145" t="n">
        <v>51.59</v>
      </c>
      <c r="AN677" s="145" t="s">
        <v>319</v>
      </c>
      <c r="AO677" s="145" t="n">
        <v>231.76</v>
      </c>
      <c r="AP677" s="145" t="s">
        <v>319</v>
      </c>
      <c r="AQ677" s="145" t="n">
        <v>260.67</v>
      </c>
      <c r="AR677" s="145" t="s">
        <v>319</v>
      </c>
      <c r="AS677" s="145" t="n">
        <v>321.33</v>
      </c>
      <c r="AT677" s="145" t="s">
        <v>319</v>
      </c>
      <c r="AU677" s="145" t="n">
        <v>2736.26</v>
      </c>
      <c r="AV677" s="203"/>
      <c r="AW677" s="145" t="s">
        <v>600</v>
      </c>
      <c r="AX677" s="145" t="s">
        <v>444</v>
      </c>
      <c r="AY677" s="145" t="n">
        <v>2</v>
      </c>
      <c r="AZ677" s="145" t="s">
        <v>453</v>
      </c>
    </row>
    <row collapsed="false" customFormat="true" customHeight="false" hidden="false" ht="15.9" outlineLevel="0" r="678" s="171">
      <c r="A678" s="55" t="n">
        <v>661</v>
      </c>
      <c r="B678" s="55" t="n">
        <v>8657</v>
      </c>
      <c r="C678" s="145" t="s">
        <v>448</v>
      </c>
      <c r="D678" s="145" t="s">
        <v>437</v>
      </c>
      <c r="E678" s="145" t="s">
        <v>438</v>
      </c>
      <c r="F678" s="145" t="s">
        <v>750</v>
      </c>
      <c r="G678" s="55" t="s">
        <v>594</v>
      </c>
      <c r="H678" s="34" t="s">
        <v>288</v>
      </c>
      <c r="I678" s="120" t="n">
        <v>1</v>
      </c>
      <c r="J678" s="141" t="s">
        <v>438</v>
      </c>
      <c r="K678" s="141" t="n">
        <v>100</v>
      </c>
      <c r="L678" s="141" t="n">
        <v>25.6</v>
      </c>
      <c r="M678" s="141" t="s">
        <v>600</v>
      </c>
      <c r="N678" s="141" t="s">
        <v>52</v>
      </c>
      <c r="O678" s="144"/>
      <c r="P678" s="144"/>
      <c r="Q678" s="144"/>
      <c r="R678" s="144"/>
      <c r="S678" s="144"/>
      <c r="T678" s="144"/>
      <c r="U678" s="120" t="n">
        <v>980.58</v>
      </c>
      <c r="V678" s="202" t="n">
        <v>904.47</v>
      </c>
      <c r="W678" s="145" t="n">
        <v>136.8</v>
      </c>
      <c r="X678" s="145" t="s">
        <v>319</v>
      </c>
      <c r="Y678" s="145" t="n">
        <v>138.91</v>
      </c>
      <c r="Z678" s="145" t="s">
        <v>319</v>
      </c>
      <c r="AA678" s="145" t="n">
        <v>127.98</v>
      </c>
      <c r="AB678" s="145" t="s">
        <v>319</v>
      </c>
      <c r="AC678" s="145" t="n">
        <v>108.72</v>
      </c>
      <c r="AD678" s="145" t="s">
        <v>319</v>
      </c>
      <c r="AE678" s="145" t="n">
        <v>50.28</v>
      </c>
      <c r="AF678" s="145" t="s">
        <v>319</v>
      </c>
      <c r="AG678" s="145" t="n">
        <v>10.19</v>
      </c>
      <c r="AH678" s="145" t="s">
        <v>319</v>
      </c>
      <c r="AI678" s="145" t="n">
        <v>10.19</v>
      </c>
      <c r="AJ678" s="145" t="s">
        <v>319</v>
      </c>
      <c r="AK678" s="145" t="n">
        <v>13.76</v>
      </c>
      <c r="AL678" s="145" t="s">
        <v>319</v>
      </c>
      <c r="AM678" s="145" t="n">
        <v>19.31</v>
      </c>
      <c r="AN678" s="145" t="s">
        <v>319</v>
      </c>
      <c r="AO678" s="145" t="n">
        <v>75.74</v>
      </c>
      <c r="AP678" s="145" t="s">
        <v>319</v>
      </c>
      <c r="AQ678" s="145" t="n">
        <v>85.71</v>
      </c>
      <c r="AR678" s="145" t="s">
        <v>319</v>
      </c>
      <c r="AS678" s="145" t="n">
        <v>104.65</v>
      </c>
      <c r="AT678" s="145" t="s">
        <v>319</v>
      </c>
      <c r="AU678" s="145" t="n">
        <v>897.54</v>
      </c>
      <c r="AV678" s="203"/>
      <c r="AW678" s="145" t="s">
        <v>600</v>
      </c>
      <c r="AX678" s="145" t="s">
        <v>444</v>
      </c>
      <c r="AY678" s="145" t="n">
        <v>1</v>
      </c>
      <c r="AZ678" s="145" t="s">
        <v>453</v>
      </c>
    </row>
    <row collapsed="false" customFormat="true" customHeight="false" hidden="false" ht="15.9" outlineLevel="0" r="679" s="171">
      <c r="A679" s="55" t="n">
        <v>662</v>
      </c>
      <c r="B679" s="55" t="n">
        <v>8658</v>
      </c>
      <c r="C679" s="145" t="s">
        <v>448</v>
      </c>
      <c r="D679" s="145" t="s">
        <v>437</v>
      </c>
      <c r="E679" s="145" t="s">
        <v>438</v>
      </c>
      <c r="F679" s="145" t="s">
        <v>750</v>
      </c>
      <c r="G679" s="55" t="s">
        <v>594</v>
      </c>
      <c r="H679" s="34" t="s">
        <v>288</v>
      </c>
      <c r="I679" s="120" t="n">
        <v>1</v>
      </c>
      <c r="J679" s="141" t="s">
        <v>438</v>
      </c>
      <c r="K679" s="141" t="n">
        <v>100</v>
      </c>
      <c r="L679" s="141" t="n">
        <v>25.6</v>
      </c>
      <c r="M679" s="141" t="s">
        <v>600</v>
      </c>
      <c r="N679" s="141" t="s">
        <v>52</v>
      </c>
      <c r="O679" s="144"/>
      <c r="P679" s="144"/>
      <c r="Q679" s="144"/>
      <c r="R679" s="144"/>
      <c r="S679" s="144"/>
      <c r="T679" s="144"/>
      <c r="U679" s="120" t="n">
        <v>595.22</v>
      </c>
      <c r="V679" s="202" t="n">
        <v>594.12</v>
      </c>
      <c r="W679" s="145" t="n">
        <v>89.74</v>
      </c>
      <c r="X679" s="145" t="s">
        <v>319</v>
      </c>
      <c r="Y679" s="145" t="n">
        <v>89.7</v>
      </c>
      <c r="Z679" s="145" t="s">
        <v>319</v>
      </c>
      <c r="AA679" s="145" t="n">
        <v>83.67</v>
      </c>
      <c r="AB679" s="145" t="s">
        <v>319</v>
      </c>
      <c r="AC679" s="145" t="n">
        <v>69.77</v>
      </c>
      <c r="AD679" s="145" t="s">
        <v>319</v>
      </c>
      <c r="AE679" s="145" t="n">
        <v>30.96</v>
      </c>
      <c r="AF679" s="145" t="s">
        <v>319</v>
      </c>
      <c r="AG679" s="145" t="n">
        <v>5.35</v>
      </c>
      <c r="AH679" s="145" t="s">
        <v>319</v>
      </c>
      <c r="AI679" s="145" t="n">
        <v>5.35</v>
      </c>
      <c r="AJ679" s="145" t="s">
        <v>319</v>
      </c>
      <c r="AK679" s="145" t="n">
        <v>9.18</v>
      </c>
      <c r="AL679" s="145" t="s">
        <v>319</v>
      </c>
      <c r="AM679" s="145" t="n">
        <v>11.38</v>
      </c>
      <c r="AN679" s="145" t="s">
        <v>319</v>
      </c>
      <c r="AO679" s="145" t="n">
        <v>48.12</v>
      </c>
      <c r="AP679" s="145" t="s">
        <v>319</v>
      </c>
      <c r="AQ679" s="145" t="n">
        <v>53.59</v>
      </c>
      <c r="AR679" s="145" t="s">
        <v>319</v>
      </c>
      <c r="AS679" s="145" t="n">
        <v>67.41</v>
      </c>
      <c r="AT679" s="145" t="s">
        <v>319</v>
      </c>
      <c r="AU679" s="145" t="n">
        <v>574.28</v>
      </c>
      <c r="AV679" s="203"/>
      <c r="AW679" s="145" t="s">
        <v>600</v>
      </c>
      <c r="AX679" s="145" t="s">
        <v>444</v>
      </c>
      <c r="AY679" s="145" t="n">
        <v>1</v>
      </c>
      <c r="AZ679" s="145" t="s">
        <v>453</v>
      </c>
    </row>
    <row collapsed="false" customFormat="true" customHeight="false" hidden="false" ht="15.9" outlineLevel="0" r="680" s="171">
      <c r="A680" s="55" t="n">
        <v>663</v>
      </c>
      <c r="B680" s="55" t="n">
        <v>8659</v>
      </c>
      <c r="C680" s="145" t="s">
        <v>448</v>
      </c>
      <c r="D680" s="145" t="s">
        <v>437</v>
      </c>
      <c r="E680" s="145" t="s">
        <v>438</v>
      </c>
      <c r="F680" s="145" t="s">
        <v>750</v>
      </c>
      <c r="G680" s="55" t="s">
        <v>594</v>
      </c>
      <c r="H680" s="34" t="s">
        <v>288</v>
      </c>
      <c r="I680" s="120" t="n">
        <v>1</v>
      </c>
      <c r="J680" s="141" t="s">
        <v>438</v>
      </c>
      <c r="K680" s="141" t="n">
        <v>100</v>
      </c>
      <c r="L680" s="141" t="n">
        <v>25.6</v>
      </c>
      <c r="M680" s="141" t="s">
        <v>600</v>
      </c>
      <c r="N680" s="141" t="s">
        <v>52</v>
      </c>
      <c r="O680" s="144"/>
      <c r="P680" s="144"/>
      <c r="Q680" s="144"/>
      <c r="R680" s="144"/>
      <c r="S680" s="144"/>
      <c r="T680" s="144"/>
      <c r="U680" s="120" t="n">
        <v>299.24</v>
      </c>
      <c r="V680" s="202" t="n">
        <v>323.55</v>
      </c>
      <c r="W680" s="145" t="n">
        <v>51.74</v>
      </c>
      <c r="X680" s="145" t="s">
        <v>319</v>
      </c>
      <c r="Y680" s="145" t="n">
        <v>51.76</v>
      </c>
      <c r="Z680" s="145" t="s">
        <v>319</v>
      </c>
      <c r="AA680" s="145" t="n">
        <v>48.8</v>
      </c>
      <c r="AB680" s="145" t="s">
        <v>319</v>
      </c>
      <c r="AC680" s="145" t="n">
        <v>40.15</v>
      </c>
      <c r="AD680" s="145" t="s">
        <v>319</v>
      </c>
      <c r="AE680" s="145" t="n">
        <v>17.4</v>
      </c>
      <c r="AF680" s="145" t="s">
        <v>319</v>
      </c>
      <c r="AG680" s="145" t="n">
        <v>13.23</v>
      </c>
      <c r="AH680" s="145" t="s">
        <v>319</v>
      </c>
      <c r="AI680" s="145" t="n">
        <v>13.23</v>
      </c>
      <c r="AJ680" s="145" t="s">
        <v>319</v>
      </c>
      <c r="AK680" s="145" t="n">
        <v>5.05</v>
      </c>
      <c r="AL680" s="145" t="s">
        <v>319</v>
      </c>
      <c r="AM680" s="145" t="n">
        <v>6.59</v>
      </c>
      <c r="AN680" s="145" t="s">
        <v>319</v>
      </c>
      <c r="AO680" s="145" t="n">
        <v>25.42</v>
      </c>
      <c r="AP680" s="145" t="s">
        <v>319</v>
      </c>
      <c r="AQ680" s="145" t="n">
        <v>29.47</v>
      </c>
      <c r="AR680" s="145" t="s">
        <v>319</v>
      </c>
      <c r="AS680" s="145" t="n">
        <v>38.19</v>
      </c>
      <c r="AT680" s="145" t="s">
        <v>319</v>
      </c>
      <c r="AU680" s="145" t="n">
        <v>335.92</v>
      </c>
      <c r="AV680" s="203"/>
      <c r="AW680" s="145" t="s">
        <v>600</v>
      </c>
      <c r="AX680" s="145" t="s">
        <v>444</v>
      </c>
      <c r="AY680" s="145" t="n">
        <v>1</v>
      </c>
      <c r="AZ680" s="145" t="s">
        <v>453</v>
      </c>
    </row>
    <row collapsed="false" customFormat="true" customHeight="false" hidden="false" ht="15.9" outlineLevel="0" r="681" s="171">
      <c r="A681" s="55" t="n">
        <v>664</v>
      </c>
      <c r="B681" s="55" t="n">
        <v>8660</v>
      </c>
      <c r="C681" s="145" t="s">
        <v>448</v>
      </c>
      <c r="D681" s="145" t="s">
        <v>437</v>
      </c>
      <c r="E681" s="145" t="s">
        <v>438</v>
      </c>
      <c r="F681" s="145" t="s">
        <v>750</v>
      </c>
      <c r="G681" s="55" t="s">
        <v>594</v>
      </c>
      <c r="H681" s="34" t="s">
        <v>288</v>
      </c>
      <c r="I681" s="120" t="n">
        <v>1</v>
      </c>
      <c r="J681" s="141" t="s">
        <v>438</v>
      </c>
      <c r="K681" s="141" t="n">
        <v>100</v>
      </c>
      <c r="L681" s="141" t="n">
        <v>25.6</v>
      </c>
      <c r="M681" s="141" t="s">
        <v>600</v>
      </c>
      <c r="N681" s="141" t="s">
        <v>52</v>
      </c>
      <c r="O681" s="144"/>
      <c r="P681" s="144"/>
      <c r="Q681" s="144"/>
      <c r="R681" s="144"/>
      <c r="S681" s="144"/>
      <c r="T681" s="144"/>
      <c r="U681" s="120" t="n">
        <v>487.65</v>
      </c>
      <c r="V681" s="202" t="n">
        <v>531.62</v>
      </c>
      <c r="W681" s="145" t="n">
        <v>83.04</v>
      </c>
      <c r="X681" s="145" t="s">
        <v>319</v>
      </c>
      <c r="Y681" s="145" t="n">
        <v>83.35</v>
      </c>
      <c r="Z681" s="145" t="s">
        <v>319</v>
      </c>
      <c r="AA681" s="145" t="n">
        <v>80.93</v>
      </c>
      <c r="AB681" s="145" t="s">
        <v>319</v>
      </c>
      <c r="AC681" s="145" t="n">
        <v>71.97</v>
      </c>
      <c r="AD681" s="145" t="s">
        <v>319</v>
      </c>
      <c r="AE681" s="145" t="n">
        <v>32.73</v>
      </c>
      <c r="AF681" s="145" t="s">
        <v>319</v>
      </c>
      <c r="AG681" s="145" t="n">
        <v>5.14</v>
      </c>
      <c r="AH681" s="145" t="s">
        <v>319</v>
      </c>
      <c r="AI681" s="145" t="n">
        <v>5.14</v>
      </c>
      <c r="AJ681" s="145" t="s">
        <v>319</v>
      </c>
      <c r="AK681" s="145" t="n">
        <v>7.86</v>
      </c>
      <c r="AL681" s="145" t="s">
        <v>319</v>
      </c>
      <c r="AM681" s="145" t="n">
        <v>11</v>
      </c>
      <c r="AN681" s="145" t="s">
        <v>319</v>
      </c>
      <c r="AO681" s="145" t="n">
        <v>44.84</v>
      </c>
      <c r="AP681" s="145" t="s">
        <v>319</v>
      </c>
      <c r="AQ681" s="145" t="n">
        <v>51.44</v>
      </c>
      <c r="AR681" s="145" t="s">
        <v>319</v>
      </c>
      <c r="AS681" s="145" t="n">
        <v>66.53</v>
      </c>
      <c r="AT681" s="145" t="s">
        <v>319</v>
      </c>
      <c r="AU681" s="145" t="n">
        <v>553.86</v>
      </c>
      <c r="AV681" s="203"/>
      <c r="AW681" s="145" t="s">
        <v>600</v>
      </c>
      <c r="AX681" s="145" t="s">
        <v>444</v>
      </c>
      <c r="AY681" s="145" t="n">
        <v>1</v>
      </c>
      <c r="AZ681" s="145" t="s">
        <v>453</v>
      </c>
    </row>
    <row collapsed="false" customFormat="true" customHeight="false" hidden="false" ht="15.9" outlineLevel="0" r="682" s="171">
      <c r="A682" s="55" t="n">
        <v>665</v>
      </c>
      <c r="B682" s="55" t="n">
        <v>8661</v>
      </c>
      <c r="C682" s="145" t="s">
        <v>448</v>
      </c>
      <c r="D682" s="145" t="s">
        <v>437</v>
      </c>
      <c r="E682" s="145" t="s">
        <v>438</v>
      </c>
      <c r="F682" s="145" t="s">
        <v>750</v>
      </c>
      <c r="G682" s="55" t="s">
        <v>594</v>
      </c>
      <c r="H682" s="34" t="s">
        <v>288</v>
      </c>
      <c r="I682" s="120" t="n">
        <v>1</v>
      </c>
      <c r="J682" s="141" t="s">
        <v>438</v>
      </c>
      <c r="K682" s="141" t="n">
        <v>100</v>
      </c>
      <c r="L682" s="141" t="n">
        <v>25.6</v>
      </c>
      <c r="M682" s="141" t="s">
        <v>600</v>
      </c>
      <c r="N682" s="141" t="s">
        <v>52</v>
      </c>
      <c r="O682" s="144"/>
      <c r="P682" s="144"/>
      <c r="Q682" s="144"/>
      <c r="R682" s="144"/>
      <c r="S682" s="144"/>
      <c r="T682" s="144"/>
      <c r="U682" s="120" t="n">
        <v>1062.63</v>
      </c>
      <c r="V682" s="202" t="n">
        <v>1105.94</v>
      </c>
      <c r="W682" s="145" t="n">
        <v>168.59</v>
      </c>
      <c r="X682" s="145" t="s">
        <v>319</v>
      </c>
      <c r="Y682" s="145" t="n">
        <v>168.99</v>
      </c>
      <c r="Z682" s="145" t="s">
        <v>319</v>
      </c>
      <c r="AA682" s="145" t="n">
        <v>159.2</v>
      </c>
      <c r="AB682" s="145" t="s">
        <v>319</v>
      </c>
      <c r="AC682" s="145" t="n">
        <v>134.07</v>
      </c>
      <c r="AD682" s="145" t="s">
        <v>319</v>
      </c>
      <c r="AE682" s="145" t="n">
        <v>64.06</v>
      </c>
      <c r="AF682" s="145" t="s">
        <v>319</v>
      </c>
      <c r="AG682" s="145" t="n">
        <v>44.2</v>
      </c>
      <c r="AH682" s="145" t="s">
        <v>319</v>
      </c>
      <c r="AI682" s="145" t="n">
        <v>44.2</v>
      </c>
      <c r="AJ682" s="145" t="s">
        <v>319</v>
      </c>
      <c r="AK682" s="145" t="n">
        <v>21.7</v>
      </c>
      <c r="AL682" s="145" t="s">
        <v>319</v>
      </c>
      <c r="AM682" s="145" t="n">
        <v>27.72</v>
      </c>
      <c r="AN682" s="145" t="s">
        <v>319</v>
      </c>
      <c r="AO682" s="145" t="n">
        <v>87.39</v>
      </c>
      <c r="AP682" s="145" t="s">
        <v>319</v>
      </c>
      <c r="AQ682" s="145" t="n">
        <v>98.86</v>
      </c>
      <c r="AR682" s="145" t="s">
        <v>319</v>
      </c>
      <c r="AS682" s="145" t="n">
        <v>125.02</v>
      </c>
      <c r="AT682" s="145" t="s">
        <v>319</v>
      </c>
      <c r="AU682" s="145" t="n">
        <v>1131.72</v>
      </c>
      <c r="AV682" s="203"/>
      <c r="AW682" s="145" t="s">
        <v>600</v>
      </c>
      <c r="AX682" s="145" t="s">
        <v>444</v>
      </c>
      <c r="AY682" s="145" t="n">
        <v>1</v>
      </c>
      <c r="AZ682" s="145" t="s">
        <v>453</v>
      </c>
    </row>
    <row collapsed="false" customFormat="true" customHeight="false" hidden="false" ht="15.9" outlineLevel="0" r="683" s="171">
      <c r="A683" s="55" t="n">
        <v>666</v>
      </c>
      <c r="B683" s="55" t="n">
        <v>8662</v>
      </c>
      <c r="C683" s="145" t="s">
        <v>448</v>
      </c>
      <c r="D683" s="145" t="s">
        <v>437</v>
      </c>
      <c r="E683" s="145" t="s">
        <v>438</v>
      </c>
      <c r="F683" s="145" t="s">
        <v>750</v>
      </c>
      <c r="G683" s="55" t="s">
        <v>594</v>
      </c>
      <c r="H683" s="34" t="s">
        <v>288</v>
      </c>
      <c r="I683" s="120" t="n">
        <v>1</v>
      </c>
      <c r="J683" s="141" t="s">
        <v>438</v>
      </c>
      <c r="K683" s="141" t="n">
        <v>100</v>
      </c>
      <c r="L683" s="141" t="n">
        <v>25.6</v>
      </c>
      <c r="M683" s="141" t="s">
        <v>600</v>
      </c>
      <c r="N683" s="141" t="s">
        <v>52</v>
      </c>
      <c r="O683" s="144"/>
      <c r="P683" s="144"/>
      <c r="Q683" s="144"/>
      <c r="R683" s="144"/>
      <c r="S683" s="144"/>
      <c r="T683" s="144"/>
      <c r="U683" s="120" t="n">
        <v>638.21</v>
      </c>
      <c r="V683" s="202" t="n">
        <v>654.12</v>
      </c>
      <c r="W683" s="145" t="n">
        <v>107.43</v>
      </c>
      <c r="X683" s="145" t="s">
        <v>319</v>
      </c>
      <c r="Y683" s="145" t="n">
        <v>108.61</v>
      </c>
      <c r="Z683" s="145" t="s">
        <v>319</v>
      </c>
      <c r="AA683" s="145" t="n">
        <v>101.3</v>
      </c>
      <c r="AB683" s="145" t="s">
        <v>319</v>
      </c>
      <c r="AC683" s="145" t="n">
        <v>77.49</v>
      </c>
      <c r="AD683" s="145" t="s">
        <v>319</v>
      </c>
      <c r="AE683" s="145" t="n">
        <v>33.35</v>
      </c>
      <c r="AF683" s="145" t="s">
        <v>319</v>
      </c>
      <c r="AG683" s="145" t="n">
        <v>4.79</v>
      </c>
      <c r="AH683" s="145" t="s">
        <v>319</v>
      </c>
      <c r="AI683" s="145" t="n">
        <v>4.79</v>
      </c>
      <c r="AJ683" s="145" t="s">
        <v>319</v>
      </c>
      <c r="AK683" s="145" t="n">
        <v>7.02</v>
      </c>
      <c r="AL683" s="145" t="s">
        <v>319</v>
      </c>
      <c r="AM683" s="145" t="n">
        <v>10.47</v>
      </c>
      <c r="AN683" s="145" t="s">
        <v>319</v>
      </c>
      <c r="AO683" s="145" t="n">
        <v>48.55</v>
      </c>
      <c r="AP683" s="145" t="s">
        <v>319</v>
      </c>
      <c r="AQ683" s="145" t="n">
        <v>61.48</v>
      </c>
      <c r="AR683" s="145" t="s">
        <v>319</v>
      </c>
      <c r="AS683" s="145" t="n">
        <v>79.87</v>
      </c>
      <c r="AT683" s="145" t="s">
        <v>319</v>
      </c>
      <c r="AU683" s="145" t="n">
        <v>652.69</v>
      </c>
      <c r="AV683" s="203"/>
      <c r="AW683" s="145" t="s">
        <v>600</v>
      </c>
      <c r="AX683" s="145" t="s">
        <v>444</v>
      </c>
      <c r="AY683" s="145" t="n">
        <v>1</v>
      </c>
      <c r="AZ683" s="145" t="s">
        <v>453</v>
      </c>
    </row>
    <row collapsed="false" customFormat="true" customHeight="false" hidden="false" ht="15.9" outlineLevel="0" r="684" s="171">
      <c r="A684" s="55" t="n">
        <v>667</v>
      </c>
      <c r="B684" s="55" t="n">
        <v>8663</v>
      </c>
      <c r="C684" s="145" t="s">
        <v>448</v>
      </c>
      <c r="D684" s="145" t="s">
        <v>437</v>
      </c>
      <c r="E684" s="145" t="s">
        <v>438</v>
      </c>
      <c r="F684" s="145" t="s">
        <v>750</v>
      </c>
      <c r="G684" s="55" t="s">
        <v>594</v>
      </c>
      <c r="H684" s="34" t="s">
        <v>288</v>
      </c>
      <c r="I684" s="120" t="n">
        <v>1</v>
      </c>
      <c r="J684" s="141" t="s">
        <v>438</v>
      </c>
      <c r="K684" s="141" t="n">
        <v>100</v>
      </c>
      <c r="L684" s="141" t="n">
        <v>25.6</v>
      </c>
      <c r="M684" s="141" t="s">
        <v>600</v>
      </c>
      <c r="N684" s="141" t="s">
        <v>52</v>
      </c>
      <c r="O684" s="144"/>
      <c r="P684" s="144"/>
      <c r="Q684" s="144"/>
      <c r="R684" s="144"/>
      <c r="S684" s="144"/>
      <c r="T684" s="144"/>
      <c r="U684" s="120" t="n">
        <v>1054.98</v>
      </c>
      <c r="V684" s="202" t="n">
        <v>1092.96</v>
      </c>
      <c r="W684" s="145" t="n">
        <v>169.88</v>
      </c>
      <c r="X684" s="145" t="s">
        <v>319</v>
      </c>
      <c r="Y684" s="145" t="n">
        <v>167.24</v>
      </c>
      <c r="Z684" s="145" t="s">
        <v>319</v>
      </c>
      <c r="AA684" s="145" t="n">
        <v>151.59</v>
      </c>
      <c r="AB684" s="145" t="s">
        <v>319</v>
      </c>
      <c r="AC684" s="145" t="n">
        <v>129.87</v>
      </c>
      <c r="AD684" s="145" t="s">
        <v>319</v>
      </c>
      <c r="AE684" s="145" t="n">
        <v>60.75</v>
      </c>
      <c r="AF684" s="145" t="s">
        <v>319</v>
      </c>
      <c r="AG684" s="145" t="n">
        <v>11.74</v>
      </c>
      <c r="AH684" s="145" t="s">
        <v>319</v>
      </c>
      <c r="AI684" s="145" t="n">
        <v>11.74</v>
      </c>
      <c r="AJ684" s="145" t="s">
        <v>319</v>
      </c>
      <c r="AK684" s="145" t="n">
        <v>18.67</v>
      </c>
      <c r="AL684" s="145" t="s">
        <v>319</v>
      </c>
      <c r="AM684" s="145" t="n">
        <v>23.99</v>
      </c>
      <c r="AN684" s="145" t="s">
        <v>319</v>
      </c>
      <c r="AO684" s="145" t="n">
        <v>93.82</v>
      </c>
      <c r="AP684" s="145" t="s">
        <v>319</v>
      </c>
      <c r="AQ684" s="145" t="n">
        <v>106.08</v>
      </c>
      <c r="AR684" s="145" t="s">
        <v>319</v>
      </c>
      <c r="AS684" s="145" t="n">
        <v>132.06</v>
      </c>
      <c r="AT684" s="145" t="s">
        <v>319</v>
      </c>
      <c r="AU684" s="145" t="n">
        <v>1094.26</v>
      </c>
      <c r="AV684" s="203"/>
      <c r="AW684" s="145" t="s">
        <v>600</v>
      </c>
      <c r="AX684" s="145" t="s">
        <v>444</v>
      </c>
      <c r="AY684" s="145" t="n">
        <v>1</v>
      </c>
      <c r="AZ684" s="145" t="s">
        <v>453</v>
      </c>
    </row>
    <row collapsed="false" customFormat="true" customHeight="false" hidden="false" ht="15.9" outlineLevel="0" r="685" s="171">
      <c r="A685" s="55" t="n">
        <v>668</v>
      </c>
      <c r="B685" s="55" t="n">
        <v>8664</v>
      </c>
      <c r="C685" s="145" t="s">
        <v>448</v>
      </c>
      <c r="D685" s="145" t="s">
        <v>437</v>
      </c>
      <c r="E685" s="145" t="s">
        <v>438</v>
      </c>
      <c r="F685" s="145" t="s">
        <v>750</v>
      </c>
      <c r="G685" s="55" t="s">
        <v>594</v>
      </c>
      <c r="H685" s="34" t="s">
        <v>288</v>
      </c>
      <c r="I685" s="120" t="n">
        <v>2</v>
      </c>
      <c r="J685" s="141" t="s">
        <v>438</v>
      </c>
      <c r="K685" s="141" t="n">
        <v>100</v>
      </c>
      <c r="L685" s="141" t="n">
        <v>25.6</v>
      </c>
      <c r="M685" s="141" t="s">
        <v>600</v>
      </c>
      <c r="N685" s="141" t="s">
        <v>52</v>
      </c>
      <c r="O685" s="144"/>
      <c r="P685" s="144"/>
      <c r="Q685" s="144"/>
      <c r="R685" s="144"/>
      <c r="S685" s="144"/>
      <c r="T685" s="144"/>
      <c r="U685" s="120" t="n">
        <v>2733.81</v>
      </c>
      <c r="V685" s="202" t="n">
        <v>2811.46</v>
      </c>
      <c r="W685" s="145" t="n">
        <v>432.06</v>
      </c>
      <c r="X685" s="145" t="s">
        <v>319</v>
      </c>
      <c r="Y685" s="145" t="n">
        <v>435.07</v>
      </c>
      <c r="Z685" s="145" t="s">
        <v>319</v>
      </c>
      <c r="AA685" s="145" t="n">
        <v>406.33</v>
      </c>
      <c r="AB685" s="145" t="s">
        <v>319</v>
      </c>
      <c r="AC685" s="145" t="n">
        <v>342.85</v>
      </c>
      <c r="AD685" s="145" t="s">
        <v>319</v>
      </c>
      <c r="AE685" s="145" t="n">
        <v>158.09</v>
      </c>
      <c r="AF685" s="145" t="s">
        <v>319</v>
      </c>
      <c r="AG685" s="145" t="n">
        <v>25.02</v>
      </c>
      <c r="AH685" s="145" t="s">
        <v>319</v>
      </c>
      <c r="AI685" s="145" t="n">
        <v>25.02</v>
      </c>
      <c r="AJ685" s="145" t="s">
        <v>319</v>
      </c>
      <c r="AK685" s="145" t="n">
        <v>42.47</v>
      </c>
      <c r="AL685" s="145" t="s">
        <v>319</v>
      </c>
      <c r="AM685" s="145" t="n">
        <v>62.78</v>
      </c>
      <c r="AN685" s="145" t="s">
        <v>319</v>
      </c>
      <c r="AO685" s="145" t="n">
        <v>230.65</v>
      </c>
      <c r="AP685" s="145" t="s">
        <v>319</v>
      </c>
      <c r="AQ685" s="145" t="n">
        <v>260.85</v>
      </c>
      <c r="AR685" s="145" t="s">
        <v>319</v>
      </c>
      <c r="AS685" s="145" t="n">
        <v>328.58</v>
      </c>
      <c r="AT685" s="145" t="s">
        <v>319</v>
      </c>
      <c r="AU685" s="145" t="n">
        <v>2811.39</v>
      </c>
      <c r="AV685" s="203"/>
      <c r="AW685" s="145" t="s">
        <v>600</v>
      </c>
      <c r="AX685" s="145" t="s">
        <v>444</v>
      </c>
      <c r="AY685" s="145" t="n">
        <v>2</v>
      </c>
      <c r="AZ685" s="145" t="s">
        <v>453</v>
      </c>
    </row>
    <row collapsed="false" customFormat="true" customHeight="false" hidden="false" ht="15.9" outlineLevel="0" r="686" s="171">
      <c r="A686" s="55" t="n">
        <v>669</v>
      </c>
      <c r="B686" s="55" t="n">
        <v>8665</v>
      </c>
      <c r="C686" s="145" t="s">
        <v>448</v>
      </c>
      <c r="D686" s="145" t="s">
        <v>437</v>
      </c>
      <c r="E686" s="145" t="s">
        <v>438</v>
      </c>
      <c r="F686" s="145" t="s">
        <v>750</v>
      </c>
      <c r="G686" s="55" t="s">
        <v>594</v>
      </c>
      <c r="H686" s="34" t="s">
        <v>288</v>
      </c>
      <c r="I686" s="120" t="n">
        <v>1</v>
      </c>
      <c r="J686" s="141" t="s">
        <v>438</v>
      </c>
      <c r="K686" s="141" t="n">
        <v>100</v>
      </c>
      <c r="L686" s="141" t="n">
        <v>25.6</v>
      </c>
      <c r="M686" s="141" t="s">
        <v>600</v>
      </c>
      <c r="N686" s="141" t="s">
        <v>52</v>
      </c>
      <c r="O686" s="144"/>
      <c r="P686" s="144"/>
      <c r="Q686" s="144"/>
      <c r="R686" s="144"/>
      <c r="S686" s="144"/>
      <c r="T686" s="144"/>
      <c r="U686" s="120" t="n">
        <v>2580.22</v>
      </c>
      <c r="V686" s="202" t="n">
        <v>2644.65</v>
      </c>
      <c r="W686" s="145" t="n">
        <v>398.8</v>
      </c>
      <c r="X686" s="145" t="s">
        <v>319</v>
      </c>
      <c r="Y686" s="145" t="n">
        <v>398.19</v>
      </c>
      <c r="Z686" s="145" t="s">
        <v>319</v>
      </c>
      <c r="AA686" s="145" t="n">
        <v>378.06</v>
      </c>
      <c r="AB686" s="145" t="s">
        <v>319</v>
      </c>
      <c r="AC686" s="145" t="n">
        <v>309.25</v>
      </c>
      <c r="AD686" s="145" t="s">
        <v>319</v>
      </c>
      <c r="AE686" s="145" t="n">
        <v>140.37</v>
      </c>
      <c r="AF686" s="145" t="s">
        <v>319</v>
      </c>
      <c r="AG686" s="145" t="n">
        <v>25.35</v>
      </c>
      <c r="AH686" s="145" t="s">
        <v>319</v>
      </c>
      <c r="AI686" s="145" t="n">
        <v>25.35</v>
      </c>
      <c r="AJ686" s="145" t="s">
        <v>319</v>
      </c>
      <c r="AK686" s="145" t="n">
        <v>43.5</v>
      </c>
      <c r="AL686" s="145" t="s">
        <v>319</v>
      </c>
      <c r="AM686" s="145" t="n">
        <v>58.37</v>
      </c>
      <c r="AN686" s="145" t="s">
        <v>319</v>
      </c>
      <c r="AO686" s="145" t="n">
        <v>201.86</v>
      </c>
      <c r="AP686" s="145" t="s">
        <v>319</v>
      </c>
      <c r="AQ686" s="145" t="n">
        <v>235.08</v>
      </c>
      <c r="AR686" s="145" t="s">
        <v>319</v>
      </c>
      <c r="AS686" s="145" t="n">
        <v>302.32</v>
      </c>
      <c r="AT686" s="145" t="s">
        <v>319</v>
      </c>
      <c r="AU686" s="145" t="n">
        <v>2563.23</v>
      </c>
      <c r="AV686" s="203"/>
      <c r="AW686" s="145" t="s">
        <v>600</v>
      </c>
      <c r="AX686" s="145" t="s">
        <v>444</v>
      </c>
      <c r="AY686" s="145" t="n">
        <v>1</v>
      </c>
      <c r="AZ686" s="145" t="s">
        <v>453</v>
      </c>
    </row>
    <row collapsed="false" customFormat="true" customHeight="false" hidden="false" ht="15.9" outlineLevel="0" r="687" s="171">
      <c r="A687" s="55" t="n">
        <v>670</v>
      </c>
      <c r="B687" s="55" t="n">
        <v>8666</v>
      </c>
      <c r="C687" s="145" t="s">
        <v>448</v>
      </c>
      <c r="D687" s="145" t="s">
        <v>437</v>
      </c>
      <c r="E687" s="145" t="s">
        <v>438</v>
      </c>
      <c r="F687" s="145" t="s">
        <v>750</v>
      </c>
      <c r="G687" s="55" t="s">
        <v>594</v>
      </c>
      <c r="H687" s="34" t="s">
        <v>288</v>
      </c>
      <c r="I687" s="120" t="n">
        <v>1</v>
      </c>
      <c r="J687" s="141" t="s">
        <v>438</v>
      </c>
      <c r="K687" s="141" t="n">
        <v>100</v>
      </c>
      <c r="L687" s="141" t="n">
        <v>25.6</v>
      </c>
      <c r="M687" s="141" t="s">
        <v>600</v>
      </c>
      <c r="N687" s="141" t="s">
        <v>52</v>
      </c>
      <c r="O687" s="144"/>
      <c r="P687" s="144"/>
      <c r="Q687" s="144"/>
      <c r="R687" s="144"/>
      <c r="S687" s="144"/>
      <c r="T687" s="144"/>
      <c r="U687" s="120" t="n">
        <v>2586.76</v>
      </c>
      <c r="V687" s="202" t="n">
        <v>2476.69</v>
      </c>
      <c r="W687" s="145" t="n">
        <v>368.89</v>
      </c>
      <c r="X687" s="145" t="s">
        <v>319</v>
      </c>
      <c r="Y687" s="145" t="n">
        <v>361.51</v>
      </c>
      <c r="Z687" s="145" t="s">
        <v>319</v>
      </c>
      <c r="AA687" s="145" t="n">
        <v>335.74</v>
      </c>
      <c r="AB687" s="145" t="s">
        <v>319</v>
      </c>
      <c r="AC687" s="145" t="n">
        <v>285.98</v>
      </c>
      <c r="AD687" s="145" t="s">
        <v>319</v>
      </c>
      <c r="AE687" s="145" t="n">
        <v>132.13</v>
      </c>
      <c r="AF687" s="145" t="s">
        <v>319</v>
      </c>
      <c r="AG687" s="145" t="n">
        <v>24.36</v>
      </c>
      <c r="AH687" s="145" t="s">
        <v>319</v>
      </c>
      <c r="AI687" s="145" t="n">
        <v>24.36</v>
      </c>
      <c r="AJ687" s="145" t="s">
        <v>319</v>
      </c>
      <c r="AK687" s="145" t="n">
        <v>40.81</v>
      </c>
      <c r="AL687" s="145" t="s">
        <v>319</v>
      </c>
      <c r="AM687" s="145" t="n">
        <v>53.76</v>
      </c>
      <c r="AN687" s="145" t="s">
        <v>319</v>
      </c>
      <c r="AO687" s="145" t="n">
        <v>177.01</v>
      </c>
      <c r="AP687" s="145" t="s">
        <v>319</v>
      </c>
      <c r="AQ687" s="145" t="n">
        <v>213.89</v>
      </c>
      <c r="AR687" s="145" t="s">
        <v>319</v>
      </c>
      <c r="AS687" s="145" t="n">
        <v>271.63</v>
      </c>
      <c r="AT687" s="145" t="s">
        <v>319</v>
      </c>
      <c r="AU687" s="145" t="n">
        <v>2336.77</v>
      </c>
      <c r="AV687" s="203"/>
      <c r="AW687" s="145" t="s">
        <v>600</v>
      </c>
      <c r="AX687" s="145" t="s">
        <v>444</v>
      </c>
      <c r="AY687" s="145" t="n">
        <v>1</v>
      </c>
      <c r="AZ687" s="145" t="s">
        <v>453</v>
      </c>
    </row>
    <row collapsed="false" customFormat="true" customHeight="false" hidden="false" ht="15.9" outlineLevel="0" r="688" s="171">
      <c r="A688" s="55" t="n">
        <v>671</v>
      </c>
      <c r="B688" s="55" t="n">
        <v>8667</v>
      </c>
      <c r="C688" s="145" t="s">
        <v>448</v>
      </c>
      <c r="D688" s="145" t="s">
        <v>437</v>
      </c>
      <c r="E688" s="145" t="s">
        <v>438</v>
      </c>
      <c r="F688" s="145" t="s">
        <v>750</v>
      </c>
      <c r="G688" s="55" t="s">
        <v>594</v>
      </c>
      <c r="H688" s="34" t="s">
        <v>288</v>
      </c>
      <c r="I688" s="120" t="n">
        <v>2</v>
      </c>
      <c r="J688" s="141" t="s">
        <v>438</v>
      </c>
      <c r="K688" s="141" t="n">
        <v>100</v>
      </c>
      <c r="L688" s="141" t="n">
        <v>25.6</v>
      </c>
      <c r="M688" s="141" t="s">
        <v>600</v>
      </c>
      <c r="N688" s="141" t="s">
        <v>52</v>
      </c>
      <c r="O688" s="144"/>
      <c r="P688" s="144"/>
      <c r="Q688" s="144"/>
      <c r="R688" s="144"/>
      <c r="S688" s="144"/>
      <c r="T688" s="144"/>
      <c r="U688" s="120" t="n">
        <v>4826.02</v>
      </c>
      <c r="V688" s="202" t="n">
        <v>4758.03</v>
      </c>
      <c r="W688" s="145" t="n">
        <v>721.69</v>
      </c>
      <c r="X688" s="145" t="s">
        <v>319</v>
      </c>
      <c r="Y688" s="145" t="n">
        <v>710.59</v>
      </c>
      <c r="Z688" s="145" t="s">
        <v>319</v>
      </c>
      <c r="AA688" s="145" t="n">
        <v>675.3</v>
      </c>
      <c r="AB688" s="145" t="s">
        <v>319</v>
      </c>
      <c r="AC688" s="145" t="n">
        <v>577.81</v>
      </c>
      <c r="AD688" s="145" t="s">
        <v>319</v>
      </c>
      <c r="AE688" s="145" t="n">
        <v>268.83</v>
      </c>
      <c r="AF688" s="145" t="s">
        <v>319</v>
      </c>
      <c r="AG688" s="145" t="n">
        <v>45.43</v>
      </c>
      <c r="AH688" s="145" t="s">
        <v>319</v>
      </c>
      <c r="AI688" s="145" t="n">
        <v>45.43</v>
      </c>
      <c r="AJ688" s="145" t="s">
        <v>319</v>
      </c>
      <c r="AK688" s="145" t="n">
        <v>70.21</v>
      </c>
      <c r="AL688" s="145" t="s">
        <v>319</v>
      </c>
      <c r="AM688" s="145" t="n">
        <v>94.9</v>
      </c>
      <c r="AN688" s="145" t="s">
        <v>319</v>
      </c>
      <c r="AO688" s="145" t="n">
        <v>371.22</v>
      </c>
      <c r="AP688" s="145" t="s">
        <v>319</v>
      </c>
      <c r="AQ688" s="145" t="n">
        <v>430.19</v>
      </c>
      <c r="AR688" s="145" t="s">
        <v>319</v>
      </c>
      <c r="AS688" s="145" t="n">
        <v>535.35</v>
      </c>
      <c r="AT688" s="145" t="s">
        <v>319</v>
      </c>
      <c r="AU688" s="145" t="n">
        <v>4625.35</v>
      </c>
      <c r="AV688" s="203"/>
      <c r="AW688" s="145" t="s">
        <v>600</v>
      </c>
      <c r="AX688" s="145" t="s">
        <v>444</v>
      </c>
      <c r="AY688" s="145" t="n">
        <v>2</v>
      </c>
      <c r="AZ688" s="145" t="s">
        <v>453</v>
      </c>
    </row>
    <row collapsed="false" customFormat="true" customHeight="false" hidden="false" ht="15.9" outlineLevel="0" r="689" s="171">
      <c r="A689" s="55" t="n">
        <v>672</v>
      </c>
      <c r="B689" s="55" t="n">
        <v>8668</v>
      </c>
      <c r="C689" s="145" t="s">
        <v>448</v>
      </c>
      <c r="D689" s="145" t="s">
        <v>437</v>
      </c>
      <c r="E689" s="145" t="s">
        <v>438</v>
      </c>
      <c r="F689" s="145" t="s">
        <v>750</v>
      </c>
      <c r="G689" s="55" t="s">
        <v>594</v>
      </c>
      <c r="H689" s="34" t="s">
        <v>288</v>
      </c>
      <c r="I689" s="120" t="n">
        <v>2</v>
      </c>
      <c r="J689" s="141" t="s">
        <v>438</v>
      </c>
      <c r="K689" s="141" t="n">
        <v>100</v>
      </c>
      <c r="L689" s="141" t="n">
        <v>25.6</v>
      </c>
      <c r="M689" s="141" t="s">
        <v>600</v>
      </c>
      <c r="N689" s="141" t="s">
        <v>52</v>
      </c>
      <c r="O689" s="144"/>
      <c r="P689" s="144"/>
      <c r="Q689" s="144"/>
      <c r="R689" s="144"/>
      <c r="S689" s="144"/>
      <c r="T689" s="144"/>
      <c r="U689" s="120" t="n">
        <v>2368.95</v>
      </c>
      <c r="V689" s="202" t="n">
        <v>2112.71</v>
      </c>
      <c r="W689" s="145" t="n">
        <v>312.66</v>
      </c>
      <c r="X689" s="145" t="s">
        <v>319</v>
      </c>
      <c r="Y689" s="145" t="n">
        <v>314.02</v>
      </c>
      <c r="Z689" s="145" t="s">
        <v>319</v>
      </c>
      <c r="AA689" s="145" t="n">
        <v>298.28</v>
      </c>
      <c r="AB689" s="145" t="s">
        <v>319</v>
      </c>
      <c r="AC689" s="145" t="n">
        <v>264.46</v>
      </c>
      <c r="AD689" s="145" t="s">
        <v>319</v>
      </c>
      <c r="AE689" s="145" t="n">
        <v>119.5</v>
      </c>
      <c r="AF689" s="145" t="s">
        <v>319</v>
      </c>
      <c r="AG689" s="145" t="n">
        <v>28.04</v>
      </c>
      <c r="AH689" s="145" t="s">
        <v>319</v>
      </c>
      <c r="AI689" s="145" t="n">
        <v>28.04</v>
      </c>
      <c r="AJ689" s="145" t="s">
        <v>319</v>
      </c>
      <c r="AK689" s="145" t="n">
        <v>49.73</v>
      </c>
      <c r="AL689" s="145" t="s">
        <v>319</v>
      </c>
      <c r="AM689" s="145" t="n">
        <v>53.08</v>
      </c>
      <c r="AN689" s="145" t="s">
        <v>319</v>
      </c>
      <c r="AO689" s="145" t="n">
        <v>188.46</v>
      </c>
      <c r="AP689" s="145" t="s">
        <v>319</v>
      </c>
      <c r="AQ689" s="145" t="n">
        <v>209.25</v>
      </c>
      <c r="AR689" s="145" t="s">
        <v>319</v>
      </c>
      <c r="AS689" s="145" t="n">
        <v>270.89</v>
      </c>
      <c r="AT689" s="145" t="s">
        <v>319</v>
      </c>
      <c r="AU689" s="145" t="n">
        <v>2173.36</v>
      </c>
      <c r="AV689" s="203"/>
      <c r="AW689" s="145" t="s">
        <v>600</v>
      </c>
      <c r="AX689" s="145" t="s">
        <v>444</v>
      </c>
      <c r="AY689" s="145" t="n">
        <v>2</v>
      </c>
      <c r="AZ689" s="145" t="s">
        <v>453</v>
      </c>
    </row>
    <row collapsed="false" customFormat="true" customHeight="false" hidden="false" ht="15.9" outlineLevel="0" r="690" s="171">
      <c r="A690" s="55" t="n">
        <v>673</v>
      </c>
      <c r="B690" s="55" t="n">
        <v>8669</v>
      </c>
      <c r="C690" s="145" t="s">
        <v>448</v>
      </c>
      <c r="D690" s="145" t="s">
        <v>437</v>
      </c>
      <c r="E690" s="145" t="s">
        <v>438</v>
      </c>
      <c r="F690" s="145" t="s">
        <v>750</v>
      </c>
      <c r="G690" s="55" t="s">
        <v>594</v>
      </c>
      <c r="H690" s="34" t="s">
        <v>288</v>
      </c>
      <c r="I690" s="120" t="n">
        <v>2</v>
      </c>
      <c r="J690" s="141" t="s">
        <v>438</v>
      </c>
      <c r="K690" s="141" t="n">
        <v>100</v>
      </c>
      <c r="L690" s="141" t="n">
        <v>25.6</v>
      </c>
      <c r="M690" s="141" t="s">
        <v>600</v>
      </c>
      <c r="N690" s="141" t="s">
        <v>52</v>
      </c>
      <c r="O690" s="144"/>
      <c r="P690" s="144"/>
      <c r="Q690" s="144"/>
      <c r="R690" s="144"/>
      <c r="S690" s="144"/>
      <c r="T690" s="144"/>
      <c r="U690" s="120" t="n">
        <v>1286.15</v>
      </c>
      <c r="V690" s="202" t="n">
        <v>1136.91</v>
      </c>
      <c r="W690" s="145" t="n">
        <v>373.81</v>
      </c>
      <c r="X690" s="145" t="s">
        <v>319</v>
      </c>
      <c r="Y690" s="145" t="n">
        <v>384.89</v>
      </c>
      <c r="Z690" s="145" t="s">
        <v>319</v>
      </c>
      <c r="AA690" s="145" t="n">
        <v>342.57</v>
      </c>
      <c r="AB690" s="145" t="s">
        <v>319</v>
      </c>
      <c r="AC690" s="145" t="n">
        <v>281.99</v>
      </c>
      <c r="AD690" s="145" t="s">
        <v>319</v>
      </c>
      <c r="AE690" s="145" t="n">
        <v>131.62</v>
      </c>
      <c r="AF690" s="145" t="s">
        <v>319</v>
      </c>
      <c r="AG690" s="145" t="n">
        <v>31.82</v>
      </c>
      <c r="AH690" s="145" t="s">
        <v>319</v>
      </c>
      <c r="AI690" s="145" t="n">
        <v>31.82</v>
      </c>
      <c r="AJ690" s="145" t="s">
        <v>319</v>
      </c>
      <c r="AK690" s="145" t="n">
        <v>45.03</v>
      </c>
      <c r="AL690" s="145" t="s">
        <v>319</v>
      </c>
      <c r="AM690" s="145" t="n">
        <v>59.44</v>
      </c>
      <c r="AN690" s="145" t="s">
        <v>319</v>
      </c>
      <c r="AO690" s="145" t="n">
        <v>205.13</v>
      </c>
      <c r="AP690" s="145" t="s">
        <v>319</v>
      </c>
      <c r="AQ690" s="145" t="n">
        <v>236.74</v>
      </c>
      <c r="AR690" s="145" t="s">
        <v>319</v>
      </c>
      <c r="AS690" s="145" t="n">
        <v>307.73</v>
      </c>
      <c r="AT690" s="145" t="s">
        <v>319</v>
      </c>
      <c r="AU690" s="145" t="n">
        <v>2477.16</v>
      </c>
      <c r="AV690" s="203"/>
      <c r="AW690" s="145" t="s">
        <v>600</v>
      </c>
      <c r="AX690" s="145" t="s">
        <v>444</v>
      </c>
      <c r="AY690" s="145" t="n">
        <v>2</v>
      </c>
      <c r="AZ690" s="145" t="s">
        <v>453</v>
      </c>
    </row>
    <row collapsed="false" customFormat="true" customHeight="false" hidden="false" ht="15.9" outlineLevel="0" r="691" s="171">
      <c r="A691" s="55" t="n">
        <v>674</v>
      </c>
      <c r="B691" s="55" t="n">
        <v>8670</v>
      </c>
      <c r="C691" s="145" t="s">
        <v>448</v>
      </c>
      <c r="D691" s="145" t="s">
        <v>437</v>
      </c>
      <c r="E691" s="145" t="s">
        <v>438</v>
      </c>
      <c r="F691" s="145" t="s">
        <v>750</v>
      </c>
      <c r="G691" s="55" t="s">
        <v>594</v>
      </c>
      <c r="H691" s="34" t="s">
        <v>288</v>
      </c>
      <c r="I691" s="120" t="n">
        <v>1</v>
      </c>
      <c r="J691" s="141" t="s">
        <v>438</v>
      </c>
      <c r="K691" s="141" t="n">
        <v>100</v>
      </c>
      <c r="L691" s="141" t="n">
        <v>25.6</v>
      </c>
      <c r="M691" s="141" t="s">
        <v>600</v>
      </c>
      <c r="N691" s="141" t="s">
        <v>52</v>
      </c>
      <c r="O691" s="144"/>
      <c r="P691" s="144"/>
      <c r="Q691" s="144"/>
      <c r="R691" s="144"/>
      <c r="S691" s="144"/>
      <c r="T691" s="144"/>
      <c r="U691" s="120" t="n">
        <v>3473.56</v>
      </c>
      <c r="V691" s="202" t="n">
        <v>3419.71</v>
      </c>
      <c r="W691" s="145" t="n">
        <v>538.95</v>
      </c>
      <c r="X691" s="145" t="s">
        <v>319</v>
      </c>
      <c r="Y691" s="145" t="n">
        <v>530.57</v>
      </c>
      <c r="Z691" s="145" t="s">
        <v>319</v>
      </c>
      <c r="AA691" s="145" t="n">
        <v>501.58</v>
      </c>
      <c r="AB691" s="145" t="s">
        <v>319</v>
      </c>
      <c r="AC691" s="145" t="n">
        <v>400</v>
      </c>
      <c r="AD691" s="145" t="s">
        <v>319</v>
      </c>
      <c r="AE691" s="145" t="n">
        <v>172.84</v>
      </c>
      <c r="AF691" s="145" t="s">
        <v>319</v>
      </c>
      <c r="AG691" s="145" t="n">
        <v>31.66</v>
      </c>
      <c r="AH691" s="145" t="s">
        <v>319</v>
      </c>
      <c r="AI691" s="145" t="n">
        <v>31.66</v>
      </c>
      <c r="AJ691" s="145" t="s">
        <v>319</v>
      </c>
      <c r="AK691" s="145" t="n">
        <v>48.82</v>
      </c>
      <c r="AL691" s="145" t="s">
        <v>319</v>
      </c>
      <c r="AM691" s="145" t="n">
        <v>63.76</v>
      </c>
      <c r="AN691" s="145" t="s">
        <v>319</v>
      </c>
      <c r="AO691" s="145" t="n">
        <v>259.13</v>
      </c>
      <c r="AP691" s="145" t="s">
        <v>319</v>
      </c>
      <c r="AQ691" s="145" t="n">
        <v>301.31</v>
      </c>
      <c r="AR691" s="145" t="s">
        <v>319</v>
      </c>
      <c r="AS691" s="145" t="n">
        <v>390.34</v>
      </c>
      <c r="AT691" s="145" t="s">
        <v>319</v>
      </c>
      <c r="AU691" s="145" t="n">
        <v>3319.09</v>
      </c>
      <c r="AV691" s="203"/>
      <c r="AW691" s="145" t="s">
        <v>600</v>
      </c>
      <c r="AX691" s="145" t="s">
        <v>444</v>
      </c>
      <c r="AY691" s="145" t="n">
        <v>1</v>
      </c>
      <c r="AZ691" s="145" t="s">
        <v>453</v>
      </c>
    </row>
    <row collapsed="false" customFormat="true" customHeight="false" hidden="false" ht="15.9" outlineLevel="0" r="692" s="171">
      <c r="A692" s="55" t="n">
        <v>675</v>
      </c>
      <c r="B692" s="55" t="n">
        <v>8671</v>
      </c>
      <c r="C692" s="145" t="s">
        <v>448</v>
      </c>
      <c r="D692" s="145" t="s">
        <v>437</v>
      </c>
      <c r="E692" s="145" t="s">
        <v>438</v>
      </c>
      <c r="F692" s="145" t="s">
        <v>750</v>
      </c>
      <c r="G692" s="55" t="s">
        <v>594</v>
      </c>
      <c r="H692" s="34" t="s">
        <v>288</v>
      </c>
      <c r="I692" s="120" t="n">
        <v>2</v>
      </c>
      <c r="J692" s="141" t="s">
        <v>438</v>
      </c>
      <c r="K692" s="141" t="n">
        <v>100</v>
      </c>
      <c r="L692" s="141" t="n">
        <v>25.6</v>
      </c>
      <c r="M692" s="141" t="s">
        <v>600</v>
      </c>
      <c r="N692" s="141" t="s">
        <v>52</v>
      </c>
      <c r="O692" s="144"/>
      <c r="P692" s="144"/>
      <c r="Q692" s="144"/>
      <c r="R692" s="144"/>
      <c r="S692" s="144"/>
      <c r="T692" s="144"/>
      <c r="U692" s="120" t="n">
        <v>1666.74</v>
      </c>
      <c r="V692" s="202" t="n">
        <v>1697.85</v>
      </c>
      <c r="W692" s="145" t="n">
        <v>253.93</v>
      </c>
      <c r="X692" s="145" t="s">
        <v>319</v>
      </c>
      <c r="Y692" s="145" t="n">
        <v>263.62</v>
      </c>
      <c r="Z692" s="145" t="s">
        <v>319</v>
      </c>
      <c r="AA692" s="145" t="n">
        <v>243.31</v>
      </c>
      <c r="AB692" s="145" t="s">
        <v>319</v>
      </c>
      <c r="AC692" s="145" t="n">
        <v>214.17</v>
      </c>
      <c r="AD692" s="145" t="s">
        <v>319</v>
      </c>
      <c r="AE692" s="145" t="n">
        <v>100.67</v>
      </c>
      <c r="AF692" s="145" t="s">
        <v>319</v>
      </c>
      <c r="AG692" s="145" t="n">
        <v>19.33</v>
      </c>
      <c r="AH692" s="145" t="s">
        <v>319</v>
      </c>
      <c r="AI692" s="145" t="n">
        <v>19.33</v>
      </c>
      <c r="AJ692" s="145" t="s">
        <v>319</v>
      </c>
      <c r="AK692" s="145" t="n">
        <v>35.17</v>
      </c>
      <c r="AL692" s="145" t="s">
        <v>319</v>
      </c>
      <c r="AM692" s="145" t="n">
        <v>48.45</v>
      </c>
      <c r="AN692" s="145" t="s">
        <v>319</v>
      </c>
      <c r="AO692" s="145" t="n">
        <v>141.79</v>
      </c>
      <c r="AP692" s="145" t="s">
        <v>319</v>
      </c>
      <c r="AQ692" s="145" t="n">
        <v>164.65</v>
      </c>
      <c r="AR692" s="145" t="s">
        <v>319</v>
      </c>
      <c r="AS692" s="145" t="n">
        <v>210.56</v>
      </c>
      <c r="AT692" s="145" t="s">
        <v>319</v>
      </c>
      <c r="AU692" s="145" t="n">
        <v>1755.21</v>
      </c>
      <c r="AV692" s="203"/>
      <c r="AW692" s="145" t="s">
        <v>600</v>
      </c>
      <c r="AX692" s="145" t="s">
        <v>444</v>
      </c>
      <c r="AY692" s="145" t="n">
        <v>2</v>
      </c>
      <c r="AZ692" s="145" t="s">
        <v>453</v>
      </c>
    </row>
    <row collapsed="false" customFormat="true" customHeight="false" hidden="false" ht="15.9" outlineLevel="0" r="693" s="171">
      <c r="A693" s="55" t="n">
        <v>676</v>
      </c>
      <c r="B693" s="55" t="n">
        <v>8672</v>
      </c>
      <c r="C693" s="145" t="s">
        <v>448</v>
      </c>
      <c r="D693" s="145" t="s">
        <v>437</v>
      </c>
      <c r="E693" s="145" t="s">
        <v>438</v>
      </c>
      <c r="F693" s="145" t="s">
        <v>750</v>
      </c>
      <c r="G693" s="55" t="s">
        <v>594</v>
      </c>
      <c r="H693" s="34" t="s">
        <v>288</v>
      </c>
      <c r="I693" s="120" t="n">
        <v>2</v>
      </c>
      <c r="J693" s="141" t="s">
        <v>438</v>
      </c>
      <c r="K693" s="141" t="n">
        <v>100</v>
      </c>
      <c r="L693" s="141" t="n">
        <v>25.6</v>
      </c>
      <c r="M693" s="141" t="s">
        <v>600</v>
      </c>
      <c r="N693" s="141" t="s">
        <v>52</v>
      </c>
      <c r="O693" s="144"/>
      <c r="P693" s="144"/>
      <c r="Q693" s="144"/>
      <c r="R693" s="144"/>
      <c r="S693" s="144"/>
      <c r="T693" s="144"/>
      <c r="U693" s="120" t="n">
        <v>3849.85</v>
      </c>
      <c r="V693" s="202" t="n">
        <v>3699.27</v>
      </c>
      <c r="W693" s="145" t="n">
        <v>565.15</v>
      </c>
      <c r="X693" s="145" t="s">
        <v>319</v>
      </c>
      <c r="Y693" s="145" t="n">
        <v>556.82</v>
      </c>
      <c r="Z693" s="145" t="s">
        <v>319</v>
      </c>
      <c r="AA693" s="145" t="n">
        <v>530.4</v>
      </c>
      <c r="AB693" s="145" t="s">
        <v>319</v>
      </c>
      <c r="AC693" s="145" t="n">
        <v>409.4</v>
      </c>
      <c r="AD693" s="145" t="s">
        <v>319</v>
      </c>
      <c r="AE693" s="145" t="n">
        <v>188.63</v>
      </c>
      <c r="AF693" s="145" t="s">
        <v>319</v>
      </c>
      <c r="AG693" s="145" t="n">
        <v>35.13</v>
      </c>
      <c r="AH693" s="145" t="s">
        <v>319</v>
      </c>
      <c r="AI693" s="145" t="n">
        <v>35.13</v>
      </c>
      <c r="AJ693" s="145" t="s">
        <v>319</v>
      </c>
      <c r="AK693" s="145" t="n">
        <v>60.08</v>
      </c>
      <c r="AL693" s="145" t="s">
        <v>319</v>
      </c>
      <c r="AM693" s="145" t="n">
        <v>76.95</v>
      </c>
      <c r="AN693" s="145" t="s">
        <v>319</v>
      </c>
      <c r="AO693" s="145" t="n">
        <v>291.75</v>
      </c>
      <c r="AP693" s="145" t="s">
        <v>319</v>
      </c>
      <c r="AQ693" s="145" t="n">
        <v>336.73</v>
      </c>
      <c r="AR693" s="145" t="s">
        <v>319</v>
      </c>
      <c r="AS693" s="145" t="n">
        <v>430.44</v>
      </c>
      <c r="AT693" s="145" t="s">
        <v>319</v>
      </c>
      <c r="AU693" s="145" t="n">
        <v>3581.76</v>
      </c>
      <c r="AV693" s="203"/>
      <c r="AW693" s="145" t="s">
        <v>600</v>
      </c>
      <c r="AX693" s="145" t="s">
        <v>444</v>
      </c>
      <c r="AY693" s="145" t="n">
        <v>2</v>
      </c>
      <c r="AZ693" s="145" t="s">
        <v>453</v>
      </c>
    </row>
    <row collapsed="false" customFormat="true" customHeight="false" hidden="false" ht="15.9" outlineLevel="0" r="694" s="171">
      <c r="A694" s="55" t="n">
        <v>677</v>
      </c>
      <c r="B694" s="55" t="n">
        <v>8673</v>
      </c>
      <c r="C694" s="145" t="s">
        <v>448</v>
      </c>
      <c r="D694" s="145" t="s">
        <v>437</v>
      </c>
      <c r="E694" s="145" t="s">
        <v>438</v>
      </c>
      <c r="F694" s="145" t="s">
        <v>750</v>
      </c>
      <c r="G694" s="55" t="s">
        <v>594</v>
      </c>
      <c r="H694" s="34" t="s">
        <v>288</v>
      </c>
      <c r="I694" s="120" t="n">
        <v>1</v>
      </c>
      <c r="J694" s="141" t="s">
        <v>438</v>
      </c>
      <c r="K694" s="141" t="n">
        <v>100</v>
      </c>
      <c r="L694" s="141" t="n">
        <v>25.6</v>
      </c>
      <c r="M694" s="141" t="s">
        <v>600</v>
      </c>
      <c r="N694" s="141" t="s">
        <v>52</v>
      </c>
      <c r="O694" s="144"/>
      <c r="P694" s="144"/>
      <c r="Q694" s="144"/>
      <c r="R694" s="144"/>
      <c r="S694" s="144"/>
      <c r="T694" s="144"/>
      <c r="U694" s="120" t="n">
        <v>4010.9</v>
      </c>
      <c r="V694" s="202" t="n">
        <v>3805.66</v>
      </c>
      <c r="W694" s="145" t="n">
        <v>610.47</v>
      </c>
      <c r="X694" s="145" t="s">
        <v>319</v>
      </c>
      <c r="Y694" s="145" t="n">
        <v>598.13</v>
      </c>
      <c r="Z694" s="145" t="s">
        <v>319</v>
      </c>
      <c r="AA694" s="145" t="n">
        <v>567.29</v>
      </c>
      <c r="AB694" s="145" t="s">
        <v>319</v>
      </c>
      <c r="AC694" s="145" t="n">
        <v>467.15</v>
      </c>
      <c r="AD694" s="145" t="s">
        <v>319</v>
      </c>
      <c r="AE694" s="145" t="n">
        <v>208.98</v>
      </c>
      <c r="AF694" s="145" t="s">
        <v>319</v>
      </c>
      <c r="AG694" s="145" t="n">
        <v>35.84</v>
      </c>
      <c r="AH694" s="145" t="s">
        <v>319</v>
      </c>
      <c r="AI694" s="145" t="n">
        <v>35.84</v>
      </c>
      <c r="AJ694" s="145" t="s">
        <v>319</v>
      </c>
      <c r="AK694" s="145" t="n">
        <v>55.67</v>
      </c>
      <c r="AL694" s="145" t="s">
        <v>319</v>
      </c>
      <c r="AM694" s="145" t="n">
        <v>75.07</v>
      </c>
      <c r="AN694" s="145" t="s">
        <v>319</v>
      </c>
      <c r="AO694" s="145" t="n">
        <v>314.49</v>
      </c>
      <c r="AP694" s="145" t="s">
        <v>319</v>
      </c>
      <c r="AQ694" s="145" t="n">
        <v>359.64</v>
      </c>
      <c r="AR694" s="145" t="s">
        <v>319</v>
      </c>
      <c r="AS694" s="145" t="n">
        <v>454.92</v>
      </c>
      <c r="AT694" s="145" t="s">
        <v>319</v>
      </c>
      <c r="AU694" s="145" t="n">
        <v>3838.23</v>
      </c>
      <c r="AV694" s="203"/>
      <c r="AW694" s="145" t="s">
        <v>600</v>
      </c>
      <c r="AX694" s="145" t="s">
        <v>444</v>
      </c>
      <c r="AY694" s="145" t="n">
        <v>1</v>
      </c>
      <c r="AZ694" s="145" t="s">
        <v>453</v>
      </c>
    </row>
    <row collapsed="false" customFormat="true" customHeight="false" hidden="false" ht="15.9" outlineLevel="0" r="695" s="171">
      <c r="A695" s="55" t="n">
        <v>678</v>
      </c>
      <c r="B695" s="55" t="n">
        <v>8674</v>
      </c>
      <c r="C695" s="145" t="s">
        <v>448</v>
      </c>
      <c r="D695" s="145" t="s">
        <v>437</v>
      </c>
      <c r="E695" s="145" t="s">
        <v>438</v>
      </c>
      <c r="F695" s="145" t="s">
        <v>750</v>
      </c>
      <c r="G695" s="55" t="s">
        <v>594</v>
      </c>
      <c r="H695" s="34" t="s">
        <v>288</v>
      </c>
      <c r="I695" s="120" t="n">
        <v>1</v>
      </c>
      <c r="J695" s="141" t="s">
        <v>438</v>
      </c>
      <c r="K695" s="141" t="n">
        <v>100</v>
      </c>
      <c r="L695" s="141" t="n">
        <v>25.6</v>
      </c>
      <c r="M695" s="141" t="s">
        <v>600</v>
      </c>
      <c r="N695" s="141" t="s">
        <v>52</v>
      </c>
      <c r="O695" s="144"/>
      <c r="P695" s="144"/>
      <c r="Q695" s="144"/>
      <c r="R695" s="144"/>
      <c r="S695" s="144"/>
      <c r="T695" s="144"/>
      <c r="U695" s="120" t="n">
        <v>381.43</v>
      </c>
      <c r="V695" s="202" t="n">
        <v>404.67</v>
      </c>
      <c r="W695" s="145" t="n">
        <v>66.44</v>
      </c>
      <c r="X695" s="145" t="s">
        <v>319</v>
      </c>
      <c r="Y695" s="145" t="n">
        <v>67</v>
      </c>
      <c r="Z695" s="145" t="s">
        <v>319</v>
      </c>
      <c r="AA695" s="145" t="n">
        <v>62.34</v>
      </c>
      <c r="AB695" s="145" t="s">
        <v>319</v>
      </c>
      <c r="AC695" s="145" t="n">
        <v>52.05</v>
      </c>
      <c r="AD695" s="145" t="s">
        <v>319</v>
      </c>
      <c r="AE695" s="145" t="n">
        <v>26.19</v>
      </c>
      <c r="AF695" s="145" t="s">
        <v>319</v>
      </c>
      <c r="AG695" s="145" t="n">
        <v>5.5</v>
      </c>
      <c r="AH695" s="145" t="s">
        <v>319</v>
      </c>
      <c r="AI695" s="145" t="n">
        <v>5.5</v>
      </c>
      <c r="AJ695" s="145" t="s">
        <v>319</v>
      </c>
      <c r="AK695" s="145" t="n">
        <v>8.44</v>
      </c>
      <c r="AL695" s="145" t="s">
        <v>319</v>
      </c>
      <c r="AM695" s="145" t="n">
        <v>10.49</v>
      </c>
      <c r="AN695" s="145" t="s">
        <v>319</v>
      </c>
      <c r="AO695" s="145" t="n">
        <v>34.78</v>
      </c>
      <c r="AP695" s="145" t="s">
        <v>319</v>
      </c>
      <c r="AQ695" s="145" t="n">
        <v>39.35</v>
      </c>
      <c r="AR695" s="145" t="s">
        <v>319</v>
      </c>
      <c r="AS695" s="145" t="n">
        <v>47.36</v>
      </c>
      <c r="AT695" s="145" t="s">
        <v>319</v>
      </c>
      <c r="AU695" s="145" t="n">
        <v>433.92</v>
      </c>
      <c r="AV695" s="203"/>
      <c r="AW695" s="145" t="s">
        <v>600</v>
      </c>
      <c r="AX695" s="145" t="s">
        <v>444</v>
      </c>
      <c r="AY695" s="145" t="n">
        <v>1</v>
      </c>
      <c r="AZ695" s="145" t="s">
        <v>453</v>
      </c>
    </row>
    <row collapsed="false" customFormat="true" customHeight="false" hidden="false" ht="15.9" outlineLevel="0" r="696" s="171">
      <c r="A696" s="55" t="n">
        <v>679</v>
      </c>
      <c r="B696" s="55" t="n">
        <v>8675</v>
      </c>
      <c r="C696" s="145" t="s">
        <v>448</v>
      </c>
      <c r="D696" s="145" t="s">
        <v>437</v>
      </c>
      <c r="E696" s="145" t="s">
        <v>438</v>
      </c>
      <c r="F696" s="145" t="s">
        <v>750</v>
      </c>
      <c r="G696" s="55" t="s">
        <v>594</v>
      </c>
      <c r="H696" s="34" t="s">
        <v>288</v>
      </c>
      <c r="I696" s="120" t="n">
        <v>1</v>
      </c>
      <c r="J696" s="141" t="s">
        <v>438</v>
      </c>
      <c r="K696" s="141" t="n">
        <v>100</v>
      </c>
      <c r="L696" s="141" t="n">
        <v>25.6</v>
      </c>
      <c r="M696" s="141" t="s">
        <v>600</v>
      </c>
      <c r="N696" s="141" t="s">
        <v>52</v>
      </c>
      <c r="O696" s="144"/>
      <c r="P696" s="144"/>
      <c r="Q696" s="144"/>
      <c r="R696" s="144"/>
      <c r="S696" s="144"/>
      <c r="T696" s="144"/>
      <c r="U696" s="120" t="n">
        <v>1869.08</v>
      </c>
      <c r="V696" s="202" t="n">
        <v>1929.89</v>
      </c>
      <c r="W696" s="145" t="n">
        <v>294.97</v>
      </c>
      <c r="X696" s="145" t="s">
        <v>319</v>
      </c>
      <c r="Y696" s="145" t="n">
        <v>297.36</v>
      </c>
      <c r="Z696" s="145" t="s">
        <v>319</v>
      </c>
      <c r="AA696" s="145" t="n">
        <v>281.29</v>
      </c>
      <c r="AB696" s="145" t="s">
        <v>319</v>
      </c>
      <c r="AC696" s="145" t="n">
        <v>230.41</v>
      </c>
      <c r="AD696" s="145" t="s">
        <v>319</v>
      </c>
      <c r="AE696" s="145" t="n">
        <v>109.36</v>
      </c>
      <c r="AF696" s="145" t="s">
        <v>319</v>
      </c>
      <c r="AG696" s="145" t="n">
        <v>24.31</v>
      </c>
      <c r="AH696" s="145" t="s">
        <v>319</v>
      </c>
      <c r="AI696" s="145" t="n">
        <v>24.31</v>
      </c>
      <c r="AJ696" s="145" t="s">
        <v>319</v>
      </c>
      <c r="AK696" s="145" t="n">
        <v>35.84</v>
      </c>
      <c r="AL696" s="145" t="s">
        <v>319</v>
      </c>
      <c r="AM696" s="145" t="n">
        <v>44.97</v>
      </c>
      <c r="AN696" s="145" t="s">
        <v>319</v>
      </c>
      <c r="AO696" s="145" t="n">
        <v>160.17</v>
      </c>
      <c r="AP696" s="145" t="s">
        <v>319</v>
      </c>
      <c r="AQ696" s="145" t="n">
        <v>181.58</v>
      </c>
      <c r="AR696" s="145" t="s">
        <v>319</v>
      </c>
      <c r="AS696" s="145" t="n">
        <v>226.63</v>
      </c>
      <c r="AT696" s="145" t="s">
        <v>319</v>
      </c>
      <c r="AU696" s="145" t="n">
        <v>1944.45</v>
      </c>
      <c r="AV696" s="203"/>
      <c r="AW696" s="145" t="s">
        <v>600</v>
      </c>
      <c r="AX696" s="145" t="s">
        <v>444</v>
      </c>
      <c r="AY696" s="145" t="n">
        <v>1</v>
      </c>
      <c r="AZ696" s="145" t="s">
        <v>453</v>
      </c>
    </row>
    <row collapsed="false" customFormat="true" customHeight="false" hidden="false" ht="15.9" outlineLevel="0" r="697" s="171">
      <c r="A697" s="55" t="n">
        <v>680</v>
      </c>
      <c r="B697" s="55" t="n">
        <v>8676</v>
      </c>
      <c r="C697" s="145" t="s">
        <v>448</v>
      </c>
      <c r="D697" s="145" t="s">
        <v>454</v>
      </c>
      <c r="E697" s="145" t="s">
        <v>438</v>
      </c>
      <c r="F697" s="145" t="s">
        <v>751</v>
      </c>
      <c r="G697" s="55" t="s">
        <v>440</v>
      </c>
      <c r="H697" s="34" t="s">
        <v>288</v>
      </c>
      <c r="I697" s="55" t="n">
        <v>1</v>
      </c>
      <c r="J697" s="55" t="s">
        <v>449</v>
      </c>
      <c r="K697" s="55" t="s">
        <v>752</v>
      </c>
      <c r="L697" s="55" t="s">
        <v>753</v>
      </c>
      <c r="M697" s="55" t="s">
        <v>600</v>
      </c>
      <c r="N697" s="55" t="s">
        <v>52</v>
      </c>
      <c r="O697" s="55" t="s">
        <v>53</v>
      </c>
      <c r="P697" s="55" t="s">
        <v>52</v>
      </c>
      <c r="Q697" s="55" t="s">
        <v>53</v>
      </c>
      <c r="R697" s="55" t="s">
        <v>754</v>
      </c>
      <c r="S697" s="55" t="s">
        <v>53</v>
      </c>
      <c r="T697" s="55"/>
      <c r="U697" s="55" t="n">
        <v>331.44</v>
      </c>
      <c r="V697" s="55" t="n">
        <v>156.84</v>
      </c>
      <c r="W697" s="55" t="n">
        <v>43.14</v>
      </c>
      <c r="X697" s="55" t="s">
        <v>319</v>
      </c>
      <c r="Y697" s="55" t="n">
        <v>38.826</v>
      </c>
      <c r="Z697" s="55" t="s">
        <v>319</v>
      </c>
      <c r="AA697" s="55" t="n">
        <v>38.51</v>
      </c>
      <c r="AB697" s="55" t="s">
        <v>319</v>
      </c>
      <c r="AC697" s="55" t="n">
        <v>40.18</v>
      </c>
      <c r="AD697" s="55" t="s">
        <v>319</v>
      </c>
      <c r="AE697" s="55" t="n">
        <v>39.99</v>
      </c>
      <c r="AF697" s="55" t="s">
        <v>319</v>
      </c>
      <c r="AG697" s="55" t="n">
        <v>0</v>
      </c>
      <c r="AH697" s="55" t="s">
        <v>319</v>
      </c>
      <c r="AI697" s="55" t="n">
        <v>0</v>
      </c>
      <c r="AJ697" s="55" t="s">
        <v>319</v>
      </c>
      <c r="AK697" s="55" t="n">
        <v>0</v>
      </c>
      <c r="AL697" s="55" t="s">
        <v>319</v>
      </c>
      <c r="AM697" s="55" t="n">
        <v>0</v>
      </c>
      <c r="AN697" s="55" t="s">
        <v>319</v>
      </c>
      <c r="AO697" s="55" t="n">
        <v>19.982</v>
      </c>
      <c r="AP697" s="55" t="s">
        <v>319</v>
      </c>
      <c r="AQ697" s="55" t="n">
        <v>19.658</v>
      </c>
      <c r="AR697" s="55" t="s">
        <v>319</v>
      </c>
      <c r="AS697" s="55" t="n">
        <v>30.35</v>
      </c>
      <c r="AT697" s="55" t="s">
        <v>319</v>
      </c>
      <c r="AU697" s="55" t="n">
        <v>270.636</v>
      </c>
      <c r="AV697" s="55" t="n">
        <v>0.17327</v>
      </c>
      <c r="AW697" s="55" t="s">
        <v>600</v>
      </c>
      <c r="AX697" s="55" t="s">
        <v>755</v>
      </c>
      <c r="AY697" s="55" t="n">
        <v>1</v>
      </c>
      <c r="AZ697" s="55" t="s">
        <v>445</v>
      </c>
    </row>
    <row collapsed="false" customFormat="true" customHeight="false" hidden="false" ht="15.9" outlineLevel="0" r="698" s="171">
      <c r="A698" s="55" t="n">
        <v>681</v>
      </c>
      <c r="B698" s="55" t="n">
        <v>8677</v>
      </c>
      <c r="C698" s="145" t="s">
        <v>448</v>
      </c>
      <c r="D698" s="145" t="s">
        <v>454</v>
      </c>
      <c r="E698" s="145" t="s">
        <v>438</v>
      </c>
      <c r="F698" s="145" t="s">
        <v>751</v>
      </c>
      <c r="G698" s="55" t="s">
        <v>440</v>
      </c>
      <c r="H698" s="34" t="s">
        <v>288</v>
      </c>
      <c r="I698" s="55" t="n">
        <v>1</v>
      </c>
      <c r="J698" s="55" t="s">
        <v>449</v>
      </c>
      <c r="K698" s="55" t="s">
        <v>738</v>
      </c>
      <c r="L698" s="55" t="s">
        <v>753</v>
      </c>
      <c r="M698" s="55" t="s">
        <v>600</v>
      </c>
      <c r="N698" s="55" t="s">
        <v>52</v>
      </c>
      <c r="O698" s="55" t="s">
        <v>53</v>
      </c>
      <c r="P698" s="55" t="s">
        <v>52</v>
      </c>
      <c r="Q698" s="55" t="s">
        <v>53</v>
      </c>
      <c r="R698" s="55" t="s">
        <v>754</v>
      </c>
      <c r="S698" s="55" t="s">
        <v>53</v>
      </c>
      <c r="T698" s="55"/>
      <c r="U698" s="55" t="n">
        <v>1564.809</v>
      </c>
      <c r="V698" s="55" t="n">
        <v>1405.77</v>
      </c>
      <c r="W698" s="55" t="n">
        <v>272.94</v>
      </c>
      <c r="X698" s="55" t="s">
        <v>319</v>
      </c>
      <c r="Y698" s="55" t="n">
        <v>276.92</v>
      </c>
      <c r="Z698" s="55" t="s">
        <v>319</v>
      </c>
      <c r="AA698" s="55" t="n">
        <v>247.11</v>
      </c>
      <c r="AB698" s="55" t="s">
        <v>319</v>
      </c>
      <c r="AC698" s="55" t="n">
        <v>250.2</v>
      </c>
      <c r="AD698" s="55" t="s">
        <v>319</v>
      </c>
      <c r="AE698" s="55" t="n">
        <v>237.35</v>
      </c>
      <c r="AF698" s="55" t="s">
        <v>319</v>
      </c>
      <c r="AG698" s="55" t="n">
        <v>0</v>
      </c>
      <c r="AH698" s="55" t="s">
        <v>319</v>
      </c>
      <c r="AI698" s="55" t="n">
        <v>0</v>
      </c>
      <c r="AJ698" s="55" t="s">
        <v>319</v>
      </c>
      <c r="AK698" s="55" t="n">
        <v>0</v>
      </c>
      <c r="AL698" s="55" t="s">
        <v>319</v>
      </c>
      <c r="AM698" s="55" t="n">
        <v>0</v>
      </c>
      <c r="AN698" s="55" t="s">
        <v>319</v>
      </c>
      <c r="AO698" s="55" t="n">
        <v>130.1898</v>
      </c>
      <c r="AP698" s="55" t="s">
        <v>319</v>
      </c>
      <c r="AQ698" s="55" t="n">
        <v>143.382</v>
      </c>
      <c r="AR698" s="55" t="s">
        <v>319</v>
      </c>
      <c r="AS698" s="55" t="n">
        <v>218.18</v>
      </c>
      <c r="AT698" s="55" t="s">
        <v>319</v>
      </c>
      <c r="AU698" s="55" t="n">
        <v>1776.2718</v>
      </c>
      <c r="AV698" s="55" t="n">
        <v>0.9035</v>
      </c>
      <c r="AW698" s="55" t="s">
        <v>600</v>
      </c>
      <c r="AX698" s="55" t="s">
        <v>755</v>
      </c>
      <c r="AY698" s="55" t="n">
        <v>1</v>
      </c>
      <c r="AZ698" s="55" t="s">
        <v>445</v>
      </c>
    </row>
    <row collapsed="false" customFormat="true" customHeight="false" hidden="false" ht="15.9" outlineLevel="0" r="699" s="171">
      <c r="A699" s="55" t="n">
        <v>682</v>
      </c>
      <c r="B699" s="55" t="n">
        <v>8678</v>
      </c>
      <c r="C699" s="145" t="s">
        <v>448</v>
      </c>
      <c r="D699" s="145" t="s">
        <v>454</v>
      </c>
      <c r="E699" s="145" t="s">
        <v>438</v>
      </c>
      <c r="F699" s="145" t="s">
        <v>751</v>
      </c>
      <c r="G699" s="55" t="s">
        <v>440</v>
      </c>
      <c r="H699" s="34" t="s">
        <v>288</v>
      </c>
      <c r="I699" s="55" t="n">
        <v>1</v>
      </c>
      <c r="J699" s="55" t="s">
        <v>449</v>
      </c>
      <c r="K699" s="55" t="s">
        <v>738</v>
      </c>
      <c r="L699" s="55" t="s">
        <v>753</v>
      </c>
      <c r="M699" s="55" t="s">
        <v>600</v>
      </c>
      <c r="N699" s="55" t="s">
        <v>52</v>
      </c>
      <c r="O699" s="55" t="s">
        <v>53</v>
      </c>
      <c r="P699" s="55" t="s">
        <v>52</v>
      </c>
      <c r="Q699" s="55" t="s">
        <v>53</v>
      </c>
      <c r="R699" s="55" t="s">
        <v>754</v>
      </c>
      <c r="S699" s="55" t="s">
        <v>53</v>
      </c>
      <c r="T699" s="55"/>
      <c r="U699" s="55" t="n">
        <v>967.35</v>
      </c>
      <c r="V699" s="55" t="n">
        <v>809.56</v>
      </c>
      <c r="W699" s="55" t="n">
        <v>143.91</v>
      </c>
      <c r="X699" s="55" t="s">
        <v>319</v>
      </c>
      <c r="Y699" s="55" t="n">
        <v>154.44</v>
      </c>
      <c r="Z699" s="55" t="s">
        <v>319</v>
      </c>
      <c r="AA699" s="55" t="n">
        <v>143.48</v>
      </c>
      <c r="AB699" s="55" t="s">
        <v>319</v>
      </c>
      <c r="AC699" s="55" t="n">
        <v>129.85</v>
      </c>
      <c r="AD699" s="55" t="s">
        <v>319</v>
      </c>
      <c r="AE699" s="55" t="n">
        <v>133.76</v>
      </c>
      <c r="AF699" s="55" t="s">
        <v>319</v>
      </c>
      <c r="AG699" s="55" t="n">
        <v>0</v>
      </c>
      <c r="AH699" s="55" t="s">
        <v>319</v>
      </c>
      <c r="AI699" s="55" t="n">
        <v>0</v>
      </c>
      <c r="AJ699" s="55" t="s">
        <v>319</v>
      </c>
      <c r="AK699" s="55" t="n">
        <v>0</v>
      </c>
      <c r="AL699" s="55" t="s">
        <v>319</v>
      </c>
      <c r="AM699" s="55" t="n">
        <v>0</v>
      </c>
      <c r="AN699" s="55" t="s">
        <v>319</v>
      </c>
      <c r="AO699" s="55" t="n">
        <v>68.95</v>
      </c>
      <c r="AP699" s="55" t="s">
        <v>319</v>
      </c>
      <c r="AQ699" s="55" t="n">
        <v>79.16</v>
      </c>
      <c r="AR699" s="55" t="s">
        <v>319</v>
      </c>
      <c r="AS699" s="55" t="n">
        <v>118.05</v>
      </c>
      <c r="AT699" s="55" t="s">
        <v>319</v>
      </c>
      <c r="AU699" s="55" t="n">
        <v>971.6</v>
      </c>
      <c r="AV699" s="55" t="n">
        <v>0.61919</v>
      </c>
      <c r="AW699" s="55" t="s">
        <v>600</v>
      </c>
      <c r="AX699" s="55" t="s">
        <v>755</v>
      </c>
      <c r="AY699" s="55" t="n">
        <v>1</v>
      </c>
      <c r="AZ699" s="55" t="s">
        <v>445</v>
      </c>
    </row>
    <row collapsed="false" customFormat="true" customHeight="false" hidden="false" ht="15.9" outlineLevel="0" r="700" s="171">
      <c r="A700" s="55" t="n">
        <v>683</v>
      </c>
      <c r="B700" s="55" t="n">
        <v>8679</v>
      </c>
      <c r="C700" s="145" t="s">
        <v>448</v>
      </c>
      <c r="D700" s="145" t="s">
        <v>454</v>
      </c>
      <c r="E700" s="145" t="s">
        <v>438</v>
      </c>
      <c r="F700" s="145" t="s">
        <v>751</v>
      </c>
      <c r="G700" s="55" t="s">
        <v>440</v>
      </c>
      <c r="H700" s="34" t="s">
        <v>288</v>
      </c>
      <c r="I700" s="55" t="n">
        <v>1</v>
      </c>
      <c r="J700" s="55" t="s">
        <v>449</v>
      </c>
      <c r="K700" s="55" t="s">
        <v>670</v>
      </c>
      <c r="L700" s="55" t="s">
        <v>753</v>
      </c>
      <c r="M700" s="55" t="s">
        <v>600</v>
      </c>
      <c r="N700" s="55" t="s">
        <v>52</v>
      </c>
      <c r="O700" s="55" t="s">
        <v>53</v>
      </c>
      <c r="P700" s="55" t="s">
        <v>52</v>
      </c>
      <c r="Q700" s="55" t="s">
        <v>53</v>
      </c>
      <c r="R700" s="55" t="s">
        <v>754</v>
      </c>
      <c r="S700" s="55" t="s">
        <v>53</v>
      </c>
      <c r="T700" s="55"/>
      <c r="U700" s="55" t="n">
        <v>1917.41</v>
      </c>
      <c r="V700" s="55" t="n">
        <v>1516.55</v>
      </c>
      <c r="W700" s="55" t="n">
        <v>280.58</v>
      </c>
      <c r="X700" s="55" t="s">
        <v>319</v>
      </c>
      <c r="Y700" s="55" t="n">
        <v>290.18</v>
      </c>
      <c r="Z700" s="55" t="s">
        <v>319</v>
      </c>
      <c r="AA700" s="55" t="n">
        <v>265.81</v>
      </c>
      <c r="AB700" s="55" t="s">
        <v>319</v>
      </c>
      <c r="AC700" s="55" t="n">
        <v>255.96</v>
      </c>
      <c r="AD700" s="55" t="s">
        <v>319</v>
      </c>
      <c r="AE700" s="55" t="n">
        <v>258.235</v>
      </c>
      <c r="AF700" s="55" t="s">
        <v>319</v>
      </c>
      <c r="AG700" s="55" t="n">
        <v>0</v>
      </c>
      <c r="AH700" s="55" t="s">
        <v>319</v>
      </c>
      <c r="AI700" s="55" t="n">
        <v>0</v>
      </c>
      <c r="AJ700" s="55" t="s">
        <v>319</v>
      </c>
      <c r="AK700" s="55" t="n">
        <v>0</v>
      </c>
      <c r="AL700" s="55" t="s">
        <v>319</v>
      </c>
      <c r="AM700" s="55" t="n">
        <v>0</v>
      </c>
      <c r="AN700" s="55" t="s">
        <v>319</v>
      </c>
      <c r="AO700" s="55" t="n">
        <v>146.96</v>
      </c>
      <c r="AP700" s="55" t="s">
        <v>319</v>
      </c>
      <c r="AQ700" s="55" t="n">
        <v>162.33</v>
      </c>
      <c r="AR700" s="55" t="s">
        <v>319</v>
      </c>
      <c r="AS700" s="55" t="n">
        <v>245.01</v>
      </c>
      <c r="AT700" s="55" t="s">
        <v>319</v>
      </c>
      <c r="AU700" s="55" t="n">
        <v>1905.065</v>
      </c>
      <c r="AV700" s="55" t="n">
        <v>1.13131</v>
      </c>
      <c r="AW700" s="55" t="s">
        <v>600</v>
      </c>
      <c r="AX700" s="55" t="s">
        <v>755</v>
      </c>
      <c r="AY700" s="55" t="n">
        <v>2</v>
      </c>
      <c r="AZ700" s="55" t="s">
        <v>445</v>
      </c>
    </row>
    <row collapsed="false" customFormat="true" customHeight="false" hidden="false" ht="15.9" outlineLevel="0" r="701" s="171">
      <c r="A701" s="55" t="n">
        <v>684</v>
      </c>
      <c r="B701" s="55" t="n">
        <v>8680</v>
      </c>
      <c r="C701" s="145" t="s">
        <v>448</v>
      </c>
      <c r="D701" s="145" t="s">
        <v>454</v>
      </c>
      <c r="E701" s="145" t="s">
        <v>438</v>
      </c>
      <c r="F701" s="145" t="s">
        <v>751</v>
      </c>
      <c r="G701" s="55" t="s">
        <v>440</v>
      </c>
      <c r="H701" s="34" t="s">
        <v>288</v>
      </c>
      <c r="I701" s="55" t="n">
        <v>2</v>
      </c>
      <c r="J701" s="55" t="s">
        <v>449</v>
      </c>
      <c r="K701" s="55" t="s">
        <v>756</v>
      </c>
      <c r="L701" s="55" t="s">
        <v>753</v>
      </c>
      <c r="M701" s="55" t="s">
        <v>600</v>
      </c>
      <c r="N701" s="55" t="s">
        <v>53</v>
      </c>
      <c r="O701" s="55" t="s">
        <v>53</v>
      </c>
      <c r="P701" s="55" t="s">
        <v>52</v>
      </c>
      <c r="Q701" s="55" t="s">
        <v>53</v>
      </c>
      <c r="R701" s="55" t="s">
        <v>757</v>
      </c>
      <c r="S701" s="55" t="s">
        <v>53</v>
      </c>
      <c r="T701" s="55"/>
      <c r="U701" s="55" t="n">
        <v>1101.58</v>
      </c>
      <c r="V701" s="55" t="n">
        <v>773.98</v>
      </c>
      <c r="W701" s="55" t="n">
        <v>120.11</v>
      </c>
      <c r="X701" s="55" t="s">
        <v>319</v>
      </c>
      <c r="Y701" s="55" t="n">
        <v>108.099</v>
      </c>
      <c r="Z701" s="55" t="s">
        <v>319</v>
      </c>
      <c r="AA701" s="55" t="n">
        <v>138.94</v>
      </c>
      <c r="AB701" s="55" t="s">
        <v>319</v>
      </c>
      <c r="AC701" s="55" t="n">
        <v>138.59</v>
      </c>
      <c r="AD701" s="55" t="s">
        <v>319</v>
      </c>
      <c r="AE701" s="55" t="n">
        <v>135.331</v>
      </c>
      <c r="AF701" s="55" t="s">
        <v>319</v>
      </c>
      <c r="AG701" s="55" t="n">
        <v>0</v>
      </c>
      <c r="AH701" s="55" t="s">
        <v>319</v>
      </c>
      <c r="AI701" s="55" t="n">
        <v>0</v>
      </c>
      <c r="AJ701" s="55" t="s">
        <v>319</v>
      </c>
      <c r="AK701" s="55" t="n">
        <v>0</v>
      </c>
      <c r="AL701" s="55" t="s">
        <v>319</v>
      </c>
      <c r="AM701" s="55" t="n">
        <v>54.82</v>
      </c>
      <c r="AN701" s="55" t="s">
        <v>319</v>
      </c>
      <c r="AO701" s="55" t="n">
        <v>90.16</v>
      </c>
      <c r="AP701" s="55" t="s">
        <v>319</v>
      </c>
      <c r="AQ701" s="55" t="n">
        <v>99.51</v>
      </c>
      <c r="AR701" s="55" t="s">
        <v>319</v>
      </c>
      <c r="AS701" s="55" t="n">
        <v>116.75</v>
      </c>
      <c r="AT701" s="55" t="s">
        <v>319</v>
      </c>
      <c r="AU701" s="55" t="n">
        <v>1002.31</v>
      </c>
      <c r="AV701" s="55" t="n">
        <v>0.48837</v>
      </c>
      <c r="AW701" s="55" t="s">
        <v>600</v>
      </c>
      <c r="AX701" s="55" t="s">
        <v>755</v>
      </c>
      <c r="AY701" s="55" t="n">
        <v>2</v>
      </c>
      <c r="AZ701" s="55" t="s">
        <v>445</v>
      </c>
    </row>
    <row collapsed="false" customFormat="true" customHeight="false" hidden="false" ht="15.9" outlineLevel="0" r="702" s="171">
      <c r="A702" s="55" t="n">
        <v>685</v>
      </c>
      <c r="B702" s="55" t="n">
        <v>8681</v>
      </c>
      <c r="C702" s="145" t="s">
        <v>448</v>
      </c>
      <c r="D702" s="145" t="s">
        <v>454</v>
      </c>
      <c r="E702" s="145" t="s">
        <v>438</v>
      </c>
      <c r="F702" s="145" t="s">
        <v>751</v>
      </c>
      <c r="G702" s="55" t="s">
        <v>440</v>
      </c>
      <c r="H702" s="34" t="s">
        <v>288</v>
      </c>
      <c r="I702" s="55" t="n">
        <v>1</v>
      </c>
      <c r="J702" s="55" t="s">
        <v>449</v>
      </c>
      <c r="K702" s="55" t="s">
        <v>756</v>
      </c>
      <c r="L702" s="55" t="s">
        <v>753</v>
      </c>
      <c r="M702" s="55" t="s">
        <v>600</v>
      </c>
      <c r="N702" s="55" t="s">
        <v>52</v>
      </c>
      <c r="O702" s="55" t="s">
        <v>53</v>
      </c>
      <c r="P702" s="55" t="s">
        <v>52</v>
      </c>
      <c r="Q702" s="55" t="s">
        <v>53</v>
      </c>
      <c r="R702" s="55" t="s">
        <v>754</v>
      </c>
      <c r="S702" s="55" t="s">
        <v>53</v>
      </c>
      <c r="T702" s="55"/>
      <c r="U702" s="55" t="n">
        <v>552.42</v>
      </c>
      <c r="V702" s="55" t="n">
        <v>423.29</v>
      </c>
      <c r="W702" s="55" t="n">
        <v>77.35</v>
      </c>
      <c r="X702" s="55" t="s">
        <v>319</v>
      </c>
      <c r="Y702" s="55" t="n">
        <v>80.09</v>
      </c>
      <c r="Z702" s="55" t="s">
        <v>319</v>
      </c>
      <c r="AA702" s="55" t="n">
        <v>75.39</v>
      </c>
      <c r="AB702" s="55" t="s">
        <v>319</v>
      </c>
      <c r="AC702" s="55" t="n">
        <v>69.87</v>
      </c>
      <c r="AD702" s="55" t="s">
        <v>319</v>
      </c>
      <c r="AE702" s="55" t="n">
        <v>73.973</v>
      </c>
      <c r="AF702" s="55" t="s">
        <v>319</v>
      </c>
      <c r="AG702" s="55" t="n">
        <v>0</v>
      </c>
      <c r="AH702" s="55" t="s">
        <v>319</v>
      </c>
      <c r="AI702" s="55" t="n">
        <v>0</v>
      </c>
      <c r="AJ702" s="55" t="s">
        <v>319</v>
      </c>
      <c r="AK702" s="55" t="n">
        <v>0</v>
      </c>
      <c r="AL702" s="55" t="s">
        <v>319</v>
      </c>
      <c r="AM702" s="55" t="n">
        <v>0</v>
      </c>
      <c r="AN702" s="55" t="s">
        <v>319</v>
      </c>
      <c r="AO702" s="55" t="n">
        <v>46.416</v>
      </c>
      <c r="AP702" s="55" t="s">
        <v>319</v>
      </c>
      <c r="AQ702" s="55" t="n">
        <v>47.624</v>
      </c>
      <c r="AR702" s="55" t="s">
        <v>319</v>
      </c>
      <c r="AS702" s="55" t="n">
        <v>71.29</v>
      </c>
      <c r="AT702" s="55" t="s">
        <v>319</v>
      </c>
      <c r="AU702" s="55" t="n">
        <v>542.003</v>
      </c>
      <c r="AV702" s="55" t="n">
        <v>0.33318</v>
      </c>
      <c r="AW702" s="55" t="s">
        <v>600</v>
      </c>
      <c r="AX702" s="55" t="s">
        <v>755</v>
      </c>
      <c r="AY702" s="55" t="n">
        <v>1</v>
      </c>
      <c r="AZ702" s="55" t="s">
        <v>445</v>
      </c>
    </row>
    <row collapsed="false" customFormat="true" customHeight="false" hidden="false" ht="15.9" outlineLevel="0" r="703" s="171">
      <c r="A703" s="55" t="n">
        <v>686</v>
      </c>
      <c r="B703" s="55" t="n">
        <v>8682</v>
      </c>
      <c r="C703" s="145" t="s">
        <v>448</v>
      </c>
      <c r="D703" s="145" t="s">
        <v>454</v>
      </c>
      <c r="E703" s="145" t="s">
        <v>438</v>
      </c>
      <c r="F703" s="145" t="s">
        <v>751</v>
      </c>
      <c r="G703" s="55" t="s">
        <v>440</v>
      </c>
      <c r="H703" s="34" t="s">
        <v>288</v>
      </c>
      <c r="I703" s="55" t="n">
        <v>1</v>
      </c>
      <c r="J703" s="55" t="s">
        <v>449</v>
      </c>
      <c r="K703" s="55" t="s">
        <v>758</v>
      </c>
      <c r="L703" s="55" t="s">
        <v>753</v>
      </c>
      <c r="M703" s="55" t="s">
        <v>600</v>
      </c>
      <c r="N703" s="55" t="s">
        <v>52</v>
      </c>
      <c r="O703" s="55" t="s">
        <v>53</v>
      </c>
      <c r="P703" s="55" t="s">
        <v>52</v>
      </c>
      <c r="Q703" s="55" t="s">
        <v>53</v>
      </c>
      <c r="R703" s="55" t="s">
        <v>757</v>
      </c>
      <c r="S703" s="55" t="s">
        <v>53</v>
      </c>
      <c r="T703" s="55"/>
      <c r="U703" s="55" t="n">
        <v>548.61</v>
      </c>
      <c r="V703" s="55" t="n">
        <v>403.15</v>
      </c>
      <c r="W703" s="55" t="n">
        <v>66.51</v>
      </c>
      <c r="X703" s="55" t="s">
        <v>319</v>
      </c>
      <c r="Y703" s="55" t="n">
        <v>59.859</v>
      </c>
      <c r="Z703" s="55" t="s">
        <v>319</v>
      </c>
      <c r="AA703" s="55" t="n">
        <v>73.64</v>
      </c>
      <c r="AB703" s="55" t="s">
        <v>319</v>
      </c>
      <c r="AC703" s="55" t="n">
        <v>73.24</v>
      </c>
      <c r="AD703" s="55" t="s">
        <v>319</v>
      </c>
      <c r="AE703" s="55" t="n">
        <v>73.391</v>
      </c>
      <c r="AF703" s="55" t="s">
        <v>319</v>
      </c>
      <c r="AG703" s="55" t="n">
        <v>0</v>
      </c>
      <c r="AH703" s="55" t="s">
        <v>319</v>
      </c>
      <c r="AI703" s="55" t="n">
        <v>0</v>
      </c>
      <c r="AJ703" s="55" t="s">
        <v>319</v>
      </c>
      <c r="AK703" s="55" t="n">
        <v>0</v>
      </c>
      <c r="AL703" s="55" t="s">
        <v>319</v>
      </c>
      <c r="AM703" s="55" t="n">
        <v>27.23</v>
      </c>
      <c r="AN703" s="55" t="s">
        <v>319</v>
      </c>
      <c r="AO703" s="55" t="n">
        <v>42.64</v>
      </c>
      <c r="AP703" s="55" t="s">
        <v>319</v>
      </c>
      <c r="AQ703" s="55" t="n">
        <v>49.6</v>
      </c>
      <c r="AR703" s="55" t="s">
        <v>319</v>
      </c>
      <c r="AS703" s="55" t="n">
        <v>61.49</v>
      </c>
      <c r="AT703" s="55" t="s">
        <v>319</v>
      </c>
      <c r="AU703" s="55" t="n">
        <v>527.6</v>
      </c>
      <c r="AV703" s="55" t="n">
        <v>0.21906</v>
      </c>
      <c r="AW703" s="55" t="s">
        <v>600</v>
      </c>
      <c r="AX703" s="55" t="s">
        <v>755</v>
      </c>
      <c r="AY703" s="55" t="n">
        <v>1</v>
      </c>
      <c r="AZ703" s="55" t="s">
        <v>445</v>
      </c>
    </row>
    <row collapsed="false" customFormat="true" customHeight="false" hidden="false" ht="15.9" outlineLevel="0" r="704" s="171">
      <c r="A704" s="55" t="n">
        <v>687</v>
      </c>
      <c r="B704" s="55" t="n">
        <v>8683</v>
      </c>
      <c r="C704" s="145" t="s">
        <v>448</v>
      </c>
      <c r="D704" s="145" t="s">
        <v>454</v>
      </c>
      <c r="E704" s="145" t="s">
        <v>438</v>
      </c>
      <c r="F704" s="145" t="s">
        <v>751</v>
      </c>
      <c r="G704" s="55" t="s">
        <v>440</v>
      </c>
      <c r="H704" s="34" t="s">
        <v>288</v>
      </c>
      <c r="I704" s="55" t="n">
        <v>1</v>
      </c>
      <c r="J704" s="55" t="s">
        <v>449</v>
      </c>
      <c r="K704" s="55" t="s">
        <v>738</v>
      </c>
      <c r="L704" s="55" t="s">
        <v>753</v>
      </c>
      <c r="M704" s="55" t="s">
        <v>600</v>
      </c>
      <c r="N704" s="55" t="s">
        <v>52</v>
      </c>
      <c r="O704" s="55" t="s">
        <v>53</v>
      </c>
      <c r="P704" s="55" t="s">
        <v>52</v>
      </c>
      <c r="Q704" s="55" t="s">
        <v>53</v>
      </c>
      <c r="R704" s="55" t="s">
        <v>754</v>
      </c>
      <c r="S704" s="55" t="s">
        <v>53</v>
      </c>
      <c r="T704" s="55"/>
      <c r="U704" s="55" t="n">
        <v>1054.39</v>
      </c>
      <c r="V704" s="55" t="n">
        <v>839.35</v>
      </c>
      <c r="W704" s="55" t="n">
        <v>153.83</v>
      </c>
      <c r="X704" s="55" t="s">
        <v>319</v>
      </c>
      <c r="Y704" s="55" t="n">
        <v>158.23</v>
      </c>
      <c r="Z704" s="55" t="s">
        <v>319</v>
      </c>
      <c r="AA704" s="55" t="n">
        <v>146.94</v>
      </c>
      <c r="AB704" s="55" t="s">
        <v>319</v>
      </c>
      <c r="AC704" s="55" t="n">
        <v>136.86</v>
      </c>
      <c r="AD704" s="55" t="s">
        <v>319</v>
      </c>
      <c r="AE704" s="55" t="n">
        <v>133.851</v>
      </c>
      <c r="AF704" s="55" t="s">
        <v>319</v>
      </c>
      <c r="AG704" s="55" t="n">
        <v>0</v>
      </c>
      <c r="AH704" s="55" t="s">
        <v>319</v>
      </c>
      <c r="AI704" s="55" t="n">
        <v>0</v>
      </c>
      <c r="AJ704" s="55" t="s">
        <v>319</v>
      </c>
      <c r="AK704" s="55" t="n">
        <v>0</v>
      </c>
      <c r="AL704" s="55" t="s">
        <v>319</v>
      </c>
      <c r="AM704" s="55" t="n">
        <v>0</v>
      </c>
      <c r="AN704" s="55" t="s">
        <v>319</v>
      </c>
      <c r="AO704" s="55" t="n">
        <v>68.15</v>
      </c>
      <c r="AP704" s="55" t="s">
        <v>319</v>
      </c>
      <c r="AQ704" s="55" t="n">
        <v>73.11</v>
      </c>
      <c r="AR704" s="55" t="s">
        <v>319</v>
      </c>
      <c r="AS704" s="55" t="n">
        <v>119.76</v>
      </c>
      <c r="AT704" s="55" t="s">
        <v>319</v>
      </c>
      <c r="AU704" s="55" t="n">
        <v>990.731</v>
      </c>
      <c r="AV704" s="55" t="n">
        <v>0.6174</v>
      </c>
      <c r="AW704" s="55" t="s">
        <v>600</v>
      </c>
      <c r="AX704" s="55" t="s">
        <v>755</v>
      </c>
      <c r="AY704" s="55" t="n">
        <v>1</v>
      </c>
      <c r="AZ704" s="55" t="s">
        <v>445</v>
      </c>
    </row>
    <row collapsed="false" customFormat="true" customHeight="false" hidden="false" ht="15.9" outlineLevel="0" r="705" s="171">
      <c r="A705" s="55" t="n">
        <v>688</v>
      </c>
      <c r="B705" s="55" t="n">
        <v>8684</v>
      </c>
      <c r="C705" s="145" t="s">
        <v>448</v>
      </c>
      <c r="D705" s="145" t="s">
        <v>454</v>
      </c>
      <c r="E705" s="145" t="s">
        <v>438</v>
      </c>
      <c r="F705" s="145" t="s">
        <v>751</v>
      </c>
      <c r="G705" s="55" t="s">
        <v>440</v>
      </c>
      <c r="H705" s="34" t="s">
        <v>288</v>
      </c>
      <c r="I705" s="55" t="n">
        <v>1</v>
      </c>
      <c r="J705" s="55" t="s">
        <v>449</v>
      </c>
      <c r="K705" s="55" t="s">
        <v>738</v>
      </c>
      <c r="L705" s="55" t="s">
        <v>753</v>
      </c>
      <c r="M705" s="55" t="s">
        <v>600</v>
      </c>
      <c r="N705" s="55" t="s">
        <v>52</v>
      </c>
      <c r="O705" s="55" t="s">
        <v>53</v>
      </c>
      <c r="P705" s="55" t="s">
        <v>52</v>
      </c>
      <c r="Q705" s="55" t="s">
        <v>53</v>
      </c>
      <c r="R705" s="55" t="s">
        <v>754</v>
      </c>
      <c r="S705" s="55" t="s">
        <v>53</v>
      </c>
      <c r="T705" s="55"/>
      <c r="U705" s="55" t="n">
        <v>966.57</v>
      </c>
      <c r="V705" s="55" t="n">
        <v>854.99</v>
      </c>
      <c r="W705" s="55" t="n">
        <v>137.15</v>
      </c>
      <c r="X705" s="55" t="s">
        <v>319</v>
      </c>
      <c r="Y705" s="55" t="n">
        <v>144.85</v>
      </c>
      <c r="Z705" s="55" t="s">
        <v>319</v>
      </c>
      <c r="AA705" s="55" t="n">
        <v>150.33</v>
      </c>
      <c r="AB705" s="55" t="s">
        <v>319</v>
      </c>
      <c r="AC705" s="55" t="n">
        <v>126.66</v>
      </c>
      <c r="AD705" s="55" t="s">
        <v>319</v>
      </c>
      <c r="AE705" s="55" t="n">
        <v>140.746</v>
      </c>
      <c r="AF705" s="55" t="s">
        <v>319</v>
      </c>
      <c r="AG705" s="55" t="n">
        <v>0</v>
      </c>
      <c r="AH705" s="55" t="s">
        <v>319</v>
      </c>
      <c r="AI705" s="55" t="n">
        <v>0</v>
      </c>
      <c r="AJ705" s="55" t="s">
        <v>319</v>
      </c>
      <c r="AK705" s="55" t="n">
        <v>0</v>
      </c>
      <c r="AL705" s="55" t="s">
        <v>319</v>
      </c>
      <c r="AM705" s="55" t="n">
        <v>92.96</v>
      </c>
      <c r="AN705" s="55" t="s">
        <v>319</v>
      </c>
      <c r="AO705" s="55" t="n">
        <v>71.079</v>
      </c>
      <c r="AP705" s="55" t="s">
        <v>319</v>
      </c>
      <c r="AQ705" s="55" t="n">
        <v>72.431</v>
      </c>
      <c r="AR705" s="55" t="s">
        <v>319</v>
      </c>
      <c r="AS705" s="55" t="n">
        <v>121.69</v>
      </c>
      <c r="AT705" s="55" t="s">
        <v>319</v>
      </c>
      <c r="AU705" s="55" t="n">
        <v>1057.896</v>
      </c>
      <c r="AV705" s="55" t="n">
        <v>0.61686</v>
      </c>
      <c r="AW705" s="55" t="s">
        <v>600</v>
      </c>
      <c r="AX705" s="55" t="s">
        <v>755</v>
      </c>
      <c r="AY705" s="55" t="n">
        <v>1</v>
      </c>
      <c r="AZ705" s="55" t="s">
        <v>445</v>
      </c>
    </row>
    <row collapsed="false" customFormat="true" customHeight="false" hidden="false" ht="15.9" outlineLevel="0" r="706" s="171">
      <c r="A706" s="55" t="n">
        <v>689</v>
      </c>
      <c r="B706" s="55" t="n">
        <v>8685</v>
      </c>
      <c r="C706" s="145" t="s">
        <v>448</v>
      </c>
      <c r="D706" s="145" t="s">
        <v>454</v>
      </c>
      <c r="E706" s="145" t="s">
        <v>438</v>
      </c>
      <c r="F706" s="145" t="s">
        <v>751</v>
      </c>
      <c r="G706" s="55" t="s">
        <v>440</v>
      </c>
      <c r="H706" s="34" t="s">
        <v>288</v>
      </c>
      <c r="I706" s="55" t="n">
        <v>1</v>
      </c>
      <c r="J706" s="55" t="s">
        <v>449</v>
      </c>
      <c r="K706" s="55" t="s">
        <v>756</v>
      </c>
      <c r="L706" s="55" t="s">
        <v>753</v>
      </c>
      <c r="M706" s="55" t="s">
        <v>600</v>
      </c>
      <c r="N706" s="55" t="s">
        <v>52</v>
      </c>
      <c r="O706" s="55" t="s">
        <v>53</v>
      </c>
      <c r="P706" s="55" t="s">
        <v>52</v>
      </c>
      <c r="Q706" s="55" t="s">
        <v>53</v>
      </c>
      <c r="R706" s="55" t="s">
        <v>754</v>
      </c>
      <c r="S706" s="55" t="s">
        <v>53</v>
      </c>
      <c r="T706" s="55"/>
      <c r="U706" s="55" t="n">
        <v>580.15</v>
      </c>
      <c r="V706" s="55" t="n">
        <v>474.42</v>
      </c>
      <c r="W706" s="55" t="n">
        <v>84.62</v>
      </c>
      <c r="X706" s="55" t="s">
        <v>319</v>
      </c>
      <c r="Y706" s="55" t="n">
        <v>87.28</v>
      </c>
      <c r="Z706" s="55" t="s">
        <v>319</v>
      </c>
      <c r="AA706" s="55" t="n">
        <v>78.87</v>
      </c>
      <c r="AB706" s="55" t="s">
        <v>319</v>
      </c>
      <c r="AC706" s="55" t="n">
        <v>73.17</v>
      </c>
      <c r="AD706" s="55" t="s">
        <v>319</v>
      </c>
      <c r="AE706" s="55" t="n">
        <v>79.79</v>
      </c>
      <c r="AF706" s="55" t="s">
        <v>319</v>
      </c>
      <c r="AG706" s="55" t="n">
        <v>0</v>
      </c>
      <c r="AH706" s="55" t="s">
        <v>319</v>
      </c>
      <c r="AI706" s="55" t="n">
        <v>0</v>
      </c>
      <c r="AJ706" s="55" t="s">
        <v>319</v>
      </c>
      <c r="AK706" s="55" t="n">
        <v>0</v>
      </c>
      <c r="AL706" s="55" t="s">
        <v>319</v>
      </c>
      <c r="AM706" s="55" t="n">
        <v>0</v>
      </c>
      <c r="AN706" s="55" t="s">
        <v>319</v>
      </c>
      <c r="AO706" s="55" t="n">
        <v>43.223</v>
      </c>
      <c r="AP706" s="55" t="s">
        <v>319</v>
      </c>
      <c r="AQ706" s="55" t="n">
        <v>46.637</v>
      </c>
      <c r="AR706" s="55" t="s">
        <v>319</v>
      </c>
      <c r="AS706" s="55" t="n">
        <v>62.8</v>
      </c>
      <c r="AT706" s="55" t="s">
        <v>319</v>
      </c>
      <c r="AU706" s="55" t="n">
        <v>556.39</v>
      </c>
      <c r="AV706" s="55" t="n">
        <v>0.34815</v>
      </c>
      <c r="AW706" s="55" t="s">
        <v>600</v>
      </c>
      <c r="AX706" s="55" t="s">
        <v>755</v>
      </c>
      <c r="AY706" s="55" t="n">
        <v>1</v>
      </c>
      <c r="AZ706" s="55" t="s">
        <v>445</v>
      </c>
    </row>
    <row collapsed="false" customFormat="true" customHeight="false" hidden="false" ht="15.9" outlineLevel="0" r="707" s="171">
      <c r="A707" s="55" t="n">
        <v>690</v>
      </c>
      <c r="B707" s="55" t="n">
        <v>8686</v>
      </c>
      <c r="C707" s="145" t="s">
        <v>448</v>
      </c>
      <c r="D707" s="145" t="s">
        <v>454</v>
      </c>
      <c r="E707" s="145" t="s">
        <v>438</v>
      </c>
      <c r="F707" s="145" t="s">
        <v>751</v>
      </c>
      <c r="G707" s="55" t="s">
        <v>440</v>
      </c>
      <c r="H707" s="34" t="s">
        <v>288</v>
      </c>
      <c r="I707" s="55" t="n">
        <v>1</v>
      </c>
      <c r="J707" s="55" t="s">
        <v>449</v>
      </c>
      <c r="K707" s="55" t="s">
        <v>752</v>
      </c>
      <c r="L707" s="55" t="s">
        <v>753</v>
      </c>
      <c r="M707" s="55" t="s">
        <v>600</v>
      </c>
      <c r="N707" s="55" t="s">
        <v>52</v>
      </c>
      <c r="O707" s="55" t="s">
        <v>53</v>
      </c>
      <c r="P707" s="55" t="s">
        <v>52</v>
      </c>
      <c r="Q707" s="55" t="s">
        <v>53</v>
      </c>
      <c r="R707" s="55" t="s">
        <v>754</v>
      </c>
      <c r="S707" s="55" t="s">
        <v>53</v>
      </c>
      <c r="T707" s="55"/>
      <c r="U707" s="55" t="n">
        <v>293.41</v>
      </c>
      <c r="V707" s="55" t="n">
        <v>211.45</v>
      </c>
      <c r="W707" s="55" t="n">
        <v>28.53</v>
      </c>
      <c r="X707" s="55" t="s">
        <v>319</v>
      </c>
      <c r="Y707" s="55" t="n">
        <v>25.677</v>
      </c>
      <c r="Z707" s="55" t="s">
        <v>319</v>
      </c>
      <c r="AA707" s="55" t="n">
        <v>25.2</v>
      </c>
      <c r="AB707" s="55" t="s">
        <v>319</v>
      </c>
      <c r="AC707" s="55" t="n">
        <v>39.08</v>
      </c>
      <c r="AD707" s="55" t="s">
        <v>319</v>
      </c>
      <c r="AE707" s="55" t="n">
        <v>40.048</v>
      </c>
      <c r="AF707" s="55" t="s">
        <v>319</v>
      </c>
      <c r="AG707" s="55" t="n">
        <v>0</v>
      </c>
      <c r="AH707" s="55" t="s">
        <v>319</v>
      </c>
      <c r="AI707" s="55" t="n">
        <v>0</v>
      </c>
      <c r="AJ707" s="55" t="s">
        <v>319</v>
      </c>
      <c r="AK707" s="55" t="n">
        <v>0</v>
      </c>
      <c r="AL707" s="55" t="s">
        <v>319</v>
      </c>
      <c r="AM707" s="55" t="n">
        <v>0</v>
      </c>
      <c r="AN707" s="55" t="s">
        <v>319</v>
      </c>
      <c r="AO707" s="55" t="n">
        <v>18.503</v>
      </c>
      <c r="AP707" s="55" t="s">
        <v>319</v>
      </c>
      <c r="AQ707" s="55" t="n">
        <v>19.047</v>
      </c>
      <c r="AR707" s="55" t="s">
        <v>319</v>
      </c>
      <c r="AS707" s="55" t="n">
        <v>30.76</v>
      </c>
      <c r="AT707" s="55" t="s">
        <v>319</v>
      </c>
      <c r="AU707" s="55" t="n">
        <v>226.845</v>
      </c>
      <c r="AV707" s="55" t="n">
        <v>0.17664</v>
      </c>
      <c r="AW707" s="55" t="s">
        <v>600</v>
      </c>
      <c r="AX707" s="55" t="s">
        <v>755</v>
      </c>
      <c r="AY707" s="55" t="n">
        <v>1</v>
      </c>
      <c r="AZ707" s="55" t="s">
        <v>445</v>
      </c>
    </row>
    <row collapsed="false" customFormat="true" customHeight="false" hidden="false" ht="15.9" outlineLevel="0" r="708" s="171">
      <c r="A708" s="55" t="n">
        <v>691</v>
      </c>
      <c r="B708" s="55" t="n">
        <v>8687</v>
      </c>
      <c r="C708" s="145" t="s">
        <v>448</v>
      </c>
      <c r="D708" s="145" t="s">
        <v>454</v>
      </c>
      <c r="E708" s="145" t="s">
        <v>438</v>
      </c>
      <c r="F708" s="145" t="s">
        <v>751</v>
      </c>
      <c r="G708" s="55" t="s">
        <v>440</v>
      </c>
      <c r="H708" s="34" t="s">
        <v>288</v>
      </c>
      <c r="I708" s="55" t="n">
        <v>1</v>
      </c>
      <c r="J708" s="55" t="s">
        <v>449</v>
      </c>
      <c r="K708" s="55" t="s">
        <v>756</v>
      </c>
      <c r="L708" s="55" t="s">
        <v>753</v>
      </c>
      <c r="M708" s="55" t="s">
        <v>600</v>
      </c>
      <c r="N708" s="55" t="s">
        <v>52</v>
      </c>
      <c r="O708" s="55" t="s">
        <v>53</v>
      </c>
      <c r="P708" s="55" t="s">
        <v>52</v>
      </c>
      <c r="Q708" s="55" t="s">
        <v>53</v>
      </c>
      <c r="R708" s="55" t="s">
        <v>754</v>
      </c>
      <c r="S708" s="55" t="s">
        <v>53</v>
      </c>
      <c r="T708" s="55"/>
      <c r="U708" s="55" t="n">
        <v>505.01</v>
      </c>
      <c r="V708" s="55" t="n">
        <v>429.55</v>
      </c>
      <c r="W708" s="55" t="n">
        <v>78.4</v>
      </c>
      <c r="X708" s="55" t="s">
        <v>319</v>
      </c>
      <c r="Y708" s="55" t="n">
        <v>80.18</v>
      </c>
      <c r="Z708" s="55" t="s">
        <v>319</v>
      </c>
      <c r="AA708" s="55" t="n">
        <v>72.98</v>
      </c>
      <c r="AB708" s="55" t="s">
        <v>319</v>
      </c>
      <c r="AC708" s="55" t="n">
        <v>71.567</v>
      </c>
      <c r="AD708" s="55" t="s">
        <v>319</v>
      </c>
      <c r="AE708" s="55" t="n">
        <v>82.135</v>
      </c>
      <c r="AF708" s="55" t="s">
        <v>319</v>
      </c>
      <c r="AG708" s="55" t="n">
        <v>0</v>
      </c>
      <c r="AH708" s="55" t="s">
        <v>319</v>
      </c>
      <c r="AI708" s="55" t="n">
        <v>0</v>
      </c>
      <c r="AJ708" s="55" t="s">
        <v>319</v>
      </c>
      <c r="AK708" s="55" t="n">
        <v>0</v>
      </c>
      <c r="AL708" s="55" t="s">
        <v>319</v>
      </c>
      <c r="AM708" s="55" t="n">
        <v>0</v>
      </c>
      <c r="AN708" s="55" t="s">
        <v>319</v>
      </c>
      <c r="AO708" s="55" t="n">
        <v>46.008</v>
      </c>
      <c r="AP708" s="55" t="s">
        <v>319</v>
      </c>
      <c r="AQ708" s="55" t="n">
        <v>51.222</v>
      </c>
      <c r="AR708" s="55" t="s">
        <v>319</v>
      </c>
      <c r="AS708" s="55" t="n">
        <v>66.25</v>
      </c>
      <c r="AT708" s="55" t="s">
        <v>319</v>
      </c>
      <c r="AU708" s="55" t="n">
        <v>548.742</v>
      </c>
      <c r="AV708" s="55" t="n">
        <v>0.33318</v>
      </c>
      <c r="AW708" s="55" t="s">
        <v>600</v>
      </c>
      <c r="AX708" s="55" t="s">
        <v>755</v>
      </c>
      <c r="AY708" s="55" t="n">
        <v>1</v>
      </c>
      <c r="AZ708" s="55" t="s">
        <v>445</v>
      </c>
    </row>
    <row collapsed="false" customFormat="true" customHeight="false" hidden="false" ht="15.9" outlineLevel="0" r="709" s="171">
      <c r="A709" s="55" t="n">
        <v>692</v>
      </c>
      <c r="B709" s="55" t="n">
        <v>8688</v>
      </c>
      <c r="C709" s="145" t="s">
        <v>448</v>
      </c>
      <c r="D709" s="145" t="s">
        <v>454</v>
      </c>
      <c r="E709" s="145" t="s">
        <v>438</v>
      </c>
      <c r="F709" s="145" t="s">
        <v>751</v>
      </c>
      <c r="G709" s="55" t="s">
        <v>440</v>
      </c>
      <c r="H709" s="34" t="s">
        <v>288</v>
      </c>
      <c r="I709" s="55" t="n">
        <v>2</v>
      </c>
      <c r="J709" s="55" t="s">
        <v>449</v>
      </c>
      <c r="K709" s="55" t="s">
        <v>756</v>
      </c>
      <c r="L709" s="55" t="s">
        <v>753</v>
      </c>
      <c r="M709" s="55" t="s">
        <v>600</v>
      </c>
      <c r="N709" s="55" t="s">
        <v>53</v>
      </c>
      <c r="O709" s="55" t="s">
        <v>53</v>
      </c>
      <c r="P709" s="55" t="s">
        <v>52</v>
      </c>
      <c r="Q709" s="55" t="s">
        <v>53</v>
      </c>
      <c r="R709" s="55" t="s">
        <v>757</v>
      </c>
      <c r="S709" s="55" t="s">
        <v>53</v>
      </c>
      <c r="T709" s="55"/>
      <c r="U709" s="55" t="n">
        <v>2210.73</v>
      </c>
      <c r="V709" s="55" t="n">
        <v>1727.63</v>
      </c>
      <c r="W709" s="55" t="n">
        <v>270.92</v>
      </c>
      <c r="X709" s="55" t="s">
        <v>319</v>
      </c>
      <c r="Y709" s="55" t="n">
        <v>243.828</v>
      </c>
      <c r="Z709" s="55" t="s">
        <v>319</v>
      </c>
      <c r="AA709" s="55" t="n">
        <v>311.14</v>
      </c>
      <c r="AB709" s="55" t="s">
        <v>319</v>
      </c>
      <c r="AC709" s="55" t="n">
        <v>310.17</v>
      </c>
      <c r="AD709" s="55" t="s">
        <v>319</v>
      </c>
      <c r="AE709" s="55" t="n">
        <v>304.472</v>
      </c>
      <c r="AF709" s="55" t="s">
        <v>319</v>
      </c>
      <c r="AG709" s="55" t="n">
        <v>0</v>
      </c>
      <c r="AH709" s="55" t="s">
        <v>319</v>
      </c>
      <c r="AI709" s="55" t="n">
        <v>0</v>
      </c>
      <c r="AJ709" s="55" t="s">
        <v>319</v>
      </c>
      <c r="AK709" s="55" t="n">
        <v>0</v>
      </c>
      <c r="AL709" s="55" t="s">
        <v>319</v>
      </c>
      <c r="AM709" s="55" t="n">
        <v>118.03</v>
      </c>
      <c r="AN709" s="55" t="s">
        <v>319</v>
      </c>
      <c r="AO709" s="55" t="n">
        <v>144.56</v>
      </c>
      <c r="AP709" s="55" t="s">
        <v>319</v>
      </c>
      <c r="AQ709" s="55" t="n">
        <v>234.64</v>
      </c>
      <c r="AR709" s="55" t="s">
        <v>319</v>
      </c>
      <c r="AS709" s="55" t="n">
        <v>260.22</v>
      </c>
      <c r="AT709" s="55" t="s">
        <v>319</v>
      </c>
      <c r="AU709" s="55" t="n">
        <v>2197.98</v>
      </c>
      <c r="AV709" s="55" t="n">
        <v>0.89032</v>
      </c>
      <c r="AW709" s="55" t="s">
        <v>600</v>
      </c>
      <c r="AX709" s="55" t="s">
        <v>755</v>
      </c>
      <c r="AY709" s="55" t="n">
        <v>2</v>
      </c>
      <c r="AZ709" s="55" t="s">
        <v>445</v>
      </c>
    </row>
    <row collapsed="false" customFormat="true" customHeight="false" hidden="false" ht="15.9" outlineLevel="0" r="710" s="171">
      <c r="A710" s="55" t="n">
        <v>693</v>
      </c>
      <c r="B710" s="55" t="n">
        <v>8689</v>
      </c>
      <c r="C710" s="145" t="s">
        <v>448</v>
      </c>
      <c r="D710" s="145" t="s">
        <v>454</v>
      </c>
      <c r="E710" s="145" t="s">
        <v>438</v>
      </c>
      <c r="F710" s="145" t="s">
        <v>751</v>
      </c>
      <c r="G710" s="55" t="s">
        <v>440</v>
      </c>
      <c r="H710" s="34" t="s">
        <v>288</v>
      </c>
      <c r="I710" s="55" t="n">
        <v>1</v>
      </c>
      <c r="J710" s="55" t="s">
        <v>449</v>
      </c>
      <c r="K710" s="55" t="s">
        <v>756</v>
      </c>
      <c r="L710" s="55" t="s">
        <v>753</v>
      </c>
      <c r="M710" s="55" t="s">
        <v>600</v>
      </c>
      <c r="N710" s="55" t="s">
        <v>53</v>
      </c>
      <c r="O710" s="55" t="s">
        <v>53</v>
      </c>
      <c r="P710" s="55" t="s">
        <v>52</v>
      </c>
      <c r="Q710" s="55" t="s">
        <v>53</v>
      </c>
      <c r="R710" s="55" t="s">
        <v>757</v>
      </c>
      <c r="S710" s="55" t="s">
        <v>53</v>
      </c>
      <c r="T710" s="55"/>
      <c r="U710" s="55" t="n">
        <v>791.66</v>
      </c>
      <c r="V710" s="55" t="n">
        <v>646.15</v>
      </c>
      <c r="W710" s="55" t="n">
        <v>107.88</v>
      </c>
      <c r="X710" s="55" t="s">
        <v>319</v>
      </c>
      <c r="Y710" s="55" t="n">
        <v>97.092</v>
      </c>
      <c r="Z710" s="55" t="s">
        <v>319</v>
      </c>
      <c r="AA710" s="55" t="n">
        <v>122.65</v>
      </c>
      <c r="AB710" s="55" t="s">
        <v>319</v>
      </c>
      <c r="AC710" s="55" t="n">
        <v>121.84</v>
      </c>
      <c r="AD710" s="55" t="s">
        <v>319</v>
      </c>
      <c r="AE710" s="55" t="n">
        <v>127.388</v>
      </c>
      <c r="AF710" s="55" t="s">
        <v>319</v>
      </c>
      <c r="AG710" s="55" t="n">
        <v>0</v>
      </c>
      <c r="AH710" s="55" t="s">
        <v>319</v>
      </c>
      <c r="AI710" s="55" t="n">
        <v>0</v>
      </c>
      <c r="AJ710" s="55" t="s">
        <v>319</v>
      </c>
      <c r="AK710" s="55" t="n">
        <v>0</v>
      </c>
      <c r="AL710" s="55" t="s">
        <v>319</v>
      </c>
      <c r="AM710" s="55" t="n">
        <v>48.69</v>
      </c>
      <c r="AN710" s="55" t="s">
        <v>319</v>
      </c>
      <c r="AO710" s="55" t="n">
        <v>69.68</v>
      </c>
      <c r="AP710" s="55" t="s">
        <v>319</v>
      </c>
      <c r="AQ710" s="55" t="n">
        <v>78.62</v>
      </c>
      <c r="AR710" s="55" t="s">
        <v>319</v>
      </c>
      <c r="AS710" s="55" t="n">
        <v>100.58</v>
      </c>
      <c r="AT710" s="55" t="s">
        <v>319</v>
      </c>
      <c r="AU710" s="55" t="n">
        <v>874.42</v>
      </c>
      <c r="AV710" s="55" t="n">
        <v>0.31553</v>
      </c>
      <c r="AW710" s="55" t="s">
        <v>600</v>
      </c>
      <c r="AX710" s="55" t="s">
        <v>755</v>
      </c>
      <c r="AY710" s="55" t="n">
        <v>1</v>
      </c>
      <c r="AZ710" s="55" t="s">
        <v>445</v>
      </c>
    </row>
    <row collapsed="false" customFormat="true" customHeight="false" hidden="false" ht="15.9" outlineLevel="0" r="711" s="171">
      <c r="A711" s="55" t="n">
        <v>694</v>
      </c>
      <c r="B711" s="55" t="n">
        <v>8690</v>
      </c>
      <c r="C711" s="145" t="s">
        <v>448</v>
      </c>
      <c r="D711" s="145" t="s">
        <v>454</v>
      </c>
      <c r="E711" s="145" t="s">
        <v>438</v>
      </c>
      <c r="F711" s="145" t="s">
        <v>751</v>
      </c>
      <c r="G711" s="55" t="s">
        <v>440</v>
      </c>
      <c r="H711" s="34" t="s">
        <v>288</v>
      </c>
      <c r="I711" s="55" t="n">
        <v>1</v>
      </c>
      <c r="J711" s="55" t="s">
        <v>449</v>
      </c>
      <c r="K711" s="55" t="s">
        <v>738</v>
      </c>
      <c r="L711" s="55" t="s">
        <v>753</v>
      </c>
      <c r="M711" s="55" t="s">
        <v>600</v>
      </c>
      <c r="N711" s="55" t="s">
        <v>52</v>
      </c>
      <c r="O711" s="55" t="s">
        <v>53</v>
      </c>
      <c r="P711" s="55" t="s">
        <v>52</v>
      </c>
      <c r="Q711" s="55" t="s">
        <v>53</v>
      </c>
      <c r="R711" s="55" t="s">
        <v>754</v>
      </c>
      <c r="S711" s="55" t="s">
        <v>53</v>
      </c>
      <c r="T711" s="55"/>
      <c r="U711" s="55" t="n">
        <v>1089.1</v>
      </c>
      <c r="V711" s="55" t="n">
        <v>881.92</v>
      </c>
      <c r="W711" s="55" t="n">
        <v>169.36</v>
      </c>
      <c r="X711" s="55" t="s">
        <v>319</v>
      </c>
      <c r="Y711" s="55" t="n">
        <v>169.52</v>
      </c>
      <c r="Z711" s="55" t="s">
        <v>319</v>
      </c>
      <c r="AA711" s="55" t="n">
        <v>156.6</v>
      </c>
      <c r="AB711" s="55" t="s">
        <v>319</v>
      </c>
      <c r="AC711" s="55" t="n">
        <v>141.28</v>
      </c>
      <c r="AD711" s="55" t="s">
        <v>319</v>
      </c>
      <c r="AE711" s="55" t="n">
        <v>147.535</v>
      </c>
      <c r="AF711" s="55" t="s">
        <v>319</v>
      </c>
      <c r="AG711" s="55" t="n">
        <v>0</v>
      </c>
      <c r="AH711" s="55" t="s">
        <v>319</v>
      </c>
      <c r="AI711" s="55" t="n">
        <v>0</v>
      </c>
      <c r="AJ711" s="55" t="s">
        <v>319</v>
      </c>
      <c r="AK711" s="55" t="n">
        <v>0</v>
      </c>
      <c r="AL711" s="55" t="s">
        <v>319</v>
      </c>
      <c r="AM711" s="55" t="n">
        <v>0</v>
      </c>
      <c r="AN711" s="55" t="s">
        <v>319</v>
      </c>
      <c r="AO711" s="55" t="n">
        <v>62.729</v>
      </c>
      <c r="AP711" s="55" t="s">
        <v>319</v>
      </c>
      <c r="AQ711" s="55" t="n">
        <v>69.191</v>
      </c>
      <c r="AR711" s="55" t="s">
        <v>319</v>
      </c>
      <c r="AS711" s="55" t="n">
        <v>100.2</v>
      </c>
      <c r="AT711" s="55" t="s">
        <v>319</v>
      </c>
      <c r="AU711" s="55" t="n">
        <v>1016.415</v>
      </c>
      <c r="AV711" s="55" t="n">
        <v>0.61932</v>
      </c>
      <c r="AW711" s="55" t="s">
        <v>600</v>
      </c>
      <c r="AX711" s="55" t="s">
        <v>755</v>
      </c>
      <c r="AY711" s="55" t="n">
        <v>1</v>
      </c>
      <c r="AZ711" s="55" t="s">
        <v>445</v>
      </c>
    </row>
    <row collapsed="false" customFormat="true" customHeight="false" hidden="false" ht="15.9" outlineLevel="0" r="712" s="171">
      <c r="A712" s="55" t="n">
        <v>695</v>
      </c>
      <c r="B712" s="55" t="n">
        <v>8691</v>
      </c>
      <c r="C712" s="145" t="s">
        <v>448</v>
      </c>
      <c r="D712" s="145" t="s">
        <v>454</v>
      </c>
      <c r="E712" s="145" t="s">
        <v>438</v>
      </c>
      <c r="F712" s="145" t="s">
        <v>751</v>
      </c>
      <c r="G712" s="55" t="s">
        <v>440</v>
      </c>
      <c r="H712" s="34" t="s">
        <v>288</v>
      </c>
      <c r="I712" s="55" t="n">
        <v>1</v>
      </c>
      <c r="J712" s="55" t="s">
        <v>449</v>
      </c>
      <c r="K712" s="55" t="s">
        <v>738</v>
      </c>
      <c r="L712" s="55" t="s">
        <v>753</v>
      </c>
      <c r="M712" s="55" t="s">
        <v>600</v>
      </c>
      <c r="N712" s="55" t="s">
        <v>52</v>
      </c>
      <c r="O712" s="55" t="s">
        <v>53</v>
      </c>
      <c r="P712" s="55" t="s">
        <v>52</v>
      </c>
      <c r="Q712" s="55" t="s">
        <v>53</v>
      </c>
      <c r="R712" s="55" t="s">
        <v>754</v>
      </c>
      <c r="S712" s="55" t="s">
        <v>53</v>
      </c>
      <c r="T712" s="55"/>
      <c r="U712" s="55" t="n">
        <v>977.071</v>
      </c>
      <c r="V712" s="55" t="n">
        <v>789.92</v>
      </c>
      <c r="W712" s="55" t="n">
        <v>143.69</v>
      </c>
      <c r="X712" s="55" t="s">
        <v>319</v>
      </c>
      <c r="Y712" s="55" t="n">
        <v>149.69</v>
      </c>
      <c r="Z712" s="55" t="s">
        <v>319</v>
      </c>
      <c r="AA712" s="55" t="n">
        <v>140.26</v>
      </c>
      <c r="AB712" s="55" t="s">
        <v>319</v>
      </c>
      <c r="AC712" s="55" t="n">
        <v>132.68</v>
      </c>
      <c r="AD712" s="55" t="s">
        <v>319</v>
      </c>
      <c r="AE712" s="55" t="n">
        <v>129.639</v>
      </c>
      <c r="AF712" s="55" t="s">
        <v>319</v>
      </c>
      <c r="AG712" s="55" t="n">
        <v>0</v>
      </c>
      <c r="AH712" s="55" t="s">
        <v>319</v>
      </c>
      <c r="AI712" s="55" t="n">
        <v>0</v>
      </c>
      <c r="AJ712" s="55" t="s">
        <v>319</v>
      </c>
      <c r="AK712" s="55" t="n">
        <v>0</v>
      </c>
      <c r="AL712" s="55" t="s">
        <v>319</v>
      </c>
      <c r="AM712" s="55" t="n">
        <v>0</v>
      </c>
      <c r="AN712" s="55" t="s">
        <v>319</v>
      </c>
      <c r="AO712" s="55" t="n">
        <v>58.981</v>
      </c>
      <c r="AP712" s="55" t="s">
        <v>319</v>
      </c>
      <c r="AQ712" s="55" t="n">
        <v>64.009</v>
      </c>
      <c r="AR712" s="55" t="s">
        <v>319</v>
      </c>
      <c r="AS712" s="55" t="n">
        <v>118.54</v>
      </c>
      <c r="AT712" s="55" t="s">
        <v>319</v>
      </c>
      <c r="AU712" s="55" t="n">
        <v>937.489</v>
      </c>
      <c r="AV712" s="55" t="n">
        <v>0.61693</v>
      </c>
      <c r="AW712" s="55" t="s">
        <v>600</v>
      </c>
      <c r="AX712" s="55" t="s">
        <v>755</v>
      </c>
      <c r="AY712" s="55" t="n">
        <v>1</v>
      </c>
      <c r="AZ712" s="55" t="s">
        <v>445</v>
      </c>
    </row>
    <row collapsed="false" customFormat="true" customHeight="false" hidden="false" ht="15.9" outlineLevel="0" r="713" s="171">
      <c r="A713" s="55" t="n">
        <v>696</v>
      </c>
      <c r="B713" s="55" t="n">
        <v>8692</v>
      </c>
      <c r="C713" s="145" t="s">
        <v>448</v>
      </c>
      <c r="D713" s="145" t="s">
        <v>454</v>
      </c>
      <c r="E713" s="145" t="s">
        <v>438</v>
      </c>
      <c r="F713" s="145" t="s">
        <v>751</v>
      </c>
      <c r="G713" s="55" t="s">
        <v>440</v>
      </c>
      <c r="H713" s="34" t="s">
        <v>288</v>
      </c>
      <c r="I713" s="55" t="n">
        <v>1</v>
      </c>
      <c r="J713" s="55" t="s">
        <v>449</v>
      </c>
      <c r="K713" s="55" t="s">
        <v>738</v>
      </c>
      <c r="L713" s="55" t="s">
        <v>753</v>
      </c>
      <c r="M713" s="55" t="s">
        <v>600</v>
      </c>
      <c r="N713" s="55" t="s">
        <v>52</v>
      </c>
      <c r="O713" s="55" t="s">
        <v>53</v>
      </c>
      <c r="P713" s="55" t="s">
        <v>52</v>
      </c>
      <c r="Q713" s="55" t="s">
        <v>53</v>
      </c>
      <c r="R713" s="55" t="s">
        <v>754</v>
      </c>
      <c r="S713" s="55" t="s">
        <v>53</v>
      </c>
      <c r="T713" s="55"/>
      <c r="U713" s="55" t="n">
        <v>571.79</v>
      </c>
      <c r="V713" s="55" t="n">
        <v>443.85</v>
      </c>
      <c r="W713" s="55" t="n">
        <v>82.84</v>
      </c>
      <c r="X713" s="55" t="s">
        <v>319</v>
      </c>
      <c r="Y713" s="55" t="n">
        <v>74.556</v>
      </c>
      <c r="Z713" s="55" t="s">
        <v>319</v>
      </c>
      <c r="AA713" s="55" t="n">
        <v>72.72</v>
      </c>
      <c r="AB713" s="55" t="s">
        <v>319</v>
      </c>
      <c r="AC713" s="55" t="n">
        <v>76.27</v>
      </c>
      <c r="AD713" s="55" t="s">
        <v>319</v>
      </c>
      <c r="AE713" s="55" t="n">
        <v>82.008</v>
      </c>
      <c r="AF713" s="55" t="s">
        <v>319</v>
      </c>
      <c r="AG713" s="55" t="n">
        <v>0</v>
      </c>
      <c r="AH713" s="55" t="s">
        <v>319</v>
      </c>
      <c r="AI713" s="55" t="n">
        <v>0</v>
      </c>
      <c r="AJ713" s="55" t="s">
        <v>319</v>
      </c>
      <c r="AK713" s="55" t="n">
        <v>0</v>
      </c>
      <c r="AL713" s="55" t="s">
        <v>319</v>
      </c>
      <c r="AM713" s="55" t="n">
        <v>0</v>
      </c>
      <c r="AN713" s="55" t="s">
        <v>319</v>
      </c>
      <c r="AO713" s="55" t="n">
        <v>45.623</v>
      </c>
      <c r="AP713" s="55" t="s">
        <v>319</v>
      </c>
      <c r="AQ713" s="55" t="n">
        <v>44.917</v>
      </c>
      <c r="AR713" s="55" t="s">
        <v>319</v>
      </c>
      <c r="AS713" s="55" t="n">
        <v>73.15</v>
      </c>
      <c r="AT713" s="55" t="s">
        <v>319</v>
      </c>
      <c r="AU713" s="55" t="n">
        <v>552.084</v>
      </c>
      <c r="AV713" s="55" t="n">
        <v>0.34815</v>
      </c>
      <c r="AW713" s="55" t="s">
        <v>600</v>
      </c>
      <c r="AX713" s="55" t="s">
        <v>755</v>
      </c>
      <c r="AY713" s="55" t="n">
        <v>1</v>
      </c>
      <c r="AZ713" s="55" t="s">
        <v>445</v>
      </c>
    </row>
    <row collapsed="false" customFormat="true" customHeight="false" hidden="false" ht="15.9" outlineLevel="0" r="714" s="171">
      <c r="A714" s="55" t="n">
        <v>697</v>
      </c>
      <c r="B714" s="55" t="n">
        <v>8693</v>
      </c>
      <c r="C714" s="145" t="s">
        <v>448</v>
      </c>
      <c r="D714" s="145" t="s">
        <v>454</v>
      </c>
      <c r="E714" s="145" t="s">
        <v>438</v>
      </c>
      <c r="F714" s="145" t="s">
        <v>751</v>
      </c>
      <c r="G714" s="55" t="s">
        <v>440</v>
      </c>
      <c r="H714" s="34" t="s">
        <v>288</v>
      </c>
      <c r="I714" s="55" t="n">
        <v>1</v>
      </c>
      <c r="J714" s="55" t="s">
        <v>449</v>
      </c>
      <c r="K714" s="55" t="s">
        <v>756</v>
      </c>
      <c r="L714" s="55" t="s">
        <v>753</v>
      </c>
      <c r="M714" s="55" t="s">
        <v>600</v>
      </c>
      <c r="N714" s="55" t="s">
        <v>53</v>
      </c>
      <c r="O714" s="55" t="s">
        <v>53</v>
      </c>
      <c r="P714" s="55" t="s">
        <v>52</v>
      </c>
      <c r="Q714" s="55" t="s">
        <v>53</v>
      </c>
      <c r="R714" s="55" t="s">
        <v>757</v>
      </c>
      <c r="S714" s="55" t="s">
        <v>53</v>
      </c>
      <c r="T714" s="55"/>
      <c r="U714" s="55" t="n">
        <v>1199.31</v>
      </c>
      <c r="V714" s="55" t="n">
        <v>1032.86</v>
      </c>
      <c r="W714" s="55" t="n">
        <v>168.33</v>
      </c>
      <c r="X714" s="55" t="s">
        <v>319</v>
      </c>
      <c r="Y714" s="55" t="n">
        <v>151.497</v>
      </c>
      <c r="Z714" s="55" t="s">
        <v>319</v>
      </c>
      <c r="AA714" s="55" t="n">
        <v>191.94</v>
      </c>
      <c r="AB714" s="55" t="s">
        <v>319</v>
      </c>
      <c r="AC714" s="55" t="n">
        <v>187.19</v>
      </c>
      <c r="AD714" s="55" t="s">
        <v>319</v>
      </c>
      <c r="AE714" s="55" t="n">
        <v>198.463</v>
      </c>
      <c r="AF714" s="55" t="s">
        <v>319</v>
      </c>
      <c r="AG714" s="55" t="n">
        <v>0</v>
      </c>
      <c r="AH714" s="55" t="s">
        <v>319</v>
      </c>
      <c r="AI714" s="55" t="n">
        <v>0</v>
      </c>
      <c r="AJ714" s="55" t="s">
        <v>319</v>
      </c>
      <c r="AK714" s="55" t="n">
        <v>0</v>
      </c>
      <c r="AL714" s="55" t="s">
        <v>319</v>
      </c>
      <c r="AM714" s="55" t="n">
        <v>75.06</v>
      </c>
      <c r="AN714" s="55" t="s">
        <v>319</v>
      </c>
      <c r="AO714" s="55" t="n">
        <v>108.82</v>
      </c>
      <c r="AP714" s="55" t="s">
        <v>319</v>
      </c>
      <c r="AQ714" s="55" t="n">
        <v>131.02</v>
      </c>
      <c r="AR714" s="55" t="s">
        <v>319</v>
      </c>
      <c r="AS714" s="55" t="n">
        <v>159.64</v>
      </c>
      <c r="AT714" s="55" t="s">
        <v>319</v>
      </c>
      <c r="AU714" s="55" t="n">
        <v>1371.96</v>
      </c>
      <c r="AV714" s="55" t="n">
        <v>0.46124</v>
      </c>
      <c r="AW714" s="55" t="s">
        <v>600</v>
      </c>
      <c r="AX714" s="55" t="s">
        <v>755</v>
      </c>
      <c r="AY714" s="55" t="n">
        <v>1</v>
      </c>
      <c r="AZ714" s="55" t="s">
        <v>445</v>
      </c>
    </row>
    <row collapsed="false" customFormat="true" customHeight="false" hidden="false" ht="15.9" outlineLevel="0" r="715" s="171">
      <c r="A715" s="55" t="n">
        <v>698</v>
      </c>
      <c r="B715" s="55" t="n">
        <v>8694</v>
      </c>
      <c r="C715" s="145" t="s">
        <v>448</v>
      </c>
      <c r="D715" s="145" t="s">
        <v>454</v>
      </c>
      <c r="E715" s="145" t="s">
        <v>438</v>
      </c>
      <c r="F715" s="145" t="s">
        <v>751</v>
      </c>
      <c r="G715" s="55" t="s">
        <v>440</v>
      </c>
      <c r="H715" s="34" t="s">
        <v>288</v>
      </c>
      <c r="I715" s="55" t="n">
        <v>1</v>
      </c>
      <c r="J715" s="55" t="s">
        <v>449</v>
      </c>
      <c r="K715" s="55" t="s">
        <v>756</v>
      </c>
      <c r="L715" s="55" t="s">
        <v>753</v>
      </c>
      <c r="M715" s="55" t="s">
        <v>600</v>
      </c>
      <c r="N715" s="55" t="s">
        <v>53</v>
      </c>
      <c r="O715" s="55" t="s">
        <v>53</v>
      </c>
      <c r="P715" s="55" t="s">
        <v>52</v>
      </c>
      <c r="Q715" s="55" t="s">
        <v>53</v>
      </c>
      <c r="R715" s="55" t="s">
        <v>757</v>
      </c>
      <c r="S715" s="55" t="s">
        <v>53</v>
      </c>
      <c r="T715" s="55"/>
      <c r="U715" s="55" t="n">
        <v>937.8</v>
      </c>
      <c r="V715" s="55" t="n">
        <v>797.99</v>
      </c>
      <c r="W715" s="55" t="n">
        <v>144.21</v>
      </c>
      <c r="X715" s="55" t="s">
        <v>319</v>
      </c>
      <c r="Y715" s="55" t="n">
        <v>129.789</v>
      </c>
      <c r="Z715" s="55" t="s">
        <v>319</v>
      </c>
      <c r="AA715" s="55" t="n">
        <v>175.07</v>
      </c>
      <c r="AB715" s="55" t="s">
        <v>319</v>
      </c>
      <c r="AC715" s="55" t="n">
        <v>185.8</v>
      </c>
      <c r="AD715" s="55" t="s">
        <v>319</v>
      </c>
      <c r="AE715" s="55" t="n">
        <v>185.881</v>
      </c>
      <c r="AF715" s="55" t="s">
        <v>319</v>
      </c>
      <c r="AG715" s="55" t="n">
        <v>0</v>
      </c>
      <c r="AH715" s="55" t="s">
        <v>319</v>
      </c>
      <c r="AI715" s="55" t="n">
        <v>0</v>
      </c>
      <c r="AJ715" s="55" t="s">
        <v>319</v>
      </c>
      <c r="AK715" s="55" t="n">
        <v>0</v>
      </c>
      <c r="AL715" s="55" t="s">
        <v>319</v>
      </c>
      <c r="AM715" s="55" t="n">
        <v>63.73</v>
      </c>
      <c r="AN715" s="55" t="s">
        <v>319</v>
      </c>
      <c r="AO715" s="55" t="n">
        <v>90.57</v>
      </c>
      <c r="AP715" s="55" t="s">
        <v>319</v>
      </c>
      <c r="AQ715" s="55" t="n">
        <v>98.12</v>
      </c>
      <c r="AR715" s="55" t="s">
        <v>319</v>
      </c>
      <c r="AS715" s="55" t="n">
        <v>117.38</v>
      </c>
      <c r="AT715" s="55" t="s">
        <v>319</v>
      </c>
      <c r="AU715" s="55" t="n">
        <v>1190.55</v>
      </c>
      <c r="AV715" s="55" t="n">
        <v>0.36075</v>
      </c>
      <c r="AW715" s="55" t="s">
        <v>600</v>
      </c>
      <c r="AX715" s="55" t="s">
        <v>755</v>
      </c>
      <c r="AY715" s="55" t="n">
        <v>1</v>
      </c>
      <c r="AZ715" s="55" t="s">
        <v>445</v>
      </c>
    </row>
    <row collapsed="false" customFormat="true" customHeight="false" hidden="false" ht="15.9" outlineLevel="0" r="716" s="171">
      <c r="A716" s="55" t="n">
        <v>699</v>
      </c>
      <c r="B716" s="55" t="n">
        <v>8695</v>
      </c>
      <c r="C716" s="145" t="s">
        <v>448</v>
      </c>
      <c r="D716" s="145" t="s">
        <v>454</v>
      </c>
      <c r="E716" s="145" t="s">
        <v>438</v>
      </c>
      <c r="F716" s="145" t="s">
        <v>751</v>
      </c>
      <c r="G716" s="55" t="s">
        <v>440</v>
      </c>
      <c r="H716" s="34" t="s">
        <v>288</v>
      </c>
      <c r="I716" s="55" t="n">
        <v>1</v>
      </c>
      <c r="J716" s="55" t="s">
        <v>449</v>
      </c>
      <c r="K716" s="55" t="s">
        <v>738</v>
      </c>
      <c r="L716" s="55" t="s">
        <v>753</v>
      </c>
      <c r="M716" s="55" t="s">
        <v>600</v>
      </c>
      <c r="N716" s="55" t="s">
        <v>53</v>
      </c>
      <c r="O716" s="55" t="s">
        <v>53</v>
      </c>
      <c r="P716" s="55" t="s">
        <v>52</v>
      </c>
      <c r="Q716" s="55" t="s">
        <v>53</v>
      </c>
      <c r="R716" s="55" t="s">
        <v>757</v>
      </c>
      <c r="S716" s="55" t="s">
        <v>53</v>
      </c>
      <c r="T716" s="55"/>
      <c r="U716" s="55" t="n">
        <v>1134.79</v>
      </c>
      <c r="V716" s="55" t="n">
        <v>837.95</v>
      </c>
      <c r="W716" s="55" t="n">
        <v>135.76</v>
      </c>
      <c r="X716" s="55" t="s">
        <v>319</v>
      </c>
      <c r="Y716" s="55" t="n">
        <v>122.184</v>
      </c>
      <c r="Z716" s="55" t="s">
        <v>319</v>
      </c>
      <c r="AA716" s="55" t="n">
        <v>156</v>
      </c>
      <c r="AB716" s="55" t="s">
        <v>319</v>
      </c>
      <c r="AC716" s="55" t="n">
        <v>155.48</v>
      </c>
      <c r="AD716" s="55" t="s">
        <v>319</v>
      </c>
      <c r="AE716" s="55" t="n">
        <v>155.48</v>
      </c>
      <c r="AF716" s="55" t="s">
        <v>319</v>
      </c>
      <c r="AG716" s="55" t="n">
        <v>0</v>
      </c>
      <c r="AH716" s="55" t="s">
        <v>319</v>
      </c>
      <c r="AI716" s="55" t="n">
        <v>0</v>
      </c>
      <c r="AJ716" s="55" t="s">
        <v>319</v>
      </c>
      <c r="AK716" s="55" t="n">
        <v>0</v>
      </c>
      <c r="AL716" s="55" t="s">
        <v>319</v>
      </c>
      <c r="AM716" s="55" t="n">
        <v>63.32</v>
      </c>
      <c r="AN716" s="55" t="s">
        <v>319</v>
      </c>
      <c r="AO716" s="55" t="n">
        <v>96.17</v>
      </c>
      <c r="AP716" s="55" t="s">
        <v>319</v>
      </c>
      <c r="AQ716" s="55" t="n">
        <v>105.62</v>
      </c>
      <c r="AR716" s="55" t="s">
        <v>319</v>
      </c>
      <c r="AS716" s="55" t="n">
        <v>125.32</v>
      </c>
      <c r="AT716" s="55" t="s">
        <v>319</v>
      </c>
      <c r="AU716" s="55" t="n">
        <v>1115.334</v>
      </c>
      <c r="AV716" s="55" t="n">
        <v>0.41803</v>
      </c>
      <c r="AW716" s="55" t="s">
        <v>600</v>
      </c>
      <c r="AX716" s="55" t="s">
        <v>755</v>
      </c>
      <c r="AY716" s="55" t="n">
        <v>1</v>
      </c>
      <c r="AZ716" s="55" t="s">
        <v>445</v>
      </c>
    </row>
    <row collapsed="false" customFormat="true" customHeight="false" hidden="false" ht="15.9" outlineLevel="0" r="717" s="171">
      <c r="A717" s="55" t="n">
        <v>700</v>
      </c>
      <c r="B717" s="55" t="n">
        <v>8696</v>
      </c>
      <c r="C717" s="145" t="s">
        <v>759</v>
      </c>
      <c r="D717" s="145" t="s">
        <v>454</v>
      </c>
      <c r="E717" s="145" t="s">
        <v>438</v>
      </c>
      <c r="F717" s="145" t="s">
        <v>751</v>
      </c>
      <c r="G717" s="55" t="s">
        <v>440</v>
      </c>
      <c r="H717" s="34" t="s">
        <v>288</v>
      </c>
      <c r="I717" s="55" t="n">
        <v>0</v>
      </c>
      <c r="J717" s="55" t="s">
        <v>438</v>
      </c>
      <c r="K717" s="55" t="s">
        <v>756</v>
      </c>
      <c r="L717" s="55" t="s">
        <v>753</v>
      </c>
      <c r="M717" s="55" t="s">
        <v>600</v>
      </c>
      <c r="N717" s="55" t="s">
        <v>52</v>
      </c>
      <c r="O717" s="55" t="s">
        <v>53</v>
      </c>
      <c r="P717" s="55" t="s">
        <v>53</v>
      </c>
      <c r="Q717" s="55" t="s">
        <v>53</v>
      </c>
      <c r="R717" s="55" t="s">
        <v>760</v>
      </c>
      <c r="S717" s="55" t="s">
        <v>53</v>
      </c>
      <c r="T717" s="55"/>
      <c r="U717" s="55" t="n">
        <v>194.04</v>
      </c>
      <c r="V717" s="55" t="n">
        <v>194.04</v>
      </c>
      <c r="W717" s="55" t="n">
        <v>24.354</v>
      </c>
      <c r="X717" s="55" t="s">
        <v>466</v>
      </c>
      <c r="Y717" s="55" t="n">
        <v>21.9951419278533</v>
      </c>
      <c r="Z717" s="55" t="s">
        <v>466</v>
      </c>
      <c r="AA717" s="55" t="n">
        <v>21.7853863591563</v>
      </c>
      <c r="AB717" s="55" t="s">
        <v>466</v>
      </c>
      <c r="AC717" s="55" t="n">
        <v>16.4895988566923</v>
      </c>
      <c r="AD717" s="55" t="s">
        <v>466</v>
      </c>
      <c r="AE717" s="55" t="n">
        <v>11.2338162822787</v>
      </c>
      <c r="AF717" s="55" t="s">
        <v>466</v>
      </c>
      <c r="AG717" s="55" t="n">
        <v>0</v>
      </c>
      <c r="AH717" s="55" t="s">
        <v>466</v>
      </c>
      <c r="AI717" s="55" t="n">
        <v>0</v>
      </c>
      <c r="AJ717" s="55" t="s">
        <v>466</v>
      </c>
      <c r="AK717" s="55" t="n">
        <v>0</v>
      </c>
      <c r="AL717" s="55" t="s">
        <v>466</v>
      </c>
      <c r="AM717" s="55" t="n">
        <v>0</v>
      </c>
      <c r="AN717" s="55" t="s">
        <v>466</v>
      </c>
      <c r="AO717" s="55" t="n">
        <v>15.1640301596688</v>
      </c>
      <c r="AP717" s="55" t="s">
        <v>466</v>
      </c>
      <c r="AQ717" s="55" t="n">
        <v>18.6563522570471</v>
      </c>
      <c r="AR717" s="55" t="s">
        <v>466</v>
      </c>
      <c r="AS717" s="55" t="n">
        <v>22.5087187068796</v>
      </c>
      <c r="AT717" s="55" t="s">
        <v>466</v>
      </c>
      <c r="AU717" s="55" t="n">
        <v>152.187044549576</v>
      </c>
      <c r="AV717" s="55" t="n">
        <v>0.05647</v>
      </c>
      <c r="AW717" s="55" t="s">
        <v>600</v>
      </c>
      <c r="AX717" s="55" t="s">
        <v>755</v>
      </c>
      <c r="AY717" s="55" t="n">
        <v>1</v>
      </c>
      <c r="AZ717" s="55" t="s">
        <v>445</v>
      </c>
    </row>
    <row collapsed="false" customFormat="true" customHeight="false" hidden="false" ht="15.9" outlineLevel="0" r="718" s="171">
      <c r="A718" s="55" t="n">
        <v>701</v>
      </c>
      <c r="B718" s="55" t="n">
        <v>8697</v>
      </c>
      <c r="C718" s="145" t="s">
        <v>759</v>
      </c>
      <c r="D718" s="145" t="s">
        <v>454</v>
      </c>
      <c r="E718" s="145" t="s">
        <v>438</v>
      </c>
      <c r="F718" s="145" t="s">
        <v>751</v>
      </c>
      <c r="G718" s="55" t="s">
        <v>440</v>
      </c>
      <c r="H718" s="34" t="s">
        <v>288</v>
      </c>
      <c r="I718" s="55" t="n">
        <v>0</v>
      </c>
      <c r="J718" s="55" t="s">
        <v>438</v>
      </c>
      <c r="K718" s="55" t="s">
        <v>756</v>
      </c>
      <c r="L718" s="55" t="s">
        <v>753</v>
      </c>
      <c r="M718" s="55" t="s">
        <v>600</v>
      </c>
      <c r="N718" s="55" t="s">
        <v>52</v>
      </c>
      <c r="O718" s="55" t="s">
        <v>53</v>
      </c>
      <c r="P718" s="55" t="s">
        <v>53</v>
      </c>
      <c r="Q718" s="55" t="s">
        <v>53</v>
      </c>
      <c r="R718" s="55" t="s">
        <v>760</v>
      </c>
      <c r="S718" s="55" t="s">
        <v>53</v>
      </c>
      <c r="T718" s="55"/>
      <c r="U718" s="55" t="n">
        <v>191.88</v>
      </c>
      <c r="V718" s="55" t="n">
        <v>191.88</v>
      </c>
      <c r="W718" s="55" t="n">
        <v>24.432</v>
      </c>
      <c r="X718" s="55" t="s">
        <v>466</v>
      </c>
      <c r="Y718" s="55" t="n">
        <v>22.0653178592549</v>
      </c>
      <c r="Z718" s="55" t="s">
        <v>466</v>
      </c>
      <c r="AA718" s="55" t="n">
        <v>21.8548930613049</v>
      </c>
      <c r="AB718" s="55" t="s">
        <v>466</v>
      </c>
      <c r="AC718" s="55" t="n">
        <v>16.5422092450227</v>
      </c>
      <c r="AD718" s="55" t="s">
        <v>466</v>
      </c>
      <c r="AE718" s="55" t="n">
        <v>11.2696579932979</v>
      </c>
      <c r="AF718" s="55" t="s">
        <v>466</v>
      </c>
      <c r="AG718" s="55" t="n">
        <v>0</v>
      </c>
      <c r="AH718" s="55" t="s">
        <v>466</v>
      </c>
      <c r="AI718" s="55" t="n">
        <v>0</v>
      </c>
      <c r="AJ718" s="55" t="s">
        <v>466</v>
      </c>
      <c r="AK718" s="55" t="n">
        <v>0</v>
      </c>
      <c r="AL718" s="55" t="s">
        <v>466</v>
      </c>
      <c r="AM718" s="55" t="n">
        <v>0</v>
      </c>
      <c r="AN718" s="55" t="s">
        <v>466</v>
      </c>
      <c r="AO718" s="55" t="n">
        <v>15.2127366942637</v>
      </c>
      <c r="AP718" s="55" t="s">
        <v>466</v>
      </c>
      <c r="AQ718" s="55" t="n">
        <v>18.7158757145673</v>
      </c>
      <c r="AR718" s="55" t="s">
        <v>466</v>
      </c>
      <c r="AS718" s="55" t="n">
        <v>22.5805332150601</v>
      </c>
      <c r="AT718" s="55" t="s">
        <v>466</v>
      </c>
      <c r="AU718" s="55" t="n">
        <v>152.673223782772</v>
      </c>
      <c r="AV718" s="55" t="n">
        <v>0.05637</v>
      </c>
      <c r="AW718" s="55" t="s">
        <v>600</v>
      </c>
      <c r="AX718" s="55" t="s">
        <v>755</v>
      </c>
      <c r="AY718" s="55" t="n">
        <v>1</v>
      </c>
      <c r="AZ718" s="55" t="s">
        <v>445</v>
      </c>
    </row>
    <row collapsed="false" customFormat="true" customHeight="false" hidden="false" ht="15.9" outlineLevel="0" r="719" s="171">
      <c r="A719" s="55" t="n">
        <v>702</v>
      </c>
      <c r="B719" s="55" t="n">
        <v>8698</v>
      </c>
      <c r="C719" s="145" t="s">
        <v>759</v>
      </c>
      <c r="D719" s="145" t="s">
        <v>454</v>
      </c>
      <c r="E719" s="145" t="s">
        <v>438</v>
      </c>
      <c r="F719" s="145" t="s">
        <v>751</v>
      </c>
      <c r="G719" s="55" t="s">
        <v>440</v>
      </c>
      <c r="H719" s="34" t="s">
        <v>288</v>
      </c>
      <c r="I719" s="55" t="n">
        <v>0</v>
      </c>
      <c r="J719" s="55" t="s">
        <v>438</v>
      </c>
      <c r="K719" s="55" t="s">
        <v>756</v>
      </c>
      <c r="L719" s="55" t="s">
        <v>753</v>
      </c>
      <c r="M719" s="55" t="s">
        <v>600</v>
      </c>
      <c r="N719" s="55" t="s">
        <v>52</v>
      </c>
      <c r="O719" s="55" t="s">
        <v>53</v>
      </c>
      <c r="P719" s="55" t="s">
        <v>53</v>
      </c>
      <c r="Q719" s="55" t="s">
        <v>53</v>
      </c>
      <c r="R719" s="55" t="s">
        <v>760</v>
      </c>
      <c r="S719" s="55" t="s">
        <v>53</v>
      </c>
      <c r="T719" s="55"/>
      <c r="U719" s="55" t="n">
        <v>320.76</v>
      </c>
      <c r="V719" s="55" t="n">
        <v>320.76</v>
      </c>
      <c r="W719" s="55" t="n">
        <v>44.39</v>
      </c>
      <c r="X719" s="55" t="s">
        <v>466</v>
      </c>
      <c r="Y719" s="55" t="n">
        <v>40.0905070963927</v>
      </c>
      <c r="Z719" s="55" t="s">
        <v>466</v>
      </c>
      <c r="AA719" s="55" t="n">
        <v>39.7081859846245</v>
      </c>
      <c r="AB719" s="55" t="s">
        <v>466</v>
      </c>
      <c r="AC719" s="55" t="n">
        <v>30.0555632761679</v>
      </c>
      <c r="AD719" s="55" t="s">
        <v>466</v>
      </c>
      <c r="AE719" s="55" t="n">
        <v>20.4758574807806</v>
      </c>
      <c r="AF719" s="55" t="s">
        <v>466</v>
      </c>
      <c r="AG719" s="55" t="n">
        <v>0</v>
      </c>
      <c r="AH719" s="55" t="s">
        <v>466</v>
      </c>
      <c r="AI719" s="55" t="n">
        <v>0</v>
      </c>
      <c r="AJ719" s="55" t="s">
        <v>466</v>
      </c>
      <c r="AK719" s="55" t="n">
        <v>0</v>
      </c>
      <c r="AL719" s="55" t="s">
        <v>466</v>
      </c>
      <c r="AM719" s="55" t="n">
        <v>0</v>
      </c>
      <c r="AN719" s="55" t="s">
        <v>466</v>
      </c>
      <c r="AO719" s="55" t="n">
        <v>27.6394515079834</v>
      </c>
      <c r="AP719" s="55" t="s">
        <v>466</v>
      </c>
      <c r="AQ719" s="55" t="n">
        <v>34.0049009461857</v>
      </c>
      <c r="AR719" s="55" t="s">
        <v>466</v>
      </c>
      <c r="AS719" s="55" t="n">
        <v>41.0266026020106</v>
      </c>
      <c r="AT719" s="55" t="s">
        <v>466</v>
      </c>
      <c r="AU719" s="55" t="n">
        <v>277.391068894146</v>
      </c>
      <c r="AV719" s="55" t="n">
        <v>0.08626</v>
      </c>
      <c r="AW719" s="55" t="s">
        <v>600</v>
      </c>
      <c r="AX719" s="55" t="s">
        <v>755</v>
      </c>
      <c r="AY719" s="55" t="n">
        <v>1</v>
      </c>
      <c r="AZ719" s="55" t="s">
        <v>445</v>
      </c>
    </row>
    <row collapsed="false" customFormat="true" customHeight="false" hidden="false" ht="15.9" outlineLevel="0" r="720" s="171">
      <c r="A720" s="55" t="n">
        <v>703</v>
      </c>
      <c r="B720" s="55" t="n">
        <v>8699</v>
      </c>
      <c r="C720" s="145" t="s">
        <v>759</v>
      </c>
      <c r="D720" s="145" t="s">
        <v>454</v>
      </c>
      <c r="E720" s="145" t="s">
        <v>438</v>
      </c>
      <c r="F720" s="145" t="s">
        <v>751</v>
      </c>
      <c r="G720" s="55" t="s">
        <v>440</v>
      </c>
      <c r="H720" s="34" t="s">
        <v>288</v>
      </c>
      <c r="I720" s="55" t="n">
        <v>0</v>
      </c>
      <c r="J720" s="55" t="s">
        <v>438</v>
      </c>
      <c r="K720" s="55" t="s">
        <v>756</v>
      </c>
      <c r="L720" s="55" t="s">
        <v>753</v>
      </c>
      <c r="M720" s="55" t="s">
        <v>600</v>
      </c>
      <c r="N720" s="55" t="s">
        <v>52</v>
      </c>
      <c r="O720" s="55" t="s">
        <v>53</v>
      </c>
      <c r="P720" s="55" t="s">
        <v>53</v>
      </c>
      <c r="Q720" s="55" t="s">
        <v>53</v>
      </c>
      <c r="R720" s="55" t="s">
        <v>760</v>
      </c>
      <c r="S720" s="55" t="s">
        <v>53</v>
      </c>
      <c r="T720" s="55"/>
      <c r="U720" s="55" t="n">
        <v>301.92</v>
      </c>
      <c r="V720" s="55" t="n">
        <v>301.92</v>
      </c>
      <c r="W720" s="55" t="n">
        <v>44.307</v>
      </c>
      <c r="X720" s="55" t="s">
        <v>466</v>
      </c>
      <c r="Y720" s="55" t="n">
        <v>40.0153185984625</v>
      </c>
      <c r="Z720" s="55" t="s">
        <v>466</v>
      </c>
      <c r="AA720" s="55" t="n">
        <v>39.6337145180367</v>
      </c>
      <c r="AB720" s="55" t="s">
        <v>466</v>
      </c>
      <c r="AC720" s="55" t="n">
        <v>29.9991950029568</v>
      </c>
      <c r="AD720" s="55" t="s">
        <v>466</v>
      </c>
      <c r="AE720" s="55" t="n">
        <v>20.4374556475458</v>
      </c>
      <c r="AF720" s="55" t="s">
        <v>466</v>
      </c>
      <c r="AG720" s="55" t="n">
        <v>0</v>
      </c>
      <c r="AH720" s="55" t="s">
        <v>466</v>
      </c>
      <c r="AI720" s="55" t="n">
        <v>0</v>
      </c>
      <c r="AJ720" s="55" t="s">
        <v>466</v>
      </c>
      <c r="AK720" s="55" t="n">
        <v>0</v>
      </c>
      <c r="AL720" s="55" t="s">
        <v>466</v>
      </c>
      <c r="AM720" s="55" t="n">
        <v>0</v>
      </c>
      <c r="AN720" s="55" t="s">
        <v>466</v>
      </c>
      <c r="AO720" s="55" t="n">
        <v>27.5876145771733</v>
      </c>
      <c r="AP720" s="55" t="s">
        <v>466</v>
      </c>
      <c r="AQ720" s="55" t="n">
        <v>33.9411258131283</v>
      </c>
      <c r="AR720" s="55" t="s">
        <v>466</v>
      </c>
      <c r="AS720" s="55" t="n">
        <v>40.9496584861029</v>
      </c>
      <c r="AT720" s="55" t="s">
        <v>466</v>
      </c>
      <c r="AU720" s="55" t="n">
        <v>276.871082643406</v>
      </c>
      <c r="AV720" s="55" t="n">
        <v>0.08456</v>
      </c>
      <c r="AW720" s="55" t="s">
        <v>600</v>
      </c>
      <c r="AX720" s="55" t="s">
        <v>755</v>
      </c>
      <c r="AY720" s="55" t="n">
        <v>1</v>
      </c>
      <c r="AZ720" s="55" t="s">
        <v>445</v>
      </c>
    </row>
    <row collapsed="false" customFormat="true" customHeight="false" hidden="false" ht="15.9" outlineLevel="0" r="721" s="171">
      <c r="A721" s="55" t="n">
        <v>704</v>
      </c>
      <c r="B721" s="55" t="n">
        <v>8700</v>
      </c>
      <c r="C721" s="145" t="s">
        <v>759</v>
      </c>
      <c r="D721" s="145" t="s">
        <v>454</v>
      </c>
      <c r="E721" s="145" t="s">
        <v>438</v>
      </c>
      <c r="F721" s="145" t="s">
        <v>751</v>
      </c>
      <c r="G721" s="55" t="s">
        <v>440</v>
      </c>
      <c r="H721" s="34" t="s">
        <v>288</v>
      </c>
      <c r="I721" s="55" t="n">
        <v>0</v>
      </c>
      <c r="J721" s="55" t="s">
        <v>438</v>
      </c>
      <c r="K721" s="55" t="s">
        <v>756</v>
      </c>
      <c r="L721" s="55" t="s">
        <v>753</v>
      </c>
      <c r="M721" s="55" t="s">
        <v>600</v>
      </c>
      <c r="N721" s="55" t="s">
        <v>52</v>
      </c>
      <c r="O721" s="55" t="s">
        <v>53</v>
      </c>
      <c r="P721" s="55" t="s">
        <v>53</v>
      </c>
      <c r="Q721" s="55" t="s">
        <v>53</v>
      </c>
      <c r="R721" s="55" t="s">
        <v>760</v>
      </c>
      <c r="S721" s="55" t="s">
        <v>53</v>
      </c>
      <c r="T721" s="55"/>
      <c r="U721" s="55" t="n">
        <v>262.56</v>
      </c>
      <c r="V721" s="55" t="n">
        <v>262.56</v>
      </c>
      <c r="W721" s="55" t="n">
        <v>43.658</v>
      </c>
      <c r="X721" s="55" t="s">
        <v>466</v>
      </c>
      <c r="Y721" s="55" t="n">
        <v>39.4288483146067</v>
      </c>
      <c r="Z721" s="55" t="s">
        <v>466</v>
      </c>
      <c r="AA721" s="55" t="n">
        <v>39.0528370786517</v>
      </c>
      <c r="AB721" s="55" t="s">
        <v>466</v>
      </c>
      <c r="AC721" s="55" t="n">
        <v>29.5595224719101</v>
      </c>
      <c r="AD721" s="55" t="s">
        <v>466</v>
      </c>
      <c r="AE721" s="55" t="n">
        <v>20.1379213483146</v>
      </c>
      <c r="AF721" s="55" t="s">
        <v>466</v>
      </c>
      <c r="AG721" s="55" t="n">
        <v>0</v>
      </c>
      <c r="AH721" s="55" t="s">
        <v>466</v>
      </c>
      <c r="AI721" s="55" t="n">
        <v>0</v>
      </c>
      <c r="AJ721" s="55" t="s">
        <v>466</v>
      </c>
      <c r="AK721" s="55" t="n">
        <v>0</v>
      </c>
      <c r="AL721" s="55" t="s">
        <v>466</v>
      </c>
      <c r="AM721" s="55" t="n">
        <v>0</v>
      </c>
      <c r="AN721" s="55" t="s">
        <v>466</v>
      </c>
      <c r="AO721" s="55" t="n">
        <v>27.1832865168539</v>
      </c>
      <c r="AP721" s="55" t="s">
        <v>466</v>
      </c>
      <c r="AQ721" s="55" t="n">
        <v>33.4436797752809</v>
      </c>
      <c r="AR721" s="55" t="s">
        <v>466</v>
      </c>
      <c r="AS721" s="55" t="n">
        <v>40.3494943820225</v>
      </c>
      <c r="AT721" s="55" t="s">
        <v>466</v>
      </c>
      <c r="AU721" s="55" t="n">
        <v>272.81358988764</v>
      </c>
      <c r="AV721" s="55" t="n">
        <v>0.08016</v>
      </c>
      <c r="AW721" s="55" t="s">
        <v>600</v>
      </c>
      <c r="AX721" s="55" t="s">
        <v>755</v>
      </c>
      <c r="AY721" s="55" t="n">
        <v>1</v>
      </c>
      <c r="AZ721" s="55" t="s">
        <v>445</v>
      </c>
    </row>
    <row collapsed="false" customFormat="true" customHeight="false" hidden="false" ht="15.9" outlineLevel="0" r="722" s="171">
      <c r="A722" s="55" t="n">
        <v>705</v>
      </c>
      <c r="B722" s="55" t="n">
        <v>8701</v>
      </c>
      <c r="C722" s="145" t="s">
        <v>759</v>
      </c>
      <c r="D722" s="145" t="s">
        <v>454</v>
      </c>
      <c r="E722" s="145" t="s">
        <v>438</v>
      </c>
      <c r="F722" s="145" t="s">
        <v>751</v>
      </c>
      <c r="G722" s="55" t="s">
        <v>440</v>
      </c>
      <c r="H722" s="34" t="s">
        <v>288</v>
      </c>
      <c r="I722" s="55" t="n">
        <v>0</v>
      </c>
      <c r="J722" s="55" t="s">
        <v>438</v>
      </c>
      <c r="K722" s="55" t="s">
        <v>756</v>
      </c>
      <c r="L722" s="55" t="s">
        <v>753</v>
      </c>
      <c r="M722" s="55" t="s">
        <v>600</v>
      </c>
      <c r="N722" s="55" t="s">
        <v>52</v>
      </c>
      <c r="O722" s="55" t="s">
        <v>53</v>
      </c>
      <c r="P722" s="55" t="s">
        <v>53</v>
      </c>
      <c r="Q722" s="55" t="s">
        <v>53</v>
      </c>
      <c r="R722" s="55" t="s">
        <v>760</v>
      </c>
      <c r="S722" s="55" t="s">
        <v>53</v>
      </c>
      <c r="T722" s="55"/>
      <c r="U722" s="55" t="n">
        <v>319.56</v>
      </c>
      <c r="V722" s="55" t="n">
        <v>319.56</v>
      </c>
      <c r="W722" s="55" t="n">
        <v>44.11</v>
      </c>
      <c r="X722" s="55" t="s">
        <v>466</v>
      </c>
      <c r="Y722" s="55" t="n">
        <v>39.8348662034299</v>
      </c>
      <c r="Z722" s="55" t="s">
        <v>466</v>
      </c>
      <c r="AA722" s="55" t="n">
        <v>39.4549829982259</v>
      </c>
      <c r="AB722" s="55" t="s">
        <v>466</v>
      </c>
      <c r="AC722" s="55" t="n">
        <v>29.8639111472501</v>
      </c>
      <c r="AD722" s="55" t="s">
        <v>466</v>
      </c>
      <c r="AE722" s="55" t="n">
        <v>20.3452912477824</v>
      </c>
      <c r="AF722" s="55" t="s">
        <v>466</v>
      </c>
      <c r="AG722" s="55" t="n">
        <v>0</v>
      </c>
      <c r="AH722" s="55" t="s">
        <v>466</v>
      </c>
      <c r="AI722" s="55" t="n">
        <v>0</v>
      </c>
      <c r="AJ722" s="55" t="s">
        <v>466</v>
      </c>
      <c r="AK722" s="55" t="n">
        <v>0</v>
      </c>
      <c r="AL722" s="55" t="s">
        <v>466</v>
      </c>
      <c r="AM722" s="55" t="n">
        <v>0</v>
      </c>
      <c r="AN722" s="55" t="s">
        <v>466</v>
      </c>
      <c r="AO722" s="55" t="n">
        <v>27.4632059432289</v>
      </c>
      <c r="AP722" s="55" t="s">
        <v>466</v>
      </c>
      <c r="AQ722" s="55" t="n">
        <v>33.7880654937907</v>
      </c>
      <c r="AR722" s="55" t="s">
        <v>466</v>
      </c>
      <c r="AS722" s="55" t="n">
        <v>40.7649926079243</v>
      </c>
      <c r="AT722" s="55" t="s">
        <v>466</v>
      </c>
      <c r="AU722" s="55" t="n">
        <v>275.625315641632</v>
      </c>
      <c r="AV722" s="55" t="n">
        <v>0.08096</v>
      </c>
      <c r="AW722" s="55" t="s">
        <v>600</v>
      </c>
      <c r="AX722" s="55" t="s">
        <v>755</v>
      </c>
      <c r="AY722" s="55" t="n">
        <v>1</v>
      </c>
      <c r="AZ722" s="55" t="s">
        <v>445</v>
      </c>
    </row>
    <row collapsed="false" customFormat="true" customHeight="false" hidden="false" ht="15.9" outlineLevel="0" r="723" s="171">
      <c r="A723" s="55" t="n">
        <v>706</v>
      </c>
      <c r="B723" s="55" t="n">
        <v>8702</v>
      </c>
      <c r="C723" s="145" t="s">
        <v>448</v>
      </c>
      <c r="D723" s="145" t="s">
        <v>454</v>
      </c>
      <c r="E723" s="145" t="s">
        <v>438</v>
      </c>
      <c r="F723" s="145" t="s">
        <v>751</v>
      </c>
      <c r="G723" s="55" t="s">
        <v>440</v>
      </c>
      <c r="H723" s="34" t="s">
        <v>288</v>
      </c>
      <c r="I723" s="55" t="n">
        <v>3</v>
      </c>
      <c r="J723" s="55" t="s">
        <v>449</v>
      </c>
      <c r="K723" s="55" t="s">
        <v>756</v>
      </c>
      <c r="L723" s="55" t="s">
        <v>753</v>
      </c>
      <c r="M723" s="55" t="s">
        <v>600</v>
      </c>
      <c r="N723" s="55" t="s">
        <v>52</v>
      </c>
      <c r="O723" s="55" t="s">
        <v>53</v>
      </c>
      <c r="P723" s="55" t="s">
        <v>52</v>
      </c>
      <c r="Q723" s="55" t="s">
        <v>53</v>
      </c>
      <c r="R723" s="55" t="s">
        <v>757</v>
      </c>
      <c r="S723" s="55" t="s">
        <v>53</v>
      </c>
      <c r="T723" s="55"/>
      <c r="U723" s="55" t="n">
        <v>2158.41</v>
      </c>
      <c r="V723" s="55" t="n">
        <v>1750.77</v>
      </c>
      <c r="W723" s="55" t="n">
        <v>275.08</v>
      </c>
      <c r="X723" s="55" t="s">
        <v>319</v>
      </c>
      <c r="Y723" s="55" t="n">
        <v>247.572</v>
      </c>
      <c r="Z723" s="55" t="s">
        <v>319</v>
      </c>
      <c r="AA723" s="55" t="n">
        <v>316.91</v>
      </c>
      <c r="AB723" s="55" t="s">
        <v>319</v>
      </c>
      <c r="AC723" s="55" t="n">
        <v>312.02</v>
      </c>
      <c r="AD723" s="55" t="s">
        <v>319</v>
      </c>
      <c r="AE723" s="55" t="n">
        <v>315.748</v>
      </c>
      <c r="AF723" s="55" t="s">
        <v>319</v>
      </c>
      <c r="AG723" s="55" t="n">
        <v>0</v>
      </c>
      <c r="AH723" s="55" t="s">
        <v>319</v>
      </c>
      <c r="AI723" s="55" t="n">
        <v>0</v>
      </c>
      <c r="AJ723" s="55" t="s">
        <v>319</v>
      </c>
      <c r="AK723" s="55" t="n">
        <v>0</v>
      </c>
      <c r="AL723" s="55" t="s">
        <v>319</v>
      </c>
      <c r="AM723" s="55" t="n">
        <v>114.95</v>
      </c>
      <c r="AN723" s="55" t="s">
        <v>319</v>
      </c>
      <c r="AO723" s="55" t="n">
        <v>192.55</v>
      </c>
      <c r="AP723" s="55" t="s">
        <v>319</v>
      </c>
      <c r="AQ723" s="55" t="n">
        <v>213.19</v>
      </c>
      <c r="AR723" s="55" t="s">
        <v>319</v>
      </c>
      <c r="AS723" s="55" t="n">
        <v>221.09</v>
      </c>
      <c r="AT723" s="55" t="s">
        <v>319</v>
      </c>
      <c r="AU723" s="55" t="n">
        <v>2209.11</v>
      </c>
      <c r="AV723" s="55" t="n">
        <v>1.15672</v>
      </c>
      <c r="AW723" s="55" t="s">
        <v>600</v>
      </c>
      <c r="AX723" s="55" t="s">
        <v>755</v>
      </c>
      <c r="AY723" s="55" t="n">
        <v>2</v>
      </c>
      <c r="AZ723" s="55" t="s">
        <v>445</v>
      </c>
    </row>
    <row collapsed="false" customFormat="true" customHeight="false" hidden="false" ht="15.9" outlineLevel="0" r="724" s="171">
      <c r="A724" s="55" t="n">
        <v>707</v>
      </c>
      <c r="B724" s="55" t="n">
        <v>8703</v>
      </c>
      <c r="C724" s="145" t="s">
        <v>448</v>
      </c>
      <c r="D724" s="145" t="s">
        <v>454</v>
      </c>
      <c r="E724" s="145" t="s">
        <v>438</v>
      </c>
      <c r="F724" s="145" t="s">
        <v>751</v>
      </c>
      <c r="G724" s="55" t="s">
        <v>440</v>
      </c>
      <c r="H724" s="34" t="s">
        <v>288</v>
      </c>
      <c r="I724" s="55" t="n">
        <v>2</v>
      </c>
      <c r="J724" s="55" t="s">
        <v>449</v>
      </c>
      <c r="K724" s="55" t="s">
        <v>756</v>
      </c>
      <c r="L724" s="55" t="s">
        <v>753</v>
      </c>
      <c r="M724" s="55" t="s">
        <v>600</v>
      </c>
      <c r="N724" s="55" t="s">
        <v>52</v>
      </c>
      <c r="O724" s="55" t="s">
        <v>53</v>
      </c>
      <c r="P724" s="55" t="s">
        <v>52</v>
      </c>
      <c r="Q724" s="55" t="s">
        <v>53</v>
      </c>
      <c r="R724" s="55" t="s">
        <v>757</v>
      </c>
      <c r="S724" s="55" t="s">
        <v>53</v>
      </c>
      <c r="T724" s="55"/>
      <c r="U724" s="55" t="n">
        <v>1093.45</v>
      </c>
      <c r="V724" s="55" t="n">
        <v>794.03</v>
      </c>
      <c r="W724" s="55" t="n">
        <v>130.57</v>
      </c>
      <c r="X724" s="55" t="s">
        <v>319</v>
      </c>
      <c r="Y724" s="55" t="n">
        <v>117.513</v>
      </c>
      <c r="Z724" s="55" t="s">
        <v>319</v>
      </c>
      <c r="AA724" s="55" t="n">
        <v>157.62</v>
      </c>
      <c r="AB724" s="55" t="s">
        <v>319</v>
      </c>
      <c r="AC724" s="55" t="n">
        <v>158.57</v>
      </c>
      <c r="AD724" s="55" t="s">
        <v>319</v>
      </c>
      <c r="AE724" s="55" t="n">
        <v>172.227</v>
      </c>
      <c r="AF724" s="55" t="s">
        <v>319</v>
      </c>
      <c r="AG724" s="55" t="n">
        <v>0</v>
      </c>
      <c r="AH724" s="55" t="s">
        <v>319</v>
      </c>
      <c r="AI724" s="55" t="n">
        <v>0</v>
      </c>
      <c r="AJ724" s="55" t="s">
        <v>319</v>
      </c>
      <c r="AK724" s="55" t="n">
        <v>0</v>
      </c>
      <c r="AL724" s="55" t="s">
        <v>319</v>
      </c>
      <c r="AM724" s="55" t="n">
        <v>29.99</v>
      </c>
      <c r="AN724" s="55" t="s">
        <v>319</v>
      </c>
      <c r="AO724" s="55" t="n">
        <v>98.06</v>
      </c>
      <c r="AP724" s="55" t="s">
        <v>319</v>
      </c>
      <c r="AQ724" s="55" t="n">
        <v>137.53</v>
      </c>
      <c r="AR724" s="55" t="s">
        <v>319</v>
      </c>
      <c r="AS724" s="55" t="n">
        <v>171.57</v>
      </c>
      <c r="AT724" s="55" t="s">
        <v>319</v>
      </c>
      <c r="AU724" s="55" t="n">
        <v>1173.65</v>
      </c>
      <c r="AV724" s="55" t="n">
        <v>0.81326</v>
      </c>
      <c r="AW724" s="55" t="s">
        <v>600</v>
      </c>
      <c r="AX724" s="55" t="s">
        <v>755</v>
      </c>
      <c r="AY724" s="55" t="n">
        <v>2</v>
      </c>
      <c r="AZ724" s="55" t="s">
        <v>445</v>
      </c>
    </row>
    <row collapsed="false" customFormat="true" customHeight="false" hidden="false" ht="15.9" outlineLevel="0" r="725" s="171">
      <c r="A725" s="55" t="n">
        <v>708</v>
      </c>
      <c r="B725" s="55" t="n">
        <v>8704</v>
      </c>
      <c r="C725" s="145" t="s">
        <v>448</v>
      </c>
      <c r="D725" s="145" t="s">
        <v>454</v>
      </c>
      <c r="E725" s="145" t="s">
        <v>438</v>
      </c>
      <c r="F725" s="145" t="s">
        <v>751</v>
      </c>
      <c r="G725" s="55" t="s">
        <v>440</v>
      </c>
      <c r="H725" s="34" t="s">
        <v>288</v>
      </c>
      <c r="I725" s="55" t="n">
        <v>4</v>
      </c>
      <c r="J725" s="55" t="s">
        <v>449</v>
      </c>
      <c r="K725" s="55" t="s">
        <v>756</v>
      </c>
      <c r="L725" s="55" t="s">
        <v>753</v>
      </c>
      <c r="M725" s="55" t="s">
        <v>600</v>
      </c>
      <c r="N725" s="55" t="s">
        <v>52</v>
      </c>
      <c r="O725" s="55" t="s">
        <v>53</v>
      </c>
      <c r="P725" s="55" t="s">
        <v>52</v>
      </c>
      <c r="Q725" s="55" t="s">
        <v>53</v>
      </c>
      <c r="R725" s="55" t="s">
        <v>757</v>
      </c>
      <c r="S725" s="55" t="s">
        <v>53</v>
      </c>
      <c r="T725" s="55"/>
      <c r="U725" s="55" t="n">
        <v>2003.32</v>
      </c>
      <c r="V725" s="55" t="n">
        <v>1444.72</v>
      </c>
      <c r="W725" s="55" t="n">
        <v>231.62</v>
      </c>
      <c r="X725" s="55" t="s">
        <v>319</v>
      </c>
      <c r="Y725" s="55" t="n">
        <v>208.458</v>
      </c>
      <c r="Z725" s="55" t="s">
        <v>319</v>
      </c>
      <c r="AA725" s="55" t="n">
        <v>271.65</v>
      </c>
      <c r="AB725" s="55" t="s">
        <v>319</v>
      </c>
      <c r="AC725" s="55" t="n">
        <v>271.81</v>
      </c>
      <c r="AD725" s="55" t="s">
        <v>319</v>
      </c>
      <c r="AE725" s="55" t="n">
        <v>288.892</v>
      </c>
      <c r="AF725" s="55" t="s">
        <v>319</v>
      </c>
      <c r="AG725" s="55" t="n">
        <v>0</v>
      </c>
      <c r="AH725" s="55" t="s">
        <v>319</v>
      </c>
      <c r="AI725" s="55" t="n">
        <v>0</v>
      </c>
      <c r="AJ725" s="55" t="s">
        <v>319</v>
      </c>
      <c r="AK725" s="55" t="n">
        <v>0</v>
      </c>
      <c r="AL725" s="55" t="s">
        <v>319</v>
      </c>
      <c r="AM725" s="55" t="n">
        <v>104.93</v>
      </c>
      <c r="AN725" s="55" t="s">
        <v>319</v>
      </c>
      <c r="AO725" s="55" t="n">
        <v>160.37</v>
      </c>
      <c r="AP725" s="55" t="s">
        <v>319</v>
      </c>
      <c r="AQ725" s="55" t="n">
        <v>197.87</v>
      </c>
      <c r="AR725" s="55" t="s">
        <v>319</v>
      </c>
      <c r="AS725" s="55" t="n">
        <v>240.94</v>
      </c>
      <c r="AT725" s="55" t="s">
        <v>319</v>
      </c>
      <c r="AU725" s="55" t="n">
        <v>1976.54</v>
      </c>
      <c r="AV725" s="55" t="n">
        <v>1.20382</v>
      </c>
      <c r="AW725" s="55" t="s">
        <v>600</v>
      </c>
      <c r="AX725" s="55" t="s">
        <v>755</v>
      </c>
      <c r="AY725" s="55" t="n">
        <v>3</v>
      </c>
      <c r="AZ725" s="55" t="s">
        <v>445</v>
      </c>
    </row>
    <row collapsed="false" customFormat="true" customHeight="false" hidden="false" ht="15.9" outlineLevel="0" r="726" s="171">
      <c r="A726" s="55" t="n">
        <v>709</v>
      </c>
      <c r="B726" s="55" t="n">
        <v>8705</v>
      </c>
      <c r="C726" s="145" t="s">
        <v>448</v>
      </c>
      <c r="D726" s="145" t="s">
        <v>454</v>
      </c>
      <c r="E726" s="145" t="s">
        <v>438</v>
      </c>
      <c r="F726" s="145" t="s">
        <v>751</v>
      </c>
      <c r="G726" s="55" t="s">
        <v>440</v>
      </c>
      <c r="H726" s="34" t="s">
        <v>288</v>
      </c>
      <c r="I726" s="55" t="n">
        <v>3</v>
      </c>
      <c r="J726" s="55" t="s">
        <v>449</v>
      </c>
      <c r="K726" s="55" t="s">
        <v>758</v>
      </c>
      <c r="L726" s="55" t="s">
        <v>753</v>
      </c>
      <c r="M726" s="55" t="s">
        <v>600</v>
      </c>
      <c r="N726" s="55" t="s">
        <v>53</v>
      </c>
      <c r="O726" s="55" t="s">
        <v>53</v>
      </c>
      <c r="P726" s="55" t="s">
        <v>52</v>
      </c>
      <c r="Q726" s="55" t="s">
        <v>53</v>
      </c>
      <c r="R726" s="55" t="s">
        <v>757</v>
      </c>
      <c r="S726" s="55" t="s">
        <v>53</v>
      </c>
      <c r="T726" s="55"/>
      <c r="U726" s="55" t="n">
        <v>1192.79</v>
      </c>
      <c r="V726" s="55" t="n">
        <v>920.19</v>
      </c>
      <c r="W726" s="55" t="n">
        <v>141.65</v>
      </c>
      <c r="X726" s="55" t="s">
        <v>319</v>
      </c>
      <c r="Y726" s="55" t="n">
        <v>127.485</v>
      </c>
      <c r="Z726" s="55" t="s">
        <v>319</v>
      </c>
      <c r="AA726" s="55" t="n">
        <v>172.3</v>
      </c>
      <c r="AB726" s="55" t="s">
        <v>319</v>
      </c>
      <c r="AC726" s="55" t="n">
        <v>170.69</v>
      </c>
      <c r="AD726" s="55" t="s">
        <v>319</v>
      </c>
      <c r="AE726" s="55" t="n">
        <v>176.925</v>
      </c>
      <c r="AF726" s="55" t="s">
        <v>319</v>
      </c>
      <c r="AG726" s="55" t="n">
        <v>0</v>
      </c>
      <c r="AH726" s="55" t="s">
        <v>319</v>
      </c>
      <c r="AI726" s="55" t="n">
        <v>0</v>
      </c>
      <c r="AJ726" s="55" t="s">
        <v>319</v>
      </c>
      <c r="AK726" s="55" t="n">
        <v>0</v>
      </c>
      <c r="AL726" s="55" t="s">
        <v>319</v>
      </c>
      <c r="AM726" s="55" t="n">
        <v>59.59</v>
      </c>
      <c r="AN726" s="55" t="s">
        <v>319</v>
      </c>
      <c r="AO726" s="55" t="n">
        <v>107.25</v>
      </c>
      <c r="AP726" s="55" t="s">
        <v>319</v>
      </c>
      <c r="AQ726" s="55" t="n">
        <v>118.72</v>
      </c>
      <c r="AR726" s="55" t="s">
        <v>319</v>
      </c>
      <c r="AS726" s="55" t="n">
        <v>142.8</v>
      </c>
      <c r="AT726" s="55" t="s">
        <v>319</v>
      </c>
      <c r="AU726" s="55" t="n">
        <v>1217.41</v>
      </c>
      <c r="AV726" s="55" t="n">
        <v>0.51148</v>
      </c>
      <c r="AW726" s="55" t="s">
        <v>600</v>
      </c>
      <c r="AX726" s="55" t="s">
        <v>755</v>
      </c>
      <c r="AY726" s="55" t="n">
        <v>3</v>
      </c>
      <c r="AZ726" s="55" t="s">
        <v>445</v>
      </c>
    </row>
    <row collapsed="false" customFormat="true" customHeight="false" hidden="false" ht="15.9" outlineLevel="0" r="727" s="171">
      <c r="A727" s="55" t="n">
        <v>710</v>
      </c>
      <c r="B727" s="55" t="n">
        <v>8706</v>
      </c>
      <c r="C727" s="145" t="s">
        <v>448</v>
      </c>
      <c r="D727" s="145" t="s">
        <v>454</v>
      </c>
      <c r="E727" s="145" t="s">
        <v>438</v>
      </c>
      <c r="F727" s="145" t="s">
        <v>751</v>
      </c>
      <c r="G727" s="55" t="s">
        <v>440</v>
      </c>
      <c r="H727" s="34" t="s">
        <v>288</v>
      </c>
      <c r="I727" s="55" t="n">
        <v>1</v>
      </c>
      <c r="J727" s="55" t="s">
        <v>449</v>
      </c>
      <c r="K727" s="55" t="s">
        <v>758</v>
      </c>
      <c r="L727" s="55" t="s">
        <v>753</v>
      </c>
      <c r="M727" s="55" t="s">
        <v>600</v>
      </c>
      <c r="N727" s="55" t="s">
        <v>53</v>
      </c>
      <c r="O727" s="55" t="s">
        <v>53</v>
      </c>
      <c r="P727" s="55" t="s">
        <v>52</v>
      </c>
      <c r="Q727" s="55" t="s">
        <v>53</v>
      </c>
      <c r="R727" s="55" t="s">
        <v>757</v>
      </c>
      <c r="S727" s="55" t="s">
        <v>53</v>
      </c>
      <c r="T727" s="55"/>
      <c r="U727" s="55" t="n">
        <v>514.91</v>
      </c>
      <c r="V727" s="55" t="n">
        <v>323.35</v>
      </c>
      <c r="W727" s="55" t="n">
        <v>47.77</v>
      </c>
      <c r="X727" s="55" t="s">
        <v>319</v>
      </c>
      <c r="Y727" s="55" t="n">
        <v>42.993</v>
      </c>
      <c r="Z727" s="55" t="s">
        <v>319</v>
      </c>
      <c r="AA727" s="55" t="n">
        <v>55.49</v>
      </c>
      <c r="AB727" s="55" t="s">
        <v>319</v>
      </c>
      <c r="AC727" s="55" t="n">
        <v>69.65</v>
      </c>
      <c r="AD727" s="55" t="s">
        <v>319</v>
      </c>
      <c r="AE727" s="55" t="n">
        <v>83.237</v>
      </c>
      <c r="AF727" s="55" t="s">
        <v>319</v>
      </c>
      <c r="AG727" s="55" t="n">
        <v>0</v>
      </c>
      <c r="AH727" s="55" t="s">
        <v>319</v>
      </c>
      <c r="AI727" s="55" t="n">
        <v>0</v>
      </c>
      <c r="AJ727" s="55" t="s">
        <v>319</v>
      </c>
      <c r="AK727" s="55" t="n">
        <v>0</v>
      </c>
      <c r="AL727" s="55" t="s">
        <v>319</v>
      </c>
      <c r="AM727" s="55" t="n">
        <v>25.52</v>
      </c>
      <c r="AN727" s="55" t="s">
        <v>319</v>
      </c>
      <c r="AO727" s="55" t="n">
        <v>31.2</v>
      </c>
      <c r="AP727" s="55" t="s">
        <v>319</v>
      </c>
      <c r="AQ727" s="55" t="n">
        <v>51.46</v>
      </c>
      <c r="AR727" s="55" t="s">
        <v>319</v>
      </c>
      <c r="AS727" s="55" t="n">
        <v>53.37</v>
      </c>
      <c r="AT727" s="55" t="s">
        <v>319</v>
      </c>
      <c r="AU727" s="55" t="n">
        <v>460.69</v>
      </c>
      <c r="AV727" s="55" t="n">
        <v>0.21002</v>
      </c>
      <c r="AW727" s="55" t="s">
        <v>600</v>
      </c>
      <c r="AX727" s="55" t="s">
        <v>755</v>
      </c>
      <c r="AY727" s="55" t="n">
        <v>1</v>
      </c>
      <c r="AZ727" s="55" t="s">
        <v>445</v>
      </c>
    </row>
    <row collapsed="false" customFormat="true" customHeight="false" hidden="false" ht="15.9" outlineLevel="0" r="728" s="171">
      <c r="A728" s="55" t="n">
        <v>711</v>
      </c>
      <c r="B728" s="55" t="n">
        <v>8707</v>
      </c>
      <c r="C728" s="145" t="s">
        <v>448</v>
      </c>
      <c r="D728" s="145" t="s">
        <v>454</v>
      </c>
      <c r="E728" s="145" t="s">
        <v>438</v>
      </c>
      <c r="F728" s="145" t="s">
        <v>751</v>
      </c>
      <c r="G728" s="55" t="s">
        <v>440</v>
      </c>
      <c r="H728" s="34" t="s">
        <v>288</v>
      </c>
      <c r="I728" s="55" t="n">
        <v>3</v>
      </c>
      <c r="J728" s="55" t="s">
        <v>438</v>
      </c>
      <c r="K728" s="55" t="s">
        <v>756</v>
      </c>
      <c r="L728" s="55" t="s">
        <v>753</v>
      </c>
      <c r="M728" s="55" t="s">
        <v>600</v>
      </c>
      <c r="N728" s="55" t="s">
        <v>52</v>
      </c>
      <c r="O728" s="55" t="s">
        <v>53</v>
      </c>
      <c r="P728" s="55" t="s">
        <v>52</v>
      </c>
      <c r="Q728" s="55" t="s">
        <v>53</v>
      </c>
      <c r="R728" s="55" t="s">
        <v>757</v>
      </c>
      <c r="S728" s="55" t="s">
        <v>53</v>
      </c>
      <c r="T728" s="55"/>
      <c r="U728" s="55" t="n">
        <v>2436.8</v>
      </c>
      <c r="V728" s="55" t="n">
        <v>2134.68</v>
      </c>
      <c r="W728" s="55" t="n">
        <v>325.29</v>
      </c>
      <c r="X728" s="55" t="s">
        <v>319</v>
      </c>
      <c r="Y728" s="55" t="n">
        <v>292.761</v>
      </c>
      <c r="Z728" s="55" t="s">
        <v>319</v>
      </c>
      <c r="AA728" s="55" t="n">
        <v>373</v>
      </c>
      <c r="AB728" s="55" t="s">
        <v>319</v>
      </c>
      <c r="AC728" s="55" t="n">
        <v>381.72</v>
      </c>
      <c r="AD728" s="55" t="s">
        <v>319</v>
      </c>
      <c r="AE728" s="55" t="n">
        <v>391.329</v>
      </c>
      <c r="AF728" s="55" t="s">
        <v>319</v>
      </c>
      <c r="AG728" s="55" t="n">
        <v>0</v>
      </c>
      <c r="AH728" s="55" t="s">
        <v>319</v>
      </c>
      <c r="AI728" s="55" t="n">
        <v>0</v>
      </c>
      <c r="AJ728" s="55" t="s">
        <v>319</v>
      </c>
      <c r="AK728" s="55" t="n">
        <v>0</v>
      </c>
      <c r="AL728" s="55" t="s">
        <v>319</v>
      </c>
      <c r="AM728" s="55" t="n">
        <v>122.91</v>
      </c>
      <c r="AN728" s="55" t="s">
        <v>319</v>
      </c>
      <c r="AO728" s="55" t="n">
        <v>206.22</v>
      </c>
      <c r="AP728" s="55" t="s">
        <v>319</v>
      </c>
      <c r="AQ728" s="55" t="n">
        <v>235.4</v>
      </c>
      <c r="AR728" s="55" t="s">
        <v>319</v>
      </c>
      <c r="AS728" s="55" t="n">
        <v>360.47</v>
      </c>
      <c r="AT728" s="55" t="s">
        <v>319</v>
      </c>
      <c r="AU728" s="55" t="n">
        <v>2689.1</v>
      </c>
      <c r="AV728" s="55" t="n">
        <v>1.6764</v>
      </c>
      <c r="AW728" s="55" t="s">
        <v>600</v>
      </c>
      <c r="AX728" s="55" t="s">
        <v>755</v>
      </c>
      <c r="AY728" s="55" t="n">
        <v>3</v>
      </c>
      <c r="AZ728" s="55" t="s">
        <v>445</v>
      </c>
    </row>
    <row collapsed="false" customFormat="true" customHeight="false" hidden="false" ht="15.9" outlineLevel="0" r="729" s="171">
      <c r="A729" s="55" t="n">
        <v>712</v>
      </c>
      <c r="B729" s="55" t="n">
        <v>8708</v>
      </c>
      <c r="C729" s="145" t="s">
        <v>448</v>
      </c>
      <c r="D729" s="145" t="s">
        <v>454</v>
      </c>
      <c r="E729" s="145" t="s">
        <v>438</v>
      </c>
      <c r="F729" s="145" t="s">
        <v>751</v>
      </c>
      <c r="G729" s="55" t="s">
        <v>440</v>
      </c>
      <c r="H729" s="34" t="s">
        <v>288</v>
      </c>
      <c r="I729" s="55" t="n">
        <v>3</v>
      </c>
      <c r="J729" s="55" t="s">
        <v>438</v>
      </c>
      <c r="K729" s="55" t="s">
        <v>756</v>
      </c>
      <c r="L729" s="55" t="s">
        <v>753</v>
      </c>
      <c r="M729" s="55" t="s">
        <v>600</v>
      </c>
      <c r="N729" s="55" t="s">
        <v>52</v>
      </c>
      <c r="O729" s="55" t="s">
        <v>53</v>
      </c>
      <c r="P729" s="55" t="s">
        <v>52</v>
      </c>
      <c r="Q729" s="55" t="s">
        <v>53</v>
      </c>
      <c r="R729" s="55" t="s">
        <v>757</v>
      </c>
      <c r="S729" s="55" t="s">
        <v>53</v>
      </c>
      <c r="T729" s="55"/>
      <c r="U729" s="55" t="n">
        <v>1649.26</v>
      </c>
      <c r="V729" s="55" t="n">
        <v>1356.5</v>
      </c>
      <c r="W729" s="55" t="n">
        <v>208.36</v>
      </c>
      <c r="X729" s="55" t="s">
        <v>319</v>
      </c>
      <c r="Y729" s="55" t="n">
        <v>187.524</v>
      </c>
      <c r="Z729" s="55" t="s">
        <v>319</v>
      </c>
      <c r="AA729" s="55" t="n">
        <v>230.51</v>
      </c>
      <c r="AB729" s="55" t="s">
        <v>319</v>
      </c>
      <c r="AC729" s="55" t="n">
        <v>228.7</v>
      </c>
      <c r="AD729" s="55" t="s">
        <v>319</v>
      </c>
      <c r="AE729" s="55" t="n">
        <v>236.476</v>
      </c>
      <c r="AF729" s="55" t="s">
        <v>319</v>
      </c>
      <c r="AG729" s="55" t="n">
        <v>0</v>
      </c>
      <c r="AH729" s="55" t="s">
        <v>319</v>
      </c>
      <c r="AI729" s="55" t="n">
        <v>0</v>
      </c>
      <c r="AJ729" s="55" t="s">
        <v>319</v>
      </c>
      <c r="AK729" s="55" t="n">
        <v>0</v>
      </c>
      <c r="AL729" s="55" t="s">
        <v>319</v>
      </c>
      <c r="AM729" s="55" t="n">
        <v>76.5</v>
      </c>
      <c r="AN729" s="55" t="s">
        <v>319</v>
      </c>
      <c r="AO729" s="55" t="n">
        <v>144.12</v>
      </c>
      <c r="AP729" s="55" t="s">
        <v>319</v>
      </c>
      <c r="AQ729" s="55" t="n">
        <v>145.36</v>
      </c>
      <c r="AR729" s="55" t="s">
        <v>319</v>
      </c>
      <c r="AS729" s="55" t="n">
        <v>222.96</v>
      </c>
      <c r="AT729" s="55" t="s">
        <v>319</v>
      </c>
      <c r="AU729" s="55" t="n">
        <v>1680.51</v>
      </c>
      <c r="AV729" s="55" t="n">
        <v>0.98498</v>
      </c>
      <c r="AW729" s="55" t="s">
        <v>600</v>
      </c>
      <c r="AX729" s="55" t="s">
        <v>755</v>
      </c>
      <c r="AY729" s="55" t="n">
        <v>2</v>
      </c>
      <c r="AZ729" s="55" t="s">
        <v>445</v>
      </c>
    </row>
    <row collapsed="false" customFormat="true" customHeight="false" hidden="false" ht="15.9" outlineLevel="0" r="730" s="171">
      <c r="A730" s="55" t="n">
        <v>713</v>
      </c>
      <c r="B730" s="55" t="n">
        <v>8709</v>
      </c>
      <c r="C730" s="145" t="s">
        <v>448</v>
      </c>
      <c r="D730" s="145" t="s">
        <v>454</v>
      </c>
      <c r="E730" s="145" t="s">
        <v>438</v>
      </c>
      <c r="F730" s="145" t="s">
        <v>751</v>
      </c>
      <c r="G730" s="55" t="s">
        <v>440</v>
      </c>
      <c r="H730" s="34" t="s">
        <v>288</v>
      </c>
      <c r="I730" s="55" t="n">
        <v>3</v>
      </c>
      <c r="J730" s="55" t="s">
        <v>438</v>
      </c>
      <c r="K730" s="55" t="s">
        <v>756</v>
      </c>
      <c r="L730" s="55" t="s">
        <v>753</v>
      </c>
      <c r="M730" s="55" t="s">
        <v>600</v>
      </c>
      <c r="N730" s="55" t="s">
        <v>52</v>
      </c>
      <c r="O730" s="55" t="s">
        <v>53</v>
      </c>
      <c r="P730" s="55" t="s">
        <v>52</v>
      </c>
      <c r="Q730" s="55" t="s">
        <v>53</v>
      </c>
      <c r="R730" s="55" t="s">
        <v>757</v>
      </c>
      <c r="S730" s="55" t="s">
        <v>53</v>
      </c>
      <c r="T730" s="55"/>
      <c r="U730" s="55" t="n">
        <v>1971.1</v>
      </c>
      <c r="V730" s="55" t="n">
        <v>1298.86</v>
      </c>
      <c r="W730" s="55" t="n">
        <v>188.05</v>
      </c>
      <c r="X730" s="55" t="s">
        <v>319</v>
      </c>
      <c r="Y730" s="55" t="n">
        <v>169.245</v>
      </c>
      <c r="Z730" s="55" t="s">
        <v>319</v>
      </c>
      <c r="AA730" s="55" t="n">
        <v>216.97</v>
      </c>
      <c r="AB730" s="55" t="s">
        <v>319</v>
      </c>
      <c r="AC730" s="55" t="n">
        <v>215.28</v>
      </c>
      <c r="AD730" s="55" t="s">
        <v>319</v>
      </c>
      <c r="AE730" s="55" t="n">
        <v>227.465</v>
      </c>
      <c r="AF730" s="55" t="s">
        <v>319</v>
      </c>
      <c r="AG730" s="55" t="n">
        <v>0</v>
      </c>
      <c r="AH730" s="55" t="s">
        <v>319</v>
      </c>
      <c r="AI730" s="55" t="n">
        <v>0</v>
      </c>
      <c r="AJ730" s="55" t="s">
        <v>319</v>
      </c>
      <c r="AK730" s="55" t="n">
        <v>0</v>
      </c>
      <c r="AL730" s="55" t="s">
        <v>319</v>
      </c>
      <c r="AM730" s="55" t="n">
        <v>74.29</v>
      </c>
      <c r="AN730" s="55" t="s">
        <v>319</v>
      </c>
      <c r="AO730" s="55" t="n">
        <v>131.6</v>
      </c>
      <c r="AP730" s="55" t="s">
        <v>319</v>
      </c>
      <c r="AQ730" s="55" t="n">
        <v>143.11</v>
      </c>
      <c r="AR730" s="55" t="s">
        <v>319</v>
      </c>
      <c r="AS730" s="55" t="n">
        <v>218.77</v>
      </c>
      <c r="AT730" s="55" t="s">
        <v>319</v>
      </c>
      <c r="AU730" s="55" t="n">
        <v>1584.78</v>
      </c>
      <c r="AV730" s="55" t="n">
        <v>1.00005</v>
      </c>
      <c r="AW730" s="55" t="s">
        <v>600</v>
      </c>
      <c r="AX730" s="55" t="s">
        <v>755</v>
      </c>
      <c r="AY730" s="55" t="n">
        <v>2</v>
      </c>
      <c r="AZ730" s="55" t="s">
        <v>445</v>
      </c>
    </row>
    <row collapsed="false" customFormat="true" customHeight="false" hidden="false" ht="15.9" outlineLevel="0" r="731" s="171">
      <c r="A731" s="55" t="n">
        <v>714</v>
      </c>
      <c r="B731" s="55" t="n">
        <v>8710</v>
      </c>
      <c r="C731" s="145" t="s">
        <v>448</v>
      </c>
      <c r="D731" s="145" t="s">
        <v>454</v>
      </c>
      <c r="E731" s="145" t="s">
        <v>438</v>
      </c>
      <c r="F731" s="145" t="s">
        <v>751</v>
      </c>
      <c r="G731" s="55" t="s">
        <v>440</v>
      </c>
      <c r="H731" s="34" t="s">
        <v>288</v>
      </c>
      <c r="I731" s="55" t="n">
        <v>1</v>
      </c>
      <c r="J731" s="55" t="s">
        <v>438</v>
      </c>
      <c r="K731" s="55" t="s">
        <v>756</v>
      </c>
      <c r="L731" s="55" t="s">
        <v>753</v>
      </c>
      <c r="M731" s="55" t="s">
        <v>600</v>
      </c>
      <c r="N731" s="55" t="s">
        <v>52</v>
      </c>
      <c r="O731" s="55" t="s">
        <v>53</v>
      </c>
      <c r="P731" s="55" t="s">
        <v>52</v>
      </c>
      <c r="Q731" s="55" t="s">
        <v>53</v>
      </c>
      <c r="R731" s="55" t="s">
        <v>757</v>
      </c>
      <c r="S731" s="55" t="s">
        <v>53</v>
      </c>
      <c r="T731" s="55"/>
      <c r="U731" s="55" t="n">
        <v>966.34</v>
      </c>
      <c r="V731" s="55" t="n">
        <v>737.01</v>
      </c>
      <c r="W731" s="55" t="n">
        <v>111.61</v>
      </c>
      <c r="X731" s="55" t="s">
        <v>319</v>
      </c>
      <c r="Y731" s="55" t="n">
        <v>100.449</v>
      </c>
      <c r="Z731" s="55" t="s">
        <v>319</v>
      </c>
      <c r="AA731" s="55" t="n">
        <v>128.34</v>
      </c>
      <c r="AB731" s="55" t="s">
        <v>319</v>
      </c>
      <c r="AC731" s="55" t="n">
        <v>129.44</v>
      </c>
      <c r="AD731" s="55" t="s">
        <v>319</v>
      </c>
      <c r="AE731" s="55" t="n">
        <v>132.371</v>
      </c>
      <c r="AF731" s="55" t="s">
        <v>319</v>
      </c>
      <c r="AG731" s="55" t="n">
        <v>0</v>
      </c>
      <c r="AH731" s="55" t="s">
        <v>319</v>
      </c>
      <c r="AI731" s="55" t="n">
        <v>0</v>
      </c>
      <c r="AJ731" s="55" t="s">
        <v>319</v>
      </c>
      <c r="AK731" s="55" t="n">
        <v>0</v>
      </c>
      <c r="AL731" s="55" t="s">
        <v>319</v>
      </c>
      <c r="AM731" s="55" t="n">
        <v>43.26</v>
      </c>
      <c r="AN731" s="55" t="s">
        <v>319</v>
      </c>
      <c r="AO731" s="55" t="n">
        <v>70.47</v>
      </c>
      <c r="AP731" s="55" t="s">
        <v>319</v>
      </c>
      <c r="AQ731" s="55" t="n">
        <v>75.34</v>
      </c>
      <c r="AR731" s="55" t="s">
        <v>319</v>
      </c>
      <c r="AS731" s="55" t="n">
        <v>156.06</v>
      </c>
      <c r="AT731" s="55" t="s">
        <v>319</v>
      </c>
      <c r="AU731" s="55" t="n">
        <v>947.34</v>
      </c>
      <c r="AV731" s="55" t="n">
        <v>0.62618</v>
      </c>
      <c r="AW731" s="55" t="s">
        <v>600</v>
      </c>
      <c r="AX731" s="55" t="s">
        <v>755</v>
      </c>
      <c r="AY731" s="55" t="n">
        <v>1</v>
      </c>
      <c r="AZ731" s="55" t="s">
        <v>445</v>
      </c>
    </row>
    <row collapsed="false" customFormat="true" customHeight="false" hidden="false" ht="15.9" outlineLevel="0" r="732" s="171">
      <c r="A732" s="55" t="n">
        <v>715</v>
      </c>
      <c r="B732" s="55" t="n">
        <v>8711</v>
      </c>
      <c r="C732" s="145" t="s">
        <v>448</v>
      </c>
      <c r="D732" s="145" t="s">
        <v>454</v>
      </c>
      <c r="E732" s="145" t="s">
        <v>438</v>
      </c>
      <c r="F732" s="145" t="s">
        <v>751</v>
      </c>
      <c r="G732" s="55" t="s">
        <v>440</v>
      </c>
      <c r="H732" s="34" t="s">
        <v>288</v>
      </c>
      <c r="I732" s="55" t="n">
        <v>1</v>
      </c>
      <c r="J732" s="55" t="s">
        <v>438</v>
      </c>
      <c r="K732" s="55" t="s">
        <v>756</v>
      </c>
      <c r="L732" s="55" t="s">
        <v>753</v>
      </c>
      <c r="M732" s="55" t="s">
        <v>600</v>
      </c>
      <c r="N732" s="55" t="s">
        <v>52</v>
      </c>
      <c r="O732" s="55" t="s">
        <v>53</v>
      </c>
      <c r="P732" s="55" t="s">
        <v>52</v>
      </c>
      <c r="Q732" s="55" t="s">
        <v>53</v>
      </c>
      <c r="R732" s="55" t="s">
        <v>757</v>
      </c>
      <c r="S732" s="55" t="s">
        <v>53</v>
      </c>
      <c r="T732" s="55"/>
      <c r="U732" s="55" t="n">
        <v>779.44</v>
      </c>
      <c r="V732" s="55" t="n">
        <v>594.48</v>
      </c>
      <c r="W732" s="55" t="n">
        <v>92.33</v>
      </c>
      <c r="X732" s="55" t="s">
        <v>319</v>
      </c>
      <c r="Y732" s="55" t="n">
        <v>83.097</v>
      </c>
      <c r="Z732" s="55" t="s">
        <v>319</v>
      </c>
      <c r="AA732" s="55" t="n">
        <v>107.97</v>
      </c>
      <c r="AB732" s="55" t="s">
        <v>319</v>
      </c>
      <c r="AC732" s="55" t="n">
        <v>108.33</v>
      </c>
      <c r="AD732" s="55" t="s">
        <v>319</v>
      </c>
      <c r="AE732" s="55" t="n">
        <v>110.043</v>
      </c>
      <c r="AF732" s="55" t="s">
        <v>319</v>
      </c>
      <c r="AG732" s="55" t="n">
        <v>0</v>
      </c>
      <c r="AH732" s="55" t="s">
        <v>319</v>
      </c>
      <c r="AI732" s="55" t="n">
        <v>0</v>
      </c>
      <c r="AJ732" s="55" t="s">
        <v>319</v>
      </c>
      <c r="AK732" s="55" t="n">
        <v>0</v>
      </c>
      <c r="AL732" s="55" t="s">
        <v>319</v>
      </c>
      <c r="AM732" s="55" t="n">
        <v>32.88</v>
      </c>
      <c r="AN732" s="55" t="s">
        <v>319</v>
      </c>
      <c r="AO732" s="55" t="n">
        <v>46.99</v>
      </c>
      <c r="AP732" s="55" t="s">
        <v>319</v>
      </c>
      <c r="AQ732" s="55" t="n">
        <v>68.66</v>
      </c>
      <c r="AR732" s="55" t="s">
        <v>319</v>
      </c>
      <c r="AS732" s="55" t="n">
        <v>119.44</v>
      </c>
      <c r="AT732" s="55" t="s">
        <v>319</v>
      </c>
      <c r="AU732" s="55" t="n">
        <v>769.74</v>
      </c>
      <c r="AV732" s="55" t="n">
        <v>0.50083</v>
      </c>
      <c r="AW732" s="55" t="s">
        <v>600</v>
      </c>
      <c r="AX732" s="55" t="s">
        <v>755</v>
      </c>
      <c r="AY732" s="55" t="n">
        <v>1</v>
      </c>
      <c r="AZ732" s="55" t="s">
        <v>445</v>
      </c>
    </row>
    <row collapsed="false" customFormat="true" customHeight="false" hidden="false" ht="15.9" outlineLevel="0" r="733" s="171">
      <c r="A733" s="55" t="n">
        <v>716</v>
      </c>
      <c r="B733" s="55" t="n">
        <v>8712</v>
      </c>
      <c r="C733" s="145" t="s">
        <v>448</v>
      </c>
      <c r="D733" s="145" t="s">
        <v>454</v>
      </c>
      <c r="E733" s="145" t="s">
        <v>438</v>
      </c>
      <c r="F733" s="145" t="s">
        <v>751</v>
      </c>
      <c r="G733" s="55" t="s">
        <v>440</v>
      </c>
      <c r="H733" s="34" t="s">
        <v>288</v>
      </c>
      <c r="I733" s="55" t="n">
        <v>1</v>
      </c>
      <c r="J733" s="55" t="s">
        <v>438</v>
      </c>
      <c r="K733" s="55" t="s">
        <v>756</v>
      </c>
      <c r="L733" s="55" t="s">
        <v>753</v>
      </c>
      <c r="M733" s="55" t="s">
        <v>600</v>
      </c>
      <c r="N733" s="55" t="s">
        <v>52</v>
      </c>
      <c r="O733" s="55" t="s">
        <v>53</v>
      </c>
      <c r="P733" s="55" t="s">
        <v>52</v>
      </c>
      <c r="Q733" s="55" t="s">
        <v>53</v>
      </c>
      <c r="R733" s="55" t="s">
        <v>757</v>
      </c>
      <c r="S733" s="55" t="s">
        <v>53</v>
      </c>
      <c r="T733" s="55"/>
      <c r="U733" s="55" t="n">
        <v>955.1</v>
      </c>
      <c r="V733" s="55" t="n">
        <v>713.55</v>
      </c>
      <c r="W733" s="55" t="n">
        <v>107.25</v>
      </c>
      <c r="X733" s="55" t="s">
        <v>319</v>
      </c>
      <c r="Y733" s="55" t="n">
        <v>96.525</v>
      </c>
      <c r="Z733" s="55" t="s">
        <v>319</v>
      </c>
      <c r="AA733" s="55" t="n">
        <v>126.2</v>
      </c>
      <c r="AB733" s="55" t="s">
        <v>319</v>
      </c>
      <c r="AC733" s="55" t="n">
        <v>126.98</v>
      </c>
      <c r="AD733" s="55" t="s">
        <v>319</v>
      </c>
      <c r="AE733" s="55" t="n">
        <v>128.895</v>
      </c>
      <c r="AF733" s="55" t="s">
        <v>319</v>
      </c>
      <c r="AG733" s="55" t="n">
        <v>0</v>
      </c>
      <c r="AH733" s="55" t="s">
        <v>319</v>
      </c>
      <c r="AI733" s="55" t="n">
        <v>0</v>
      </c>
      <c r="AJ733" s="55" t="s">
        <v>319</v>
      </c>
      <c r="AK733" s="55" t="n">
        <v>0</v>
      </c>
      <c r="AL733" s="55" t="s">
        <v>319</v>
      </c>
      <c r="AM733" s="55" t="n">
        <v>40.35</v>
      </c>
      <c r="AN733" s="55" t="s">
        <v>319</v>
      </c>
      <c r="AO733" s="55" t="n">
        <v>70.85</v>
      </c>
      <c r="AP733" s="55" t="s">
        <v>319</v>
      </c>
      <c r="AQ733" s="55" t="n">
        <v>82.89</v>
      </c>
      <c r="AR733" s="55" t="s">
        <v>319</v>
      </c>
      <c r="AS733" s="55" t="n">
        <v>141.37</v>
      </c>
      <c r="AT733" s="55" t="s">
        <v>319</v>
      </c>
      <c r="AU733" s="55" t="n">
        <v>921.31</v>
      </c>
      <c r="AV733" s="55" t="n">
        <v>0.56316</v>
      </c>
      <c r="AW733" s="55" t="s">
        <v>600</v>
      </c>
      <c r="AX733" s="55" t="s">
        <v>755</v>
      </c>
      <c r="AY733" s="55" t="n">
        <v>1</v>
      </c>
      <c r="AZ733" s="55" t="s">
        <v>445</v>
      </c>
    </row>
    <row collapsed="false" customFormat="true" customHeight="false" hidden="false" ht="15.9" outlineLevel="0" r="734" s="171">
      <c r="A734" s="55" t="n">
        <v>717</v>
      </c>
      <c r="B734" s="55" t="n">
        <v>8713</v>
      </c>
      <c r="C734" s="145" t="s">
        <v>448</v>
      </c>
      <c r="D734" s="145" t="s">
        <v>454</v>
      </c>
      <c r="E734" s="145" t="s">
        <v>438</v>
      </c>
      <c r="F734" s="145" t="s">
        <v>751</v>
      </c>
      <c r="G734" s="55" t="s">
        <v>440</v>
      </c>
      <c r="H734" s="34" t="s">
        <v>288</v>
      </c>
      <c r="I734" s="55" t="n">
        <v>1</v>
      </c>
      <c r="J734" s="55" t="s">
        <v>438</v>
      </c>
      <c r="K734" s="55" t="s">
        <v>756</v>
      </c>
      <c r="L734" s="55" t="s">
        <v>753</v>
      </c>
      <c r="M734" s="55" t="s">
        <v>600</v>
      </c>
      <c r="N734" s="55" t="s">
        <v>52</v>
      </c>
      <c r="O734" s="55" t="s">
        <v>53</v>
      </c>
      <c r="P734" s="55" t="s">
        <v>52</v>
      </c>
      <c r="Q734" s="55" t="s">
        <v>53</v>
      </c>
      <c r="R734" s="55" t="s">
        <v>757</v>
      </c>
      <c r="S734" s="55" t="s">
        <v>53</v>
      </c>
      <c r="T734" s="55"/>
      <c r="U734" s="55" t="n">
        <v>860.53</v>
      </c>
      <c r="V734" s="55" t="n">
        <v>672.19</v>
      </c>
      <c r="W734" s="55" t="n">
        <v>106.51</v>
      </c>
      <c r="X734" s="55" t="s">
        <v>319</v>
      </c>
      <c r="Y734" s="55" t="n">
        <v>95.859</v>
      </c>
      <c r="Z734" s="55" t="s">
        <v>319</v>
      </c>
      <c r="AA734" s="55" t="n">
        <v>125.15</v>
      </c>
      <c r="AB734" s="55" t="s">
        <v>319</v>
      </c>
      <c r="AC734" s="55" t="n">
        <v>119.91</v>
      </c>
      <c r="AD734" s="55" t="s">
        <v>319</v>
      </c>
      <c r="AE734" s="55" t="n">
        <v>116.571</v>
      </c>
      <c r="AF734" s="55" t="s">
        <v>319</v>
      </c>
      <c r="AG734" s="55" t="n">
        <v>0</v>
      </c>
      <c r="AH734" s="55" t="s">
        <v>319</v>
      </c>
      <c r="AI734" s="55" t="n">
        <v>0</v>
      </c>
      <c r="AJ734" s="55" t="s">
        <v>319</v>
      </c>
      <c r="AK734" s="55" t="n">
        <v>0</v>
      </c>
      <c r="AL734" s="55" t="s">
        <v>319</v>
      </c>
      <c r="AM734" s="55" t="n">
        <v>38.49</v>
      </c>
      <c r="AN734" s="55" t="s">
        <v>319</v>
      </c>
      <c r="AO734" s="55" t="n">
        <v>62.21</v>
      </c>
      <c r="AP734" s="55" t="s">
        <v>319</v>
      </c>
      <c r="AQ734" s="55" t="n">
        <v>79.06</v>
      </c>
      <c r="AR734" s="55" t="s">
        <v>319</v>
      </c>
      <c r="AS734" s="55" t="n">
        <v>142.23</v>
      </c>
      <c r="AT734" s="55" t="s">
        <v>319</v>
      </c>
      <c r="AU734" s="55" t="n">
        <v>885.99</v>
      </c>
      <c r="AV734" s="55" t="n">
        <v>0.56316</v>
      </c>
      <c r="AW734" s="55" t="s">
        <v>600</v>
      </c>
      <c r="AX734" s="55" t="s">
        <v>755</v>
      </c>
      <c r="AY734" s="55" t="n">
        <v>1</v>
      </c>
      <c r="AZ734" s="55" t="s">
        <v>445</v>
      </c>
    </row>
    <row collapsed="false" customFormat="true" customHeight="false" hidden="false" ht="15.9" outlineLevel="0" r="735" s="171">
      <c r="A735" s="55" t="n">
        <v>718</v>
      </c>
      <c r="B735" s="55" t="n">
        <v>8714</v>
      </c>
      <c r="C735" s="145" t="s">
        <v>448</v>
      </c>
      <c r="D735" s="145" t="s">
        <v>454</v>
      </c>
      <c r="E735" s="145" t="s">
        <v>438</v>
      </c>
      <c r="F735" s="145" t="s">
        <v>751</v>
      </c>
      <c r="G735" s="55" t="s">
        <v>440</v>
      </c>
      <c r="H735" s="34" t="s">
        <v>288</v>
      </c>
      <c r="I735" s="55" t="n">
        <v>1</v>
      </c>
      <c r="J735" s="55" t="s">
        <v>438</v>
      </c>
      <c r="K735" s="55" t="s">
        <v>756</v>
      </c>
      <c r="L735" s="55" t="s">
        <v>753</v>
      </c>
      <c r="M735" s="55" t="s">
        <v>600</v>
      </c>
      <c r="N735" s="55" t="s">
        <v>52</v>
      </c>
      <c r="O735" s="55" t="s">
        <v>53</v>
      </c>
      <c r="P735" s="55" t="s">
        <v>52</v>
      </c>
      <c r="Q735" s="55" t="s">
        <v>53</v>
      </c>
      <c r="R735" s="55" t="s">
        <v>757</v>
      </c>
      <c r="S735" s="55" t="s">
        <v>53</v>
      </c>
      <c r="T735" s="55"/>
      <c r="U735" s="55" t="n">
        <v>953.76</v>
      </c>
      <c r="V735" s="55" t="n">
        <v>724.37</v>
      </c>
      <c r="W735" s="55" t="n">
        <v>108.12</v>
      </c>
      <c r="X735" s="55" t="s">
        <v>319</v>
      </c>
      <c r="Y735" s="55" t="n">
        <v>97.308</v>
      </c>
      <c r="Z735" s="55" t="s">
        <v>319</v>
      </c>
      <c r="AA735" s="55" t="n">
        <v>129.16</v>
      </c>
      <c r="AB735" s="55" t="s">
        <v>319</v>
      </c>
      <c r="AC735" s="55" t="n">
        <v>130.23</v>
      </c>
      <c r="AD735" s="55" t="s">
        <v>319</v>
      </c>
      <c r="AE735" s="55" t="n">
        <v>127.332</v>
      </c>
      <c r="AF735" s="55" t="s">
        <v>319</v>
      </c>
      <c r="AG735" s="55" t="n">
        <v>0</v>
      </c>
      <c r="AH735" s="55" t="s">
        <v>319</v>
      </c>
      <c r="AI735" s="55" t="n">
        <v>0</v>
      </c>
      <c r="AJ735" s="55" t="s">
        <v>319</v>
      </c>
      <c r="AK735" s="55" t="n">
        <v>0</v>
      </c>
      <c r="AL735" s="55" t="s">
        <v>319</v>
      </c>
      <c r="AM735" s="55" t="n">
        <v>30.27</v>
      </c>
      <c r="AN735" s="55" t="s">
        <v>319</v>
      </c>
      <c r="AO735" s="55" t="n">
        <v>68.28</v>
      </c>
      <c r="AP735" s="55" t="s">
        <v>319</v>
      </c>
      <c r="AQ735" s="55" t="n">
        <v>72.51</v>
      </c>
      <c r="AR735" s="55" t="s">
        <v>319</v>
      </c>
      <c r="AS735" s="55" t="n">
        <v>151.63</v>
      </c>
      <c r="AT735" s="55" t="s">
        <v>319</v>
      </c>
      <c r="AU735" s="55" t="n">
        <v>914.84</v>
      </c>
      <c r="AV735" s="55" t="n">
        <v>0.63143</v>
      </c>
      <c r="AW735" s="55" t="s">
        <v>600</v>
      </c>
      <c r="AX735" s="55" t="s">
        <v>755</v>
      </c>
      <c r="AY735" s="55" t="n">
        <v>1</v>
      </c>
      <c r="AZ735" s="55" t="s">
        <v>445</v>
      </c>
    </row>
    <row collapsed="false" customFormat="true" customHeight="false" hidden="false" ht="15.9" outlineLevel="0" r="736" s="171">
      <c r="A736" s="55" t="n">
        <v>719</v>
      </c>
      <c r="B736" s="55" t="n">
        <v>8715</v>
      </c>
      <c r="C736" s="145" t="s">
        <v>448</v>
      </c>
      <c r="D736" s="145" t="s">
        <v>454</v>
      </c>
      <c r="E736" s="145" t="s">
        <v>438</v>
      </c>
      <c r="F736" s="145" t="s">
        <v>751</v>
      </c>
      <c r="G736" s="55" t="s">
        <v>440</v>
      </c>
      <c r="H736" s="34" t="s">
        <v>288</v>
      </c>
      <c r="I736" s="55" t="n">
        <v>3</v>
      </c>
      <c r="J736" s="55" t="s">
        <v>438</v>
      </c>
      <c r="K736" s="55" t="s">
        <v>756</v>
      </c>
      <c r="L736" s="55" t="s">
        <v>753</v>
      </c>
      <c r="M736" s="55" t="s">
        <v>600</v>
      </c>
      <c r="N736" s="55" t="s">
        <v>52</v>
      </c>
      <c r="O736" s="55" t="s">
        <v>53</v>
      </c>
      <c r="P736" s="55" t="s">
        <v>52</v>
      </c>
      <c r="Q736" s="55" t="s">
        <v>53</v>
      </c>
      <c r="R736" s="55" t="s">
        <v>757</v>
      </c>
      <c r="S736" s="55" t="s">
        <v>53</v>
      </c>
      <c r="T736" s="55"/>
      <c r="U736" s="55" t="n">
        <v>2183.47</v>
      </c>
      <c r="V736" s="55" t="n">
        <v>1595.6</v>
      </c>
      <c r="W736" s="55" t="n">
        <v>274.59</v>
      </c>
      <c r="X736" s="55" t="s">
        <v>319</v>
      </c>
      <c r="Y736" s="55" t="n">
        <v>247.131</v>
      </c>
      <c r="Z736" s="55" t="s">
        <v>319</v>
      </c>
      <c r="AA736" s="55" t="n">
        <v>320.43</v>
      </c>
      <c r="AB736" s="55" t="s">
        <v>319</v>
      </c>
      <c r="AC736" s="55" t="n">
        <v>377.27</v>
      </c>
      <c r="AD736" s="55" t="s">
        <v>319</v>
      </c>
      <c r="AE736" s="55" t="n">
        <v>396.789</v>
      </c>
      <c r="AF736" s="55" t="s">
        <v>319</v>
      </c>
      <c r="AG736" s="55" t="n">
        <v>0</v>
      </c>
      <c r="AH736" s="55" t="s">
        <v>319</v>
      </c>
      <c r="AI736" s="55" t="n">
        <v>0</v>
      </c>
      <c r="AJ736" s="55" t="s">
        <v>319</v>
      </c>
      <c r="AK736" s="55" t="n">
        <v>0</v>
      </c>
      <c r="AL736" s="55" t="s">
        <v>319</v>
      </c>
      <c r="AM736" s="55" t="n">
        <v>126.27</v>
      </c>
      <c r="AN736" s="55" t="s">
        <v>319</v>
      </c>
      <c r="AO736" s="55" t="n">
        <v>194.69</v>
      </c>
      <c r="AP736" s="55" t="s">
        <v>319</v>
      </c>
      <c r="AQ736" s="55" t="n">
        <v>217.77</v>
      </c>
      <c r="AR736" s="55" t="s">
        <v>319</v>
      </c>
      <c r="AS736" s="55" t="n">
        <v>377.23</v>
      </c>
      <c r="AT736" s="55" t="s">
        <v>319</v>
      </c>
      <c r="AU736" s="55" t="n">
        <v>2532.17</v>
      </c>
      <c r="AV736" s="55" t="n">
        <v>1.2477</v>
      </c>
      <c r="AW736" s="55" t="s">
        <v>600</v>
      </c>
      <c r="AX736" s="55" t="s">
        <v>755</v>
      </c>
      <c r="AY736" s="55" t="n">
        <v>2</v>
      </c>
      <c r="AZ736" s="55" t="s">
        <v>445</v>
      </c>
    </row>
    <row collapsed="false" customFormat="true" customHeight="false" hidden="false" ht="15.9" outlineLevel="0" r="737" s="171">
      <c r="A737" s="55" t="n">
        <v>720</v>
      </c>
      <c r="B737" s="55" t="n">
        <v>8716</v>
      </c>
      <c r="C737" s="145" t="s">
        <v>448</v>
      </c>
      <c r="D737" s="145" t="s">
        <v>454</v>
      </c>
      <c r="E737" s="145" t="s">
        <v>438</v>
      </c>
      <c r="F737" s="145" t="s">
        <v>751</v>
      </c>
      <c r="G737" s="55" t="s">
        <v>440</v>
      </c>
      <c r="H737" s="34" t="s">
        <v>288</v>
      </c>
      <c r="I737" s="55" t="n">
        <v>1</v>
      </c>
      <c r="J737" s="55" t="s">
        <v>449</v>
      </c>
      <c r="K737" s="55" t="s">
        <v>738</v>
      </c>
      <c r="L737" s="55" t="s">
        <v>753</v>
      </c>
      <c r="M737" s="55" t="s">
        <v>600</v>
      </c>
      <c r="N737" s="55" t="s">
        <v>52</v>
      </c>
      <c r="O737" s="55" t="s">
        <v>53</v>
      </c>
      <c r="P737" s="55" t="s">
        <v>52</v>
      </c>
      <c r="Q737" s="55" t="s">
        <v>53</v>
      </c>
      <c r="R737" s="55" t="s">
        <v>754</v>
      </c>
      <c r="S737" s="55" t="s">
        <v>53</v>
      </c>
      <c r="T737" s="55"/>
      <c r="U737" s="55" t="n">
        <v>1013.59</v>
      </c>
      <c r="V737" s="55" t="n">
        <v>846.6</v>
      </c>
      <c r="W737" s="55" t="n">
        <v>151.59</v>
      </c>
      <c r="X737" s="55" t="s">
        <v>319</v>
      </c>
      <c r="Y737" s="55" t="n">
        <v>157.86</v>
      </c>
      <c r="Z737" s="55" t="s">
        <v>319</v>
      </c>
      <c r="AA737" s="55" t="n">
        <v>148.1</v>
      </c>
      <c r="AB737" s="55" t="s">
        <v>319</v>
      </c>
      <c r="AC737" s="55" t="n">
        <v>141.31</v>
      </c>
      <c r="AD737" s="55" t="s">
        <v>319</v>
      </c>
      <c r="AE737" s="55" t="n">
        <v>145.57</v>
      </c>
      <c r="AF737" s="55" t="s">
        <v>319</v>
      </c>
      <c r="AG737" s="55" t="n">
        <v>0</v>
      </c>
      <c r="AH737" s="55" t="s">
        <v>319</v>
      </c>
      <c r="AI737" s="55" t="n">
        <v>0</v>
      </c>
      <c r="AJ737" s="55" t="s">
        <v>319</v>
      </c>
      <c r="AK737" s="55" t="n">
        <v>0</v>
      </c>
      <c r="AL737" s="55" t="s">
        <v>319</v>
      </c>
      <c r="AM737" s="55" t="n">
        <v>0</v>
      </c>
      <c r="AN737" s="55" t="s">
        <v>319</v>
      </c>
      <c r="AO737" s="55" t="n">
        <v>71.879</v>
      </c>
      <c r="AP737" s="55" t="s">
        <v>319</v>
      </c>
      <c r="AQ737" s="55" t="n">
        <v>79.691</v>
      </c>
      <c r="AR737" s="55" t="s">
        <v>319</v>
      </c>
      <c r="AS737" s="55" t="n">
        <v>127.29</v>
      </c>
      <c r="AT737" s="55" t="s">
        <v>319</v>
      </c>
      <c r="AU737" s="55" t="n">
        <v>1023.29</v>
      </c>
      <c r="AV737" s="55" t="n">
        <v>0.61649</v>
      </c>
      <c r="AW737" s="55" t="s">
        <v>600</v>
      </c>
      <c r="AX737" s="55" t="s">
        <v>755</v>
      </c>
      <c r="AY737" s="55" t="n">
        <v>1</v>
      </c>
      <c r="AZ737" s="55" t="s">
        <v>445</v>
      </c>
    </row>
    <row collapsed="false" customFormat="true" customHeight="false" hidden="false" ht="15.9" outlineLevel="0" r="738" s="171">
      <c r="A738" s="55" t="n">
        <v>721</v>
      </c>
      <c r="B738" s="55" t="n">
        <v>8717</v>
      </c>
      <c r="C738" s="145" t="s">
        <v>448</v>
      </c>
      <c r="D738" s="145" t="s">
        <v>454</v>
      </c>
      <c r="E738" s="145" t="s">
        <v>438</v>
      </c>
      <c r="F738" s="145" t="s">
        <v>751</v>
      </c>
      <c r="G738" s="55" t="s">
        <v>440</v>
      </c>
      <c r="H738" s="34" t="s">
        <v>288</v>
      </c>
      <c r="I738" s="55" t="n">
        <v>1</v>
      </c>
      <c r="J738" s="55" t="s">
        <v>449</v>
      </c>
      <c r="K738" s="55" t="s">
        <v>738</v>
      </c>
      <c r="L738" s="55" t="s">
        <v>753</v>
      </c>
      <c r="M738" s="55" t="s">
        <v>600</v>
      </c>
      <c r="N738" s="55" t="s">
        <v>52</v>
      </c>
      <c r="O738" s="55" t="s">
        <v>53</v>
      </c>
      <c r="P738" s="55" t="s">
        <v>52</v>
      </c>
      <c r="Q738" s="55" t="s">
        <v>53</v>
      </c>
      <c r="R738" s="55" t="s">
        <v>754</v>
      </c>
      <c r="S738" s="55" t="s">
        <v>53</v>
      </c>
      <c r="T738" s="55"/>
      <c r="U738" s="55" t="n">
        <v>924.79</v>
      </c>
      <c r="V738" s="55" t="n">
        <v>725.49</v>
      </c>
      <c r="W738" s="55" t="n">
        <v>127.39</v>
      </c>
      <c r="X738" s="55" t="s">
        <v>319</v>
      </c>
      <c r="Y738" s="55" t="n">
        <v>126.41</v>
      </c>
      <c r="Z738" s="55" t="s">
        <v>319</v>
      </c>
      <c r="AA738" s="55" t="n">
        <v>110.44</v>
      </c>
      <c r="AB738" s="55" t="s">
        <v>319</v>
      </c>
      <c r="AC738" s="55" t="n">
        <v>103.62</v>
      </c>
      <c r="AD738" s="55" t="s">
        <v>319</v>
      </c>
      <c r="AE738" s="55" t="n">
        <v>105.273</v>
      </c>
      <c r="AF738" s="55" t="s">
        <v>319</v>
      </c>
      <c r="AG738" s="55" t="n">
        <v>0</v>
      </c>
      <c r="AH738" s="55" t="s">
        <v>319</v>
      </c>
      <c r="AI738" s="55" t="n">
        <v>0</v>
      </c>
      <c r="AJ738" s="55" t="s">
        <v>319</v>
      </c>
      <c r="AK738" s="55" t="n">
        <v>0</v>
      </c>
      <c r="AL738" s="55" t="s">
        <v>319</v>
      </c>
      <c r="AM738" s="55" t="n">
        <v>0</v>
      </c>
      <c r="AN738" s="55" t="s">
        <v>319</v>
      </c>
      <c r="AO738" s="55" t="n">
        <v>86.217</v>
      </c>
      <c r="AP738" s="55" t="s">
        <v>319</v>
      </c>
      <c r="AQ738" s="55" t="n">
        <v>56.163</v>
      </c>
      <c r="AR738" s="55" t="s">
        <v>319</v>
      </c>
      <c r="AS738" s="55" t="n">
        <v>85.09</v>
      </c>
      <c r="AT738" s="55" t="s">
        <v>319</v>
      </c>
      <c r="AU738" s="55" t="n">
        <v>800.603</v>
      </c>
      <c r="AV738" s="55" t="n">
        <v>0.54837</v>
      </c>
      <c r="AW738" s="55" t="s">
        <v>600</v>
      </c>
      <c r="AX738" s="55" t="s">
        <v>755</v>
      </c>
      <c r="AY738" s="55" t="n">
        <v>1</v>
      </c>
      <c r="AZ738" s="55" t="s">
        <v>445</v>
      </c>
    </row>
    <row collapsed="false" customFormat="true" customHeight="false" hidden="false" ht="15.9" outlineLevel="0" r="739" s="171">
      <c r="A739" s="55" t="n">
        <v>722</v>
      </c>
      <c r="B739" s="55" t="n">
        <v>8718</v>
      </c>
      <c r="C739" s="145" t="s">
        <v>448</v>
      </c>
      <c r="D739" s="145" t="s">
        <v>454</v>
      </c>
      <c r="E739" s="145" t="s">
        <v>438</v>
      </c>
      <c r="F739" s="145" t="s">
        <v>751</v>
      </c>
      <c r="G739" s="55" t="s">
        <v>440</v>
      </c>
      <c r="H739" s="34" t="s">
        <v>288</v>
      </c>
      <c r="I739" s="55" t="n">
        <v>1</v>
      </c>
      <c r="J739" s="55" t="s">
        <v>449</v>
      </c>
      <c r="K739" s="55" t="s">
        <v>738</v>
      </c>
      <c r="L739" s="55" t="s">
        <v>753</v>
      </c>
      <c r="M739" s="55" t="s">
        <v>600</v>
      </c>
      <c r="N739" s="55" t="s">
        <v>52</v>
      </c>
      <c r="O739" s="55" t="s">
        <v>53</v>
      </c>
      <c r="P739" s="55" t="s">
        <v>52</v>
      </c>
      <c r="Q739" s="55" t="s">
        <v>53</v>
      </c>
      <c r="R739" s="55" t="s">
        <v>754</v>
      </c>
      <c r="S739" s="55" t="s">
        <v>53</v>
      </c>
      <c r="T739" s="55"/>
      <c r="U739" s="55" t="n">
        <v>1047.57</v>
      </c>
      <c r="V739" s="55" t="n">
        <v>899.08</v>
      </c>
      <c r="W739" s="55" t="n">
        <v>164.55</v>
      </c>
      <c r="X739" s="55" t="s">
        <v>319</v>
      </c>
      <c r="Y739" s="55" t="n">
        <v>163.62</v>
      </c>
      <c r="Z739" s="55" t="s">
        <v>319</v>
      </c>
      <c r="AA739" s="55" t="n">
        <v>153.4</v>
      </c>
      <c r="AB739" s="55" t="s">
        <v>319</v>
      </c>
      <c r="AC739" s="55" t="n">
        <v>147.03</v>
      </c>
      <c r="AD739" s="55" t="s">
        <v>319</v>
      </c>
      <c r="AE739" s="55" t="n">
        <v>139.29</v>
      </c>
      <c r="AF739" s="55" t="s">
        <v>319</v>
      </c>
      <c r="AG739" s="55" t="n">
        <v>0</v>
      </c>
      <c r="AH739" s="55" t="s">
        <v>319</v>
      </c>
      <c r="AI739" s="55" t="n">
        <v>0</v>
      </c>
      <c r="AJ739" s="55" t="s">
        <v>319</v>
      </c>
      <c r="AK739" s="55" t="n">
        <v>0</v>
      </c>
      <c r="AL739" s="55" t="s">
        <v>319</v>
      </c>
      <c r="AM739" s="55" t="n">
        <v>0</v>
      </c>
      <c r="AN739" s="55" t="s">
        <v>319</v>
      </c>
      <c r="AO739" s="55" t="n">
        <v>68.562</v>
      </c>
      <c r="AP739" s="55" t="s">
        <v>319</v>
      </c>
      <c r="AQ739" s="55" t="n">
        <v>75.868</v>
      </c>
      <c r="AR739" s="55" t="s">
        <v>319</v>
      </c>
      <c r="AS739" s="55" t="n">
        <v>97.01</v>
      </c>
      <c r="AT739" s="55" t="s">
        <v>319</v>
      </c>
      <c r="AU739" s="55" t="n">
        <v>1009.33</v>
      </c>
      <c r="AV739" s="55" t="n">
        <v>0.61379</v>
      </c>
      <c r="AW739" s="55" t="s">
        <v>600</v>
      </c>
      <c r="AX739" s="55" t="s">
        <v>755</v>
      </c>
      <c r="AY739" s="55" t="n">
        <v>1</v>
      </c>
      <c r="AZ739" s="55" t="s">
        <v>445</v>
      </c>
    </row>
    <row collapsed="false" customFormat="true" customHeight="false" hidden="false" ht="15.9" outlineLevel="0" r="740" s="171">
      <c r="A740" s="55" t="n">
        <v>723</v>
      </c>
      <c r="B740" s="55" t="n">
        <v>8719</v>
      </c>
      <c r="C740" s="145" t="s">
        <v>448</v>
      </c>
      <c r="D740" s="145" t="s">
        <v>454</v>
      </c>
      <c r="E740" s="145" t="s">
        <v>438</v>
      </c>
      <c r="F740" s="145" t="s">
        <v>751</v>
      </c>
      <c r="G740" s="55" t="s">
        <v>440</v>
      </c>
      <c r="H740" s="34" t="s">
        <v>288</v>
      </c>
      <c r="I740" s="55" t="n">
        <v>1</v>
      </c>
      <c r="J740" s="55" t="s">
        <v>449</v>
      </c>
      <c r="K740" s="55" t="s">
        <v>738</v>
      </c>
      <c r="L740" s="55" t="s">
        <v>753</v>
      </c>
      <c r="M740" s="55" t="s">
        <v>600</v>
      </c>
      <c r="N740" s="55" t="s">
        <v>52</v>
      </c>
      <c r="O740" s="55" t="s">
        <v>53</v>
      </c>
      <c r="P740" s="55" t="s">
        <v>52</v>
      </c>
      <c r="Q740" s="55" t="s">
        <v>53</v>
      </c>
      <c r="R740" s="55" t="s">
        <v>754</v>
      </c>
      <c r="S740" s="55" t="s">
        <v>53</v>
      </c>
      <c r="T740" s="55"/>
      <c r="U740" s="55" t="n">
        <v>785.55</v>
      </c>
      <c r="V740" s="55" t="n">
        <v>595.59</v>
      </c>
      <c r="W740" s="55" t="n">
        <v>110.87</v>
      </c>
      <c r="X740" s="55" t="s">
        <v>319</v>
      </c>
      <c r="Y740" s="55" t="n">
        <v>114.56</v>
      </c>
      <c r="Z740" s="55" t="s">
        <v>319</v>
      </c>
      <c r="AA740" s="55" t="n">
        <v>109.9</v>
      </c>
      <c r="AB740" s="55" t="s">
        <v>319</v>
      </c>
      <c r="AC740" s="55" t="n">
        <v>102.02</v>
      </c>
      <c r="AD740" s="55" t="s">
        <v>319</v>
      </c>
      <c r="AE740" s="55" t="n">
        <v>99.915</v>
      </c>
      <c r="AF740" s="55" t="s">
        <v>319</v>
      </c>
      <c r="AG740" s="55" t="n">
        <v>0</v>
      </c>
      <c r="AH740" s="55" t="s">
        <v>319</v>
      </c>
      <c r="AI740" s="55" t="n">
        <v>0</v>
      </c>
      <c r="AJ740" s="55" t="s">
        <v>319</v>
      </c>
      <c r="AK740" s="55" t="n">
        <v>0</v>
      </c>
      <c r="AL740" s="55" t="s">
        <v>319</v>
      </c>
      <c r="AM740" s="55" t="n">
        <v>0</v>
      </c>
      <c r="AN740" s="55" t="s">
        <v>319</v>
      </c>
      <c r="AO740" s="55" t="n">
        <v>54.585</v>
      </c>
      <c r="AP740" s="55" t="s">
        <v>319</v>
      </c>
      <c r="AQ740" s="55" t="n">
        <v>53.275</v>
      </c>
      <c r="AR740" s="55" t="s">
        <v>319</v>
      </c>
      <c r="AS740" s="55" t="n">
        <v>88.73</v>
      </c>
      <c r="AT740" s="55" t="s">
        <v>319</v>
      </c>
      <c r="AU740" s="55" t="n">
        <v>733.855</v>
      </c>
      <c r="AV740" s="55" t="n">
        <v>0.54838</v>
      </c>
      <c r="AW740" s="55" t="s">
        <v>600</v>
      </c>
      <c r="AX740" s="55" t="s">
        <v>755</v>
      </c>
      <c r="AY740" s="55" t="n">
        <v>1</v>
      </c>
      <c r="AZ740" s="55" t="s">
        <v>445</v>
      </c>
    </row>
    <row collapsed="false" customFormat="true" customHeight="false" hidden="false" ht="15.9" outlineLevel="0" r="741" s="171">
      <c r="A741" s="55" t="n">
        <v>724</v>
      </c>
      <c r="B741" s="55" t="n">
        <v>8720</v>
      </c>
      <c r="C741" s="145" t="s">
        <v>448</v>
      </c>
      <c r="D741" s="145" t="s">
        <v>454</v>
      </c>
      <c r="E741" s="145" t="s">
        <v>438</v>
      </c>
      <c r="F741" s="145" t="s">
        <v>751</v>
      </c>
      <c r="G741" s="55" t="s">
        <v>440</v>
      </c>
      <c r="H741" s="34" t="s">
        <v>288</v>
      </c>
      <c r="I741" s="55" t="n">
        <v>1</v>
      </c>
      <c r="J741" s="55" t="s">
        <v>449</v>
      </c>
      <c r="K741" s="55" t="s">
        <v>738</v>
      </c>
      <c r="L741" s="55" t="s">
        <v>753</v>
      </c>
      <c r="M741" s="55" t="s">
        <v>600</v>
      </c>
      <c r="N741" s="55" t="s">
        <v>52</v>
      </c>
      <c r="O741" s="55" t="s">
        <v>53</v>
      </c>
      <c r="P741" s="55" t="s">
        <v>52</v>
      </c>
      <c r="Q741" s="55" t="s">
        <v>53</v>
      </c>
      <c r="R741" s="55" t="s">
        <v>754</v>
      </c>
      <c r="S741" s="55" t="s">
        <v>53</v>
      </c>
      <c r="T741" s="55"/>
      <c r="U741" s="55" t="n">
        <v>1065.81</v>
      </c>
      <c r="V741" s="55" t="n">
        <v>853.58</v>
      </c>
      <c r="W741" s="55" t="n">
        <v>158.17</v>
      </c>
      <c r="X741" s="55" t="s">
        <v>319</v>
      </c>
      <c r="Y741" s="55" t="n">
        <v>163.98</v>
      </c>
      <c r="Z741" s="55" t="s">
        <v>319</v>
      </c>
      <c r="AA741" s="55" t="n">
        <v>153.99</v>
      </c>
      <c r="AB741" s="55" t="s">
        <v>319</v>
      </c>
      <c r="AC741" s="55" t="n">
        <v>139.91</v>
      </c>
      <c r="AD741" s="55" t="s">
        <v>319</v>
      </c>
      <c r="AE741" s="55" t="n">
        <v>152.813</v>
      </c>
      <c r="AF741" s="55" t="s">
        <v>319</v>
      </c>
      <c r="AG741" s="55" t="n">
        <v>0</v>
      </c>
      <c r="AH741" s="55" t="s">
        <v>319</v>
      </c>
      <c r="AI741" s="55" t="n">
        <v>0</v>
      </c>
      <c r="AJ741" s="55" t="s">
        <v>319</v>
      </c>
      <c r="AK741" s="55" t="n">
        <v>0</v>
      </c>
      <c r="AL741" s="55" t="s">
        <v>319</v>
      </c>
      <c r="AM741" s="55" t="n">
        <v>0</v>
      </c>
      <c r="AN741" s="55" t="s">
        <v>319</v>
      </c>
      <c r="AO741" s="55" t="n">
        <v>88.386</v>
      </c>
      <c r="AP741" s="55" t="s">
        <v>319</v>
      </c>
      <c r="AQ741" s="55" t="n">
        <v>98.194</v>
      </c>
      <c r="AR741" s="55" t="s">
        <v>319</v>
      </c>
      <c r="AS741" s="55" t="n">
        <v>131.48</v>
      </c>
      <c r="AT741" s="55" t="s">
        <v>319</v>
      </c>
      <c r="AU741" s="55" t="n">
        <v>1086.923</v>
      </c>
      <c r="AV741" s="55" t="n">
        <v>0.61978</v>
      </c>
      <c r="AW741" s="55" t="s">
        <v>600</v>
      </c>
      <c r="AX741" s="55" t="s">
        <v>755</v>
      </c>
      <c r="AY741" s="55" t="n">
        <v>1</v>
      </c>
      <c r="AZ741" s="55" t="s">
        <v>445</v>
      </c>
    </row>
    <row collapsed="false" customFormat="true" customHeight="false" hidden="false" ht="15.9" outlineLevel="0" r="742" s="171">
      <c r="A742" s="55" t="n">
        <v>725</v>
      </c>
      <c r="B742" s="55" t="n">
        <v>8721</v>
      </c>
      <c r="C742" s="145" t="s">
        <v>448</v>
      </c>
      <c r="D742" s="145" t="s">
        <v>454</v>
      </c>
      <c r="E742" s="145" t="s">
        <v>438</v>
      </c>
      <c r="F742" s="145" t="s">
        <v>751</v>
      </c>
      <c r="G742" s="55" t="s">
        <v>440</v>
      </c>
      <c r="H742" s="34" t="s">
        <v>288</v>
      </c>
      <c r="I742" s="55" t="n">
        <v>1</v>
      </c>
      <c r="J742" s="55" t="s">
        <v>449</v>
      </c>
      <c r="K742" s="55" t="s">
        <v>752</v>
      </c>
      <c r="L742" s="55" t="s">
        <v>753</v>
      </c>
      <c r="M742" s="55" t="s">
        <v>600</v>
      </c>
      <c r="N742" s="55" t="s">
        <v>52</v>
      </c>
      <c r="O742" s="55" t="s">
        <v>53</v>
      </c>
      <c r="P742" s="55" t="s">
        <v>52</v>
      </c>
      <c r="Q742" s="55" t="s">
        <v>53</v>
      </c>
      <c r="R742" s="55" t="s">
        <v>754</v>
      </c>
      <c r="S742" s="55" t="s">
        <v>53</v>
      </c>
      <c r="T742" s="55"/>
      <c r="U742" s="55" t="n">
        <v>302.24</v>
      </c>
      <c r="V742" s="55" t="n">
        <v>245.57</v>
      </c>
      <c r="W742" s="55" t="n">
        <v>40.89</v>
      </c>
      <c r="X742" s="55" t="s">
        <v>319</v>
      </c>
      <c r="Y742" s="55" t="n">
        <v>36.801</v>
      </c>
      <c r="Z742" s="55" t="s">
        <v>319</v>
      </c>
      <c r="AA742" s="55" t="n">
        <v>38.92</v>
      </c>
      <c r="AB742" s="55" t="s">
        <v>319</v>
      </c>
      <c r="AC742" s="55" t="n">
        <v>38.1</v>
      </c>
      <c r="AD742" s="55" t="s">
        <v>319</v>
      </c>
      <c r="AE742" s="55" t="n">
        <v>52.556</v>
      </c>
      <c r="AF742" s="55" t="s">
        <v>319</v>
      </c>
      <c r="AG742" s="55" t="n">
        <v>0</v>
      </c>
      <c r="AH742" s="55" t="s">
        <v>319</v>
      </c>
      <c r="AI742" s="55" t="n">
        <v>0</v>
      </c>
      <c r="AJ742" s="55" t="s">
        <v>319</v>
      </c>
      <c r="AK742" s="55" t="n">
        <v>0</v>
      </c>
      <c r="AL742" s="55" t="s">
        <v>319</v>
      </c>
      <c r="AM742" s="55" t="n">
        <v>0</v>
      </c>
      <c r="AN742" s="55" t="s">
        <v>319</v>
      </c>
      <c r="AO742" s="55" t="n">
        <v>32.168</v>
      </c>
      <c r="AP742" s="55" t="s">
        <v>319</v>
      </c>
      <c r="AQ742" s="55" t="n">
        <v>39.422</v>
      </c>
      <c r="AR742" s="55" t="s">
        <v>319</v>
      </c>
      <c r="AS742" s="55" t="n">
        <v>37.48</v>
      </c>
      <c r="AT742" s="55" t="s">
        <v>319</v>
      </c>
      <c r="AU742" s="55" t="n">
        <v>316.337</v>
      </c>
      <c r="AV742" s="55" t="n">
        <v>0.17664</v>
      </c>
      <c r="AW742" s="55" t="s">
        <v>600</v>
      </c>
      <c r="AX742" s="55" t="s">
        <v>755</v>
      </c>
      <c r="AY742" s="55" t="n">
        <v>1</v>
      </c>
      <c r="AZ742" s="55" t="s">
        <v>445</v>
      </c>
    </row>
    <row collapsed="false" customFormat="true" customHeight="false" hidden="false" ht="15.9" outlineLevel="0" r="743" s="171">
      <c r="A743" s="55" t="n">
        <v>726</v>
      </c>
      <c r="B743" s="55" t="n">
        <v>8722</v>
      </c>
      <c r="C743" s="145" t="s">
        <v>448</v>
      </c>
      <c r="D743" s="145" t="s">
        <v>454</v>
      </c>
      <c r="E743" s="145" t="s">
        <v>438</v>
      </c>
      <c r="F743" s="145" t="s">
        <v>751</v>
      </c>
      <c r="G743" s="55" t="s">
        <v>440</v>
      </c>
      <c r="H743" s="34" t="s">
        <v>288</v>
      </c>
      <c r="I743" s="55" t="n">
        <v>1</v>
      </c>
      <c r="J743" s="55" t="s">
        <v>449</v>
      </c>
      <c r="K743" s="55" t="s">
        <v>738</v>
      </c>
      <c r="L743" s="55" t="s">
        <v>753</v>
      </c>
      <c r="M743" s="55" t="s">
        <v>600</v>
      </c>
      <c r="N743" s="55" t="s">
        <v>52</v>
      </c>
      <c r="O743" s="55" t="s">
        <v>53</v>
      </c>
      <c r="P743" s="55" t="s">
        <v>52</v>
      </c>
      <c r="Q743" s="55" t="s">
        <v>53</v>
      </c>
      <c r="R743" s="55" t="s">
        <v>754</v>
      </c>
      <c r="S743" s="55" t="s">
        <v>53</v>
      </c>
      <c r="T743" s="55"/>
      <c r="U743" s="55" t="n">
        <v>1109.88</v>
      </c>
      <c r="V743" s="55" t="n">
        <v>861.55</v>
      </c>
      <c r="W743" s="55" t="n">
        <v>163.2</v>
      </c>
      <c r="X743" s="55" t="s">
        <v>319</v>
      </c>
      <c r="Y743" s="55" t="n">
        <v>171.69</v>
      </c>
      <c r="Z743" s="55" t="s">
        <v>319</v>
      </c>
      <c r="AA743" s="55" t="n">
        <v>161.11</v>
      </c>
      <c r="AB743" s="55" t="s">
        <v>319</v>
      </c>
      <c r="AC743" s="55" t="n">
        <v>140.54</v>
      </c>
      <c r="AD743" s="55" t="s">
        <v>319</v>
      </c>
      <c r="AE743" s="55" t="n">
        <v>132.925</v>
      </c>
      <c r="AF743" s="55" t="s">
        <v>319</v>
      </c>
      <c r="AG743" s="55" t="n">
        <v>0</v>
      </c>
      <c r="AH743" s="55" t="s">
        <v>319</v>
      </c>
      <c r="AI743" s="55" t="n">
        <v>0</v>
      </c>
      <c r="AJ743" s="55" t="s">
        <v>319</v>
      </c>
      <c r="AK743" s="55" t="n">
        <v>0</v>
      </c>
      <c r="AL743" s="55" t="s">
        <v>319</v>
      </c>
      <c r="AM743" s="55" t="n">
        <v>0</v>
      </c>
      <c r="AN743" s="55" t="s">
        <v>319</v>
      </c>
      <c r="AO743" s="55" t="n">
        <v>68.569</v>
      </c>
      <c r="AP743" s="55" t="s">
        <v>319</v>
      </c>
      <c r="AQ743" s="55" t="n">
        <v>75.331</v>
      </c>
      <c r="AR743" s="55" t="s">
        <v>319</v>
      </c>
      <c r="AS743" s="55" t="n">
        <v>136.06</v>
      </c>
      <c r="AT743" s="55" t="s">
        <v>319</v>
      </c>
      <c r="AU743" s="55" t="n">
        <v>1049.425</v>
      </c>
      <c r="AV743" s="55" t="n">
        <v>0.61332</v>
      </c>
      <c r="AW743" s="55" t="s">
        <v>600</v>
      </c>
      <c r="AX743" s="55" t="s">
        <v>755</v>
      </c>
      <c r="AY743" s="55" t="n">
        <v>1</v>
      </c>
      <c r="AZ743" s="55" t="s">
        <v>445</v>
      </c>
    </row>
    <row collapsed="false" customFormat="true" customHeight="false" hidden="false" ht="15.9" outlineLevel="0" r="744" s="171">
      <c r="A744" s="55" t="n">
        <v>727</v>
      </c>
      <c r="B744" s="55" t="n">
        <v>8723</v>
      </c>
      <c r="C744" s="145" t="s">
        <v>448</v>
      </c>
      <c r="D744" s="145" t="s">
        <v>454</v>
      </c>
      <c r="E744" s="145" t="s">
        <v>438</v>
      </c>
      <c r="F744" s="145" t="s">
        <v>751</v>
      </c>
      <c r="G744" s="55" t="s">
        <v>440</v>
      </c>
      <c r="H744" s="34" t="s">
        <v>288</v>
      </c>
      <c r="I744" s="55" t="n">
        <v>1</v>
      </c>
      <c r="J744" s="55" t="s">
        <v>449</v>
      </c>
      <c r="K744" s="55" t="s">
        <v>738</v>
      </c>
      <c r="L744" s="55" t="s">
        <v>753</v>
      </c>
      <c r="M744" s="55" t="s">
        <v>600</v>
      </c>
      <c r="N744" s="55" t="s">
        <v>52</v>
      </c>
      <c r="O744" s="55" t="s">
        <v>53</v>
      </c>
      <c r="P744" s="55" t="s">
        <v>52</v>
      </c>
      <c r="Q744" s="55" t="s">
        <v>53</v>
      </c>
      <c r="R744" s="55" t="s">
        <v>754</v>
      </c>
      <c r="S744" s="55" t="s">
        <v>53</v>
      </c>
      <c r="T744" s="55"/>
      <c r="U744" s="55" t="n">
        <v>1027.84</v>
      </c>
      <c r="V744" s="55" t="n">
        <v>831.46</v>
      </c>
      <c r="W744" s="55" t="n">
        <v>158.42</v>
      </c>
      <c r="X744" s="55" t="s">
        <v>319</v>
      </c>
      <c r="Y744" s="55" t="n">
        <v>159.43</v>
      </c>
      <c r="Z744" s="55" t="s">
        <v>319</v>
      </c>
      <c r="AA744" s="55" t="n">
        <v>142.83</v>
      </c>
      <c r="AB744" s="55" t="s">
        <v>319</v>
      </c>
      <c r="AC744" s="55" t="n">
        <v>130.81</v>
      </c>
      <c r="AD744" s="55" t="s">
        <v>319</v>
      </c>
      <c r="AE744" s="55" t="n">
        <v>132.988</v>
      </c>
      <c r="AF744" s="55" t="s">
        <v>319</v>
      </c>
      <c r="AG744" s="55" t="n">
        <v>0</v>
      </c>
      <c r="AH744" s="55" t="s">
        <v>319</v>
      </c>
      <c r="AI744" s="55" t="n">
        <v>0</v>
      </c>
      <c r="AJ744" s="55" t="s">
        <v>319</v>
      </c>
      <c r="AK744" s="55" t="n">
        <v>0</v>
      </c>
      <c r="AL744" s="55" t="s">
        <v>319</v>
      </c>
      <c r="AM744" s="55" t="n">
        <v>0</v>
      </c>
      <c r="AN744" s="55" t="s">
        <v>319</v>
      </c>
      <c r="AO744" s="55" t="n">
        <v>58.115</v>
      </c>
      <c r="AP744" s="55" t="s">
        <v>319</v>
      </c>
      <c r="AQ744" s="55" t="n">
        <v>82.365</v>
      </c>
      <c r="AR744" s="55" t="s">
        <v>319</v>
      </c>
      <c r="AS744" s="55" t="n">
        <v>122.59</v>
      </c>
      <c r="AT744" s="55" t="s">
        <v>319</v>
      </c>
      <c r="AU744" s="55" t="n">
        <v>987.548</v>
      </c>
      <c r="AV744" s="55" t="n">
        <v>0.61902</v>
      </c>
      <c r="AW744" s="55" t="s">
        <v>600</v>
      </c>
      <c r="AX744" s="55" t="s">
        <v>755</v>
      </c>
      <c r="AY744" s="55" t="n">
        <v>1</v>
      </c>
      <c r="AZ744" s="55" t="s">
        <v>445</v>
      </c>
    </row>
    <row collapsed="false" customFormat="true" customHeight="false" hidden="false" ht="15.9" outlineLevel="0" r="745" s="171">
      <c r="A745" s="55" t="n">
        <v>728</v>
      </c>
      <c r="B745" s="55" t="n">
        <v>8724</v>
      </c>
      <c r="C745" s="145" t="s">
        <v>448</v>
      </c>
      <c r="D745" s="145" t="s">
        <v>454</v>
      </c>
      <c r="E745" s="145" t="s">
        <v>438</v>
      </c>
      <c r="F745" s="145" t="s">
        <v>751</v>
      </c>
      <c r="G745" s="55" t="s">
        <v>440</v>
      </c>
      <c r="H745" s="34" t="s">
        <v>288</v>
      </c>
      <c r="I745" s="55" t="n">
        <v>2</v>
      </c>
      <c r="J745" s="55" t="s">
        <v>449</v>
      </c>
      <c r="K745" s="55" t="s">
        <v>756</v>
      </c>
      <c r="L745" s="55" t="s">
        <v>753</v>
      </c>
      <c r="M745" s="55" t="s">
        <v>600</v>
      </c>
      <c r="N745" s="55" t="s">
        <v>52</v>
      </c>
      <c r="O745" s="55" t="s">
        <v>53</v>
      </c>
      <c r="P745" s="55" t="s">
        <v>52</v>
      </c>
      <c r="Q745" s="55" t="s">
        <v>53</v>
      </c>
      <c r="R745" s="55" t="s">
        <v>757</v>
      </c>
      <c r="S745" s="55" t="s">
        <v>53</v>
      </c>
      <c r="T745" s="55"/>
      <c r="U745" s="55" t="n">
        <v>2252.05</v>
      </c>
      <c r="V745" s="55" t="n">
        <v>1831.97</v>
      </c>
      <c r="W745" s="55" t="n">
        <v>336.89</v>
      </c>
      <c r="X745" s="55" t="s">
        <v>319</v>
      </c>
      <c r="Y745" s="55" t="n">
        <v>303.201</v>
      </c>
      <c r="Z745" s="55" t="s">
        <v>319</v>
      </c>
      <c r="AA745" s="55" t="n">
        <v>376.39</v>
      </c>
      <c r="AB745" s="55" t="s">
        <v>319</v>
      </c>
      <c r="AC745" s="55" t="n">
        <v>366.8</v>
      </c>
      <c r="AD745" s="55" t="s">
        <v>319</v>
      </c>
      <c r="AE745" s="55" t="n">
        <v>358.669</v>
      </c>
      <c r="AF745" s="55" t="s">
        <v>319</v>
      </c>
      <c r="AG745" s="55" t="n">
        <v>0</v>
      </c>
      <c r="AH745" s="55" t="s">
        <v>319</v>
      </c>
      <c r="AI745" s="55" t="n">
        <v>0</v>
      </c>
      <c r="AJ745" s="55" t="s">
        <v>319</v>
      </c>
      <c r="AK745" s="55" t="n">
        <v>0</v>
      </c>
      <c r="AL745" s="55" t="s">
        <v>319</v>
      </c>
      <c r="AM745" s="55" t="n">
        <v>120.15</v>
      </c>
      <c r="AN745" s="55" t="s">
        <v>319</v>
      </c>
      <c r="AO745" s="55" t="n">
        <v>223.62</v>
      </c>
      <c r="AP745" s="55" t="s">
        <v>319</v>
      </c>
      <c r="AQ745" s="55" t="n">
        <v>244.23</v>
      </c>
      <c r="AR745" s="55" t="s">
        <v>319</v>
      </c>
      <c r="AS745" s="55" t="n">
        <v>259.94</v>
      </c>
      <c r="AT745" s="55" t="s">
        <v>319</v>
      </c>
      <c r="AU745" s="55" t="n">
        <v>2589.89</v>
      </c>
      <c r="AV745" s="55" t="n">
        <v>0.88629</v>
      </c>
      <c r="AW745" s="55" t="s">
        <v>600</v>
      </c>
      <c r="AX745" s="55" t="s">
        <v>755</v>
      </c>
      <c r="AY745" s="55" t="n">
        <v>2</v>
      </c>
      <c r="AZ745" s="55" t="s">
        <v>445</v>
      </c>
    </row>
    <row collapsed="false" customFormat="true" customHeight="false" hidden="false" ht="15.9" outlineLevel="0" r="746" s="171">
      <c r="A746" s="55" t="n">
        <v>729</v>
      </c>
      <c r="B746" s="55" t="n">
        <v>8725</v>
      </c>
      <c r="C746" s="145" t="s">
        <v>448</v>
      </c>
      <c r="D746" s="145" t="s">
        <v>454</v>
      </c>
      <c r="E746" s="145" t="s">
        <v>438</v>
      </c>
      <c r="F746" s="145" t="s">
        <v>751</v>
      </c>
      <c r="G746" s="55" t="s">
        <v>440</v>
      </c>
      <c r="H746" s="34" t="s">
        <v>288</v>
      </c>
      <c r="I746" s="55" t="n">
        <v>4</v>
      </c>
      <c r="J746" s="55" t="s">
        <v>449</v>
      </c>
      <c r="K746" s="55" t="s">
        <v>756</v>
      </c>
      <c r="L746" s="55" t="s">
        <v>753</v>
      </c>
      <c r="M746" s="55" t="s">
        <v>600</v>
      </c>
      <c r="N746" s="55" t="s">
        <v>52</v>
      </c>
      <c r="O746" s="55" t="s">
        <v>53</v>
      </c>
      <c r="P746" s="55" t="s">
        <v>52</v>
      </c>
      <c r="Q746" s="55" t="s">
        <v>53</v>
      </c>
      <c r="R746" s="55" t="s">
        <v>757</v>
      </c>
      <c r="S746" s="55" t="s">
        <v>53</v>
      </c>
      <c r="T746" s="55"/>
      <c r="U746" s="55" t="n">
        <v>2260.27</v>
      </c>
      <c r="V746" s="55" t="n">
        <v>1728.12</v>
      </c>
      <c r="W746" s="55" t="n">
        <v>250.36</v>
      </c>
      <c r="X746" s="55" t="s">
        <v>319</v>
      </c>
      <c r="Y746" s="55" t="n">
        <v>225.324</v>
      </c>
      <c r="Z746" s="55" t="s">
        <v>319</v>
      </c>
      <c r="AA746" s="55" t="n">
        <v>293.01</v>
      </c>
      <c r="AB746" s="55" t="s">
        <v>319</v>
      </c>
      <c r="AC746" s="55" t="n">
        <v>291.54</v>
      </c>
      <c r="AD746" s="55" t="s">
        <v>319</v>
      </c>
      <c r="AE746" s="55" t="n">
        <v>298.416</v>
      </c>
      <c r="AF746" s="55" t="s">
        <v>319</v>
      </c>
      <c r="AG746" s="55" t="n">
        <v>0</v>
      </c>
      <c r="AH746" s="55" t="s">
        <v>319</v>
      </c>
      <c r="AI746" s="55" t="n">
        <v>0</v>
      </c>
      <c r="AJ746" s="55" t="s">
        <v>319</v>
      </c>
      <c r="AK746" s="55" t="n">
        <v>0</v>
      </c>
      <c r="AL746" s="55" t="s">
        <v>319</v>
      </c>
      <c r="AM746" s="55" t="n">
        <v>113.71</v>
      </c>
      <c r="AN746" s="55" t="s">
        <v>319</v>
      </c>
      <c r="AO746" s="55" t="n">
        <v>182.14</v>
      </c>
      <c r="AP746" s="55" t="s">
        <v>319</v>
      </c>
      <c r="AQ746" s="55" t="n">
        <v>201.03</v>
      </c>
      <c r="AR746" s="55" t="s">
        <v>319</v>
      </c>
      <c r="AS746" s="55" t="n">
        <v>223.67</v>
      </c>
      <c r="AT746" s="55" t="s">
        <v>319</v>
      </c>
      <c r="AU746" s="55" t="n">
        <v>2079.2</v>
      </c>
      <c r="AV746" s="55" t="n">
        <v>1.22896</v>
      </c>
      <c r="AW746" s="55" t="s">
        <v>600</v>
      </c>
      <c r="AX746" s="55" t="s">
        <v>755</v>
      </c>
      <c r="AY746" s="55" t="n">
        <v>3</v>
      </c>
      <c r="AZ746" s="55" t="s">
        <v>445</v>
      </c>
    </row>
    <row collapsed="false" customFormat="true" customHeight="false" hidden="false" ht="15.9" outlineLevel="0" r="747" s="171">
      <c r="A747" s="55" t="n">
        <v>730</v>
      </c>
      <c r="B747" s="55" t="n">
        <v>8726</v>
      </c>
      <c r="C747" s="145" t="s">
        <v>448</v>
      </c>
      <c r="D747" s="145" t="s">
        <v>454</v>
      </c>
      <c r="E747" s="145" t="s">
        <v>438</v>
      </c>
      <c r="F747" s="145" t="s">
        <v>751</v>
      </c>
      <c r="G747" s="55" t="s">
        <v>440</v>
      </c>
      <c r="H747" s="34" t="s">
        <v>288</v>
      </c>
      <c r="I747" s="55" t="n">
        <v>2</v>
      </c>
      <c r="J747" s="55" t="s">
        <v>449</v>
      </c>
      <c r="K747" s="55" t="s">
        <v>756</v>
      </c>
      <c r="L747" s="55" t="s">
        <v>753</v>
      </c>
      <c r="M747" s="55" t="s">
        <v>600</v>
      </c>
      <c r="N747" s="55" t="s">
        <v>52</v>
      </c>
      <c r="O747" s="55" t="s">
        <v>53</v>
      </c>
      <c r="P747" s="55" t="s">
        <v>52</v>
      </c>
      <c r="Q747" s="55" t="s">
        <v>53</v>
      </c>
      <c r="R747" s="55" t="s">
        <v>757</v>
      </c>
      <c r="S747" s="55" t="s">
        <v>53</v>
      </c>
      <c r="T747" s="55"/>
      <c r="U747" s="55" t="n">
        <v>2124.19</v>
      </c>
      <c r="V747" s="55" t="n">
        <v>1612.57</v>
      </c>
      <c r="W747" s="55" t="n">
        <v>299.18</v>
      </c>
      <c r="X747" s="55" t="s">
        <v>319</v>
      </c>
      <c r="Y747" s="55" t="n">
        <v>269.262</v>
      </c>
      <c r="Z747" s="55" t="s">
        <v>319</v>
      </c>
      <c r="AA747" s="55" t="n">
        <v>337.41</v>
      </c>
      <c r="AB747" s="55" t="s">
        <v>319</v>
      </c>
      <c r="AC747" s="55" t="n">
        <v>326.98</v>
      </c>
      <c r="AD747" s="55" t="s">
        <v>319</v>
      </c>
      <c r="AE747" s="55" t="n">
        <v>303.718</v>
      </c>
      <c r="AF747" s="55" t="s">
        <v>319</v>
      </c>
      <c r="AG747" s="55" t="n">
        <v>0</v>
      </c>
      <c r="AH747" s="55" t="s">
        <v>319</v>
      </c>
      <c r="AI747" s="55" t="n">
        <v>0</v>
      </c>
      <c r="AJ747" s="55" t="s">
        <v>319</v>
      </c>
      <c r="AK747" s="55" t="n">
        <v>0</v>
      </c>
      <c r="AL747" s="55" t="s">
        <v>319</v>
      </c>
      <c r="AM747" s="55" t="n">
        <v>112.42</v>
      </c>
      <c r="AN747" s="55" t="s">
        <v>319</v>
      </c>
      <c r="AO747" s="55" t="n">
        <v>153.05</v>
      </c>
      <c r="AP747" s="55" t="s">
        <v>319</v>
      </c>
      <c r="AQ747" s="55" t="n">
        <v>258.96</v>
      </c>
      <c r="AR747" s="55" t="s">
        <v>319</v>
      </c>
      <c r="AS747" s="55" t="n">
        <v>285.8</v>
      </c>
      <c r="AT747" s="55" t="s">
        <v>319</v>
      </c>
      <c r="AU747" s="55" t="n">
        <v>2346.78</v>
      </c>
      <c r="AV747" s="55" t="n">
        <v>0.82198</v>
      </c>
      <c r="AW747" s="55" t="s">
        <v>600</v>
      </c>
      <c r="AX747" s="55" t="s">
        <v>755</v>
      </c>
      <c r="AY747" s="55" t="n">
        <v>2</v>
      </c>
      <c r="AZ747" s="55" t="s">
        <v>445</v>
      </c>
    </row>
    <row collapsed="false" customFormat="true" customHeight="false" hidden="false" ht="15.9" outlineLevel="0" r="748" s="171">
      <c r="A748" s="55" t="n">
        <v>731</v>
      </c>
      <c r="B748" s="55" t="n">
        <v>8727</v>
      </c>
      <c r="C748" s="145" t="s">
        <v>448</v>
      </c>
      <c r="D748" s="145" t="s">
        <v>454</v>
      </c>
      <c r="E748" s="145" t="s">
        <v>438</v>
      </c>
      <c r="F748" s="145" t="s">
        <v>751</v>
      </c>
      <c r="G748" s="55" t="s">
        <v>440</v>
      </c>
      <c r="H748" s="34" t="s">
        <v>288</v>
      </c>
      <c r="I748" s="55" t="n">
        <v>1</v>
      </c>
      <c r="J748" s="55" t="s">
        <v>449</v>
      </c>
      <c r="K748" s="55" t="s">
        <v>756</v>
      </c>
      <c r="L748" s="55" t="s">
        <v>753</v>
      </c>
      <c r="M748" s="55" t="s">
        <v>600</v>
      </c>
      <c r="N748" s="55" t="s">
        <v>52</v>
      </c>
      <c r="O748" s="55" t="s">
        <v>53</v>
      </c>
      <c r="P748" s="55" t="s">
        <v>52</v>
      </c>
      <c r="Q748" s="55" t="s">
        <v>53</v>
      </c>
      <c r="R748" s="55" t="s">
        <v>757</v>
      </c>
      <c r="S748" s="55" t="s">
        <v>53</v>
      </c>
      <c r="T748" s="55"/>
      <c r="U748" s="55" t="n">
        <v>856.52</v>
      </c>
      <c r="V748" s="55" t="n">
        <v>649.22</v>
      </c>
      <c r="W748" s="55" t="n">
        <v>96.44</v>
      </c>
      <c r="X748" s="55" t="s">
        <v>319</v>
      </c>
      <c r="Y748" s="55" t="n">
        <v>86.796</v>
      </c>
      <c r="Z748" s="55" t="s">
        <v>319</v>
      </c>
      <c r="AA748" s="55" t="n">
        <v>110.73</v>
      </c>
      <c r="AB748" s="55" t="s">
        <v>319</v>
      </c>
      <c r="AC748" s="55" t="n">
        <v>109.93</v>
      </c>
      <c r="AD748" s="55" t="s">
        <v>319</v>
      </c>
      <c r="AE748" s="55" t="n">
        <v>114.874</v>
      </c>
      <c r="AF748" s="55" t="s">
        <v>319</v>
      </c>
      <c r="AG748" s="55" t="n">
        <v>0</v>
      </c>
      <c r="AH748" s="55" t="s">
        <v>319</v>
      </c>
      <c r="AI748" s="55" t="n">
        <v>0</v>
      </c>
      <c r="AJ748" s="55" t="s">
        <v>319</v>
      </c>
      <c r="AK748" s="55" t="n">
        <v>0</v>
      </c>
      <c r="AL748" s="55" t="s">
        <v>319</v>
      </c>
      <c r="AM748" s="55" t="n">
        <v>43.24</v>
      </c>
      <c r="AN748" s="55" t="s">
        <v>319</v>
      </c>
      <c r="AO748" s="55" t="n">
        <v>65.46</v>
      </c>
      <c r="AP748" s="55" t="s">
        <v>319</v>
      </c>
      <c r="AQ748" s="55" t="n">
        <v>69.61</v>
      </c>
      <c r="AR748" s="55" t="s">
        <v>319</v>
      </c>
      <c r="AS748" s="55" t="n">
        <v>91.8</v>
      </c>
      <c r="AT748" s="55" t="s">
        <v>319</v>
      </c>
      <c r="AU748" s="55" t="n">
        <v>788.88</v>
      </c>
      <c r="AV748" s="55" t="n">
        <v>0.38587</v>
      </c>
      <c r="AW748" s="55" t="s">
        <v>600</v>
      </c>
      <c r="AX748" s="55" t="s">
        <v>755</v>
      </c>
      <c r="AY748" s="55" t="n">
        <v>1</v>
      </c>
      <c r="AZ748" s="55" t="s">
        <v>445</v>
      </c>
    </row>
    <row collapsed="false" customFormat="true" customHeight="false" hidden="false" ht="15.9" outlineLevel="0" r="749" s="171">
      <c r="A749" s="55" t="n">
        <v>732</v>
      </c>
      <c r="B749" s="55" t="n">
        <v>8728</v>
      </c>
      <c r="C749" s="145" t="s">
        <v>448</v>
      </c>
      <c r="D749" s="145" t="s">
        <v>454</v>
      </c>
      <c r="E749" s="145" t="s">
        <v>438</v>
      </c>
      <c r="F749" s="145" t="s">
        <v>751</v>
      </c>
      <c r="G749" s="55" t="s">
        <v>440</v>
      </c>
      <c r="H749" s="34" t="s">
        <v>288</v>
      </c>
      <c r="I749" s="55" t="n">
        <v>1</v>
      </c>
      <c r="J749" s="55" t="s">
        <v>449</v>
      </c>
      <c r="K749" s="55" t="s">
        <v>756</v>
      </c>
      <c r="L749" s="55" t="s">
        <v>753</v>
      </c>
      <c r="M749" s="55" t="s">
        <v>600</v>
      </c>
      <c r="N749" s="55" t="s">
        <v>52</v>
      </c>
      <c r="O749" s="55" t="s">
        <v>53</v>
      </c>
      <c r="P749" s="55" t="s">
        <v>52</v>
      </c>
      <c r="Q749" s="55" t="s">
        <v>53</v>
      </c>
      <c r="R749" s="55" t="s">
        <v>757</v>
      </c>
      <c r="S749" s="55" t="s">
        <v>53</v>
      </c>
      <c r="T749" s="55"/>
      <c r="U749" s="55" t="n">
        <v>516.27</v>
      </c>
      <c r="V749" s="55" t="n">
        <v>397.1</v>
      </c>
      <c r="W749" s="55" t="n">
        <v>59.61</v>
      </c>
      <c r="X749" s="55" t="s">
        <v>319</v>
      </c>
      <c r="Y749" s="55" t="n">
        <v>53.649</v>
      </c>
      <c r="Z749" s="55" t="s">
        <v>319</v>
      </c>
      <c r="AA749" s="55" t="n">
        <v>68.19</v>
      </c>
      <c r="AB749" s="55" t="s">
        <v>319</v>
      </c>
      <c r="AC749" s="55" t="n">
        <v>67.74</v>
      </c>
      <c r="AD749" s="55" t="s">
        <v>319</v>
      </c>
      <c r="AE749" s="55" t="n">
        <v>70.711</v>
      </c>
      <c r="AF749" s="55" t="s">
        <v>319</v>
      </c>
      <c r="AG749" s="55" t="n">
        <v>0</v>
      </c>
      <c r="AH749" s="55" t="s">
        <v>319</v>
      </c>
      <c r="AI749" s="55" t="n">
        <v>0</v>
      </c>
      <c r="AJ749" s="55" t="s">
        <v>319</v>
      </c>
      <c r="AK749" s="55" t="n">
        <v>0</v>
      </c>
      <c r="AL749" s="55" t="s">
        <v>319</v>
      </c>
      <c r="AM749" s="55" t="n">
        <v>26.22</v>
      </c>
      <c r="AN749" s="55" t="s">
        <v>319</v>
      </c>
      <c r="AO749" s="55" t="n">
        <v>42.44</v>
      </c>
      <c r="AP749" s="55" t="s">
        <v>319</v>
      </c>
      <c r="AQ749" s="55" t="n">
        <v>47.3</v>
      </c>
      <c r="AR749" s="55" t="s">
        <v>319</v>
      </c>
      <c r="AS749" s="55" t="n">
        <v>56.16</v>
      </c>
      <c r="AT749" s="55" t="s">
        <v>319</v>
      </c>
      <c r="AU749" s="55" t="n">
        <v>492.02</v>
      </c>
      <c r="AV749" s="55" t="n">
        <v>0.21002</v>
      </c>
      <c r="AW749" s="55" t="s">
        <v>600</v>
      </c>
      <c r="AX749" s="55" t="s">
        <v>755</v>
      </c>
      <c r="AY749" s="55" t="n">
        <v>1</v>
      </c>
      <c r="AZ749" s="55" t="s">
        <v>445</v>
      </c>
    </row>
    <row collapsed="false" customFormat="true" customHeight="false" hidden="false" ht="15.9" outlineLevel="0" r="750" s="171">
      <c r="A750" s="55" t="n">
        <v>733</v>
      </c>
      <c r="B750" s="55" t="n">
        <v>8729</v>
      </c>
      <c r="C750" s="145" t="s">
        <v>448</v>
      </c>
      <c r="D750" s="145" t="s">
        <v>454</v>
      </c>
      <c r="E750" s="145" t="s">
        <v>438</v>
      </c>
      <c r="F750" s="145" t="s">
        <v>751</v>
      </c>
      <c r="G750" s="55" t="s">
        <v>440</v>
      </c>
      <c r="H750" s="34" t="s">
        <v>288</v>
      </c>
      <c r="I750" s="55" t="n">
        <v>1</v>
      </c>
      <c r="J750" s="55" t="s">
        <v>438</v>
      </c>
      <c r="K750" s="55" t="s">
        <v>756</v>
      </c>
      <c r="L750" s="55" t="s">
        <v>753</v>
      </c>
      <c r="M750" s="55" t="s">
        <v>600</v>
      </c>
      <c r="N750" s="55" t="s">
        <v>52</v>
      </c>
      <c r="O750" s="55" t="s">
        <v>53</v>
      </c>
      <c r="P750" s="55" t="s">
        <v>52</v>
      </c>
      <c r="Q750" s="55" t="s">
        <v>53</v>
      </c>
      <c r="R750" s="55" t="s">
        <v>757</v>
      </c>
      <c r="S750" s="55" t="s">
        <v>53</v>
      </c>
      <c r="T750" s="55"/>
      <c r="U750" s="55" t="n">
        <v>722.38</v>
      </c>
      <c r="V750" s="55" t="n">
        <v>561.58</v>
      </c>
      <c r="W750" s="55" t="n">
        <v>82.01</v>
      </c>
      <c r="X750" s="55" t="s">
        <v>319</v>
      </c>
      <c r="Y750" s="55" t="n">
        <v>73.806</v>
      </c>
      <c r="Z750" s="55" t="s">
        <v>319</v>
      </c>
      <c r="AA750" s="55" t="n">
        <v>95.27</v>
      </c>
      <c r="AB750" s="55" t="s">
        <v>319</v>
      </c>
      <c r="AC750" s="55" t="n">
        <v>134.06</v>
      </c>
      <c r="AD750" s="55" t="s">
        <v>319</v>
      </c>
      <c r="AE750" s="55" t="n">
        <v>156.721</v>
      </c>
      <c r="AF750" s="55" t="s">
        <v>319</v>
      </c>
      <c r="AG750" s="55" t="n">
        <v>0</v>
      </c>
      <c r="AH750" s="55" t="s">
        <v>319</v>
      </c>
      <c r="AI750" s="55" t="n">
        <v>0</v>
      </c>
      <c r="AJ750" s="55" t="s">
        <v>319</v>
      </c>
      <c r="AK750" s="55" t="n">
        <v>0</v>
      </c>
      <c r="AL750" s="55" t="s">
        <v>319</v>
      </c>
      <c r="AM750" s="55" t="n">
        <v>33.8</v>
      </c>
      <c r="AN750" s="55" t="s">
        <v>319</v>
      </c>
      <c r="AO750" s="55" t="n">
        <v>61.77</v>
      </c>
      <c r="AP750" s="55" t="s">
        <v>319</v>
      </c>
      <c r="AQ750" s="55" t="n">
        <v>69.32</v>
      </c>
      <c r="AR750" s="55" t="s">
        <v>319</v>
      </c>
      <c r="AS750" s="55" t="n">
        <v>90.46</v>
      </c>
      <c r="AT750" s="55" t="s">
        <v>319</v>
      </c>
      <c r="AU750" s="55" t="n">
        <v>797.217</v>
      </c>
      <c r="AV750" s="55" t="n">
        <v>0.39054</v>
      </c>
      <c r="AW750" s="55" t="s">
        <v>600</v>
      </c>
      <c r="AX750" s="55" t="s">
        <v>755</v>
      </c>
      <c r="AY750" s="55" t="n">
        <v>1</v>
      </c>
      <c r="AZ750" s="55" t="s">
        <v>445</v>
      </c>
    </row>
    <row collapsed="false" customFormat="true" customHeight="false" hidden="false" ht="15.9" outlineLevel="0" r="751" s="171">
      <c r="A751" s="55" t="n">
        <v>734</v>
      </c>
      <c r="B751" s="55" t="n">
        <v>8730</v>
      </c>
      <c r="C751" s="145" t="s">
        <v>448</v>
      </c>
      <c r="D751" s="145" t="s">
        <v>454</v>
      </c>
      <c r="E751" s="145" t="s">
        <v>438</v>
      </c>
      <c r="F751" s="145" t="s">
        <v>751</v>
      </c>
      <c r="G751" s="55" t="s">
        <v>440</v>
      </c>
      <c r="H751" s="34" t="s">
        <v>288</v>
      </c>
      <c r="I751" s="55" t="n">
        <v>1</v>
      </c>
      <c r="J751" s="55" t="s">
        <v>438</v>
      </c>
      <c r="K751" s="55" t="s">
        <v>756</v>
      </c>
      <c r="L751" s="55" t="s">
        <v>753</v>
      </c>
      <c r="M751" s="55" t="s">
        <v>600</v>
      </c>
      <c r="N751" s="55" t="s">
        <v>52</v>
      </c>
      <c r="O751" s="55" t="s">
        <v>53</v>
      </c>
      <c r="P751" s="55" t="s">
        <v>52</v>
      </c>
      <c r="Q751" s="55" t="s">
        <v>53</v>
      </c>
      <c r="R751" s="55" t="s">
        <v>757</v>
      </c>
      <c r="S751" s="55" t="s">
        <v>53</v>
      </c>
      <c r="T751" s="55"/>
      <c r="U751" s="55" t="n">
        <v>672.1</v>
      </c>
      <c r="V751" s="55" t="n">
        <v>572.29</v>
      </c>
      <c r="W751" s="55" t="n">
        <v>86.29</v>
      </c>
      <c r="X751" s="55" t="s">
        <v>319</v>
      </c>
      <c r="Y751" s="55" t="n">
        <v>77.661</v>
      </c>
      <c r="Z751" s="55" t="s">
        <v>319</v>
      </c>
      <c r="AA751" s="55" t="n">
        <v>103.52</v>
      </c>
      <c r="AB751" s="55" t="s">
        <v>319</v>
      </c>
      <c r="AC751" s="55" t="n">
        <v>104.86</v>
      </c>
      <c r="AD751" s="55" t="s">
        <v>319</v>
      </c>
      <c r="AE751" s="55" t="n">
        <v>104.01</v>
      </c>
      <c r="AF751" s="55" t="s">
        <v>319</v>
      </c>
      <c r="AG751" s="55" t="n">
        <v>0</v>
      </c>
      <c r="AH751" s="55" t="s">
        <v>319</v>
      </c>
      <c r="AI751" s="55" t="n">
        <v>0</v>
      </c>
      <c r="AJ751" s="55" t="s">
        <v>319</v>
      </c>
      <c r="AK751" s="55" t="n">
        <v>0</v>
      </c>
      <c r="AL751" s="55" t="s">
        <v>319</v>
      </c>
      <c r="AM751" s="55" t="n">
        <v>33.58</v>
      </c>
      <c r="AN751" s="55" t="s">
        <v>319</v>
      </c>
      <c r="AO751" s="55" t="n">
        <v>57.37</v>
      </c>
      <c r="AP751" s="55" t="s">
        <v>319</v>
      </c>
      <c r="AQ751" s="55" t="n">
        <v>66.69</v>
      </c>
      <c r="AR751" s="55" t="s">
        <v>319</v>
      </c>
      <c r="AS751" s="55" t="n">
        <v>85.49</v>
      </c>
      <c r="AT751" s="55" t="s">
        <v>319</v>
      </c>
      <c r="AU751" s="55" t="n">
        <v>719.471</v>
      </c>
      <c r="AV751" s="55" t="n">
        <v>0.39054</v>
      </c>
      <c r="AW751" s="55" t="s">
        <v>600</v>
      </c>
      <c r="AX751" s="55" t="s">
        <v>755</v>
      </c>
      <c r="AY751" s="55" t="n">
        <v>1</v>
      </c>
      <c r="AZ751" s="55" t="s">
        <v>445</v>
      </c>
    </row>
    <row collapsed="false" customFormat="true" customHeight="false" hidden="false" ht="15.9" outlineLevel="0" r="752" s="171">
      <c r="A752" s="55" t="n">
        <v>735</v>
      </c>
      <c r="B752" s="55" t="n">
        <v>8731</v>
      </c>
      <c r="C752" s="145" t="s">
        <v>448</v>
      </c>
      <c r="D752" s="145" t="s">
        <v>454</v>
      </c>
      <c r="E752" s="145" t="s">
        <v>438</v>
      </c>
      <c r="F752" s="145" t="s">
        <v>751</v>
      </c>
      <c r="G752" s="55" t="s">
        <v>440</v>
      </c>
      <c r="H752" s="34" t="s">
        <v>288</v>
      </c>
      <c r="I752" s="55" t="n">
        <v>1</v>
      </c>
      <c r="J752" s="55" t="s">
        <v>438</v>
      </c>
      <c r="K752" s="55" t="s">
        <v>756</v>
      </c>
      <c r="L752" s="55" t="s">
        <v>753</v>
      </c>
      <c r="M752" s="55" t="s">
        <v>600</v>
      </c>
      <c r="N752" s="55" t="s">
        <v>52</v>
      </c>
      <c r="O752" s="55" t="s">
        <v>53</v>
      </c>
      <c r="P752" s="55" t="s">
        <v>52</v>
      </c>
      <c r="Q752" s="55" t="s">
        <v>53</v>
      </c>
      <c r="R752" s="55" t="s">
        <v>757</v>
      </c>
      <c r="S752" s="55" t="s">
        <v>53</v>
      </c>
      <c r="T752" s="55"/>
      <c r="U752" s="55" t="n">
        <v>809.64</v>
      </c>
      <c r="V752" s="55" t="n">
        <v>593.87</v>
      </c>
      <c r="W752" s="55" t="n">
        <v>86.13</v>
      </c>
      <c r="X752" s="55" t="s">
        <v>319</v>
      </c>
      <c r="Y752" s="55" t="n">
        <v>77.517</v>
      </c>
      <c r="Z752" s="55" t="s">
        <v>319</v>
      </c>
      <c r="AA752" s="55" t="n">
        <v>95.71</v>
      </c>
      <c r="AB752" s="55" t="s">
        <v>319</v>
      </c>
      <c r="AC752" s="55" t="n">
        <v>96.74</v>
      </c>
      <c r="AD752" s="55" t="s">
        <v>319</v>
      </c>
      <c r="AE752" s="55" t="n">
        <v>97.353</v>
      </c>
      <c r="AF752" s="55" t="s">
        <v>319</v>
      </c>
      <c r="AG752" s="55" t="n">
        <v>0</v>
      </c>
      <c r="AH752" s="55" t="s">
        <v>319</v>
      </c>
      <c r="AI752" s="55" t="n">
        <v>0</v>
      </c>
      <c r="AJ752" s="55" t="s">
        <v>319</v>
      </c>
      <c r="AK752" s="55" t="n">
        <v>0</v>
      </c>
      <c r="AL752" s="55" t="s">
        <v>319</v>
      </c>
      <c r="AM752" s="55" t="n">
        <v>34.31</v>
      </c>
      <c r="AN752" s="55" t="s">
        <v>319</v>
      </c>
      <c r="AO752" s="55" t="n">
        <v>52.57</v>
      </c>
      <c r="AP752" s="55" t="s">
        <v>319</v>
      </c>
      <c r="AQ752" s="55" t="n">
        <v>55.56</v>
      </c>
      <c r="AR752" s="55" t="s">
        <v>319</v>
      </c>
      <c r="AS752" s="55" t="n">
        <v>87.42</v>
      </c>
      <c r="AT752" s="55" t="s">
        <v>319</v>
      </c>
      <c r="AU752" s="55" t="n">
        <v>683.31</v>
      </c>
      <c r="AV752" s="55" t="n">
        <v>0.43074</v>
      </c>
      <c r="AW752" s="55" t="s">
        <v>600</v>
      </c>
      <c r="AX752" s="55" t="s">
        <v>755</v>
      </c>
      <c r="AY752" s="55" t="n">
        <v>1</v>
      </c>
      <c r="AZ752" s="55" t="s">
        <v>445</v>
      </c>
    </row>
    <row collapsed="false" customFormat="true" customHeight="false" hidden="false" ht="15.9" outlineLevel="0" r="753" s="171">
      <c r="A753" s="55" t="n">
        <v>736</v>
      </c>
      <c r="B753" s="55" t="n">
        <v>8732</v>
      </c>
      <c r="C753" s="145" t="s">
        <v>448</v>
      </c>
      <c r="D753" s="145" t="s">
        <v>454</v>
      </c>
      <c r="E753" s="145" t="s">
        <v>438</v>
      </c>
      <c r="F753" s="145" t="s">
        <v>751</v>
      </c>
      <c r="G753" s="55" t="s">
        <v>440</v>
      </c>
      <c r="H753" s="34" t="s">
        <v>288</v>
      </c>
      <c r="I753" s="55" t="n">
        <v>1</v>
      </c>
      <c r="J753" s="55" t="s">
        <v>438</v>
      </c>
      <c r="K753" s="55" t="s">
        <v>756</v>
      </c>
      <c r="L753" s="55" t="s">
        <v>753</v>
      </c>
      <c r="M753" s="55" t="s">
        <v>600</v>
      </c>
      <c r="N753" s="55" t="s">
        <v>52</v>
      </c>
      <c r="O753" s="55" t="s">
        <v>53</v>
      </c>
      <c r="P753" s="55" t="s">
        <v>52</v>
      </c>
      <c r="Q753" s="55" t="s">
        <v>53</v>
      </c>
      <c r="R753" s="55" t="s">
        <v>757</v>
      </c>
      <c r="S753" s="55" t="s">
        <v>53</v>
      </c>
      <c r="T753" s="55"/>
      <c r="U753" s="55" t="n">
        <v>718.41</v>
      </c>
      <c r="V753" s="55" t="n">
        <v>520.38</v>
      </c>
      <c r="W753" s="55" t="n">
        <v>80.97</v>
      </c>
      <c r="X753" s="55" t="s">
        <v>319</v>
      </c>
      <c r="Y753" s="55" t="n">
        <v>72.783</v>
      </c>
      <c r="Z753" s="55" t="s">
        <v>319</v>
      </c>
      <c r="AA753" s="55" t="n">
        <v>93</v>
      </c>
      <c r="AB753" s="55" t="s">
        <v>319</v>
      </c>
      <c r="AC753" s="55" t="n">
        <v>95.07</v>
      </c>
      <c r="AD753" s="55" t="s">
        <v>319</v>
      </c>
      <c r="AE753" s="55" t="n">
        <v>95.427</v>
      </c>
      <c r="AF753" s="55" t="s">
        <v>319</v>
      </c>
      <c r="AG753" s="55" t="n">
        <v>0</v>
      </c>
      <c r="AH753" s="55" t="s">
        <v>319</v>
      </c>
      <c r="AI753" s="55" t="n">
        <v>0</v>
      </c>
      <c r="AJ753" s="55" t="s">
        <v>319</v>
      </c>
      <c r="AK753" s="55" t="n">
        <v>0</v>
      </c>
      <c r="AL753" s="55" t="s">
        <v>319</v>
      </c>
      <c r="AM753" s="55" t="n">
        <v>32.45</v>
      </c>
      <c r="AN753" s="55" t="s">
        <v>319</v>
      </c>
      <c r="AO753" s="55" t="n">
        <v>48.31</v>
      </c>
      <c r="AP753" s="55" t="s">
        <v>319</v>
      </c>
      <c r="AQ753" s="55" t="n">
        <v>50.49</v>
      </c>
      <c r="AR753" s="55" t="s">
        <v>319</v>
      </c>
      <c r="AS753" s="55" t="n">
        <v>88.18</v>
      </c>
      <c r="AT753" s="55" t="s">
        <v>319</v>
      </c>
      <c r="AU753" s="55" t="n">
        <v>656.68</v>
      </c>
      <c r="AV753" s="55" t="n">
        <v>0.39054</v>
      </c>
      <c r="AW753" s="55" t="s">
        <v>600</v>
      </c>
      <c r="AX753" s="55" t="s">
        <v>755</v>
      </c>
      <c r="AY753" s="55" t="n">
        <v>1</v>
      </c>
      <c r="AZ753" s="55" t="s">
        <v>445</v>
      </c>
    </row>
    <row collapsed="false" customFormat="true" customHeight="false" hidden="false" ht="15.9" outlineLevel="0" r="754" s="171">
      <c r="A754" s="55" t="n">
        <v>737</v>
      </c>
      <c r="B754" s="55" t="n">
        <v>8733</v>
      </c>
      <c r="C754" s="145" t="s">
        <v>448</v>
      </c>
      <c r="D754" s="145" t="s">
        <v>454</v>
      </c>
      <c r="E754" s="145" t="s">
        <v>438</v>
      </c>
      <c r="F754" s="145" t="s">
        <v>751</v>
      </c>
      <c r="G754" s="55" t="s">
        <v>440</v>
      </c>
      <c r="H754" s="34" t="s">
        <v>288</v>
      </c>
      <c r="I754" s="55" t="n">
        <v>1</v>
      </c>
      <c r="J754" s="55" t="s">
        <v>438</v>
      </c>
      <c r="K754" s="55" t="s">
        <v>756</v>
      </c>
      <c r="L754" s="55" t="s">
        <v>753</v>
      </c>
      <c r="M754" s="55" t="s">
        <v>600</v>
      </c>
      <c r="N754" s="55" t="s">
        <v>52</v>
      </c>
      <c r="O754" s="55" t="s">
        <v>53</v>
      </c>
      <c r="P754" s="55" t="s">
        <v>52</v>
      </c>
      <c r="Q754" s="55" t="s">
        <v>53</v>
      </c>
      <c r="R754" s="55" t="s">
        <v>757</v>
      </c>
      <c r="S754" s="55" t="s">
        <v>53</v>
      </c>
      <c r="T754" s="55"/>
      <c r="U754" s="55" t="n">
        <v>1026</v>
      </c>
      <c r="V754" s="55" t="n">
        <v>735.6</v>
      </c>
      <c r="W754" s="55" t="n">
        <v>110.48</v>
      </c>
      <c r="X754" s="55" t="s">
        <v>319</v>
      </c>
      <c r="Y754" s="55" t="n">
        <v>99.432</v>
      </c>
      <c r="Z754" s="55" t="s">
        <v>319</v>
      </c>
      <c r="AA754" s="55" t="n">
        <v>129.15</v>
      </c>
      <c r="AB754" s="55" t="s">
        <v>319</v>
      </c>
      <c r="AC754" s="55" t="n">
        <v>156.12</v>
      </c>
      <c r="AD754" s="55" t="s">
        <v>319</v>
      </c>
      <c r="AE754" s="55" t="n">
        <v>193.948</v>
      </c>
      <c r="AF754" s="55" t="s">
        <v>319</v>
      </c>
      <c r="AG754" s="55" t="n">
        <v>0</v>
      </c>
      <c r="AH754" s="55" t="s">
        <v>319</v>
      </c>
      <c r="AI754" s="55" t="n">
        <v>0</v>
      </c>
      <c r="AJ754" s="55" t="s">
        <v>319</v>
      </c>
      <c r="AK754" s="55" t="n">
        <v>0</v>
      </c>
      <c r="AL754" s="55" t="s">
        <v>319</v>
      </c>
      <c r="AM754" s="55" t="n">
        <v>34.94</v>
      </c>
      <c r="AN754" s="55" t="s">
        <v>319</v>
      </c>
      <c r="AO754" s="55" t="n">
        <v>82.2</v>
      </c>
      <c r="AP754" s="55" t="s">
        <v>319</v>
      </c>
      <c r="AQ754" s="55" t="n">
        <v>93.15</v>
      </c>
      <c r="AR754" s="55" t="s">
        <v>319</v>
      </c>
      <c r="AS754" s="55" t="n">
        <v>128.66</v>
      </c>
      <c r="AT754" s="55" t="s">
        <v>319</v>
      </c>
      <c r="AU754" s="55" t="n">
        <v>1028.08</v>
      </c>
      <c r="AV754" s="55" t="n">
        <v>0.48591</v>
      </c>
      <c r="AW754" s="55" t="s">
        <v>600</v>
      </c>
      <c r="AX754" s="55" t="s">
        <v>755</v>
      </c>
      <c r="AY754" s="55" t="n">
        <v>1</v>
      </c>
      <c r="AZ754" s="55" t="s">
        <v>445</v>
      </c>
    </row>
    <row collapsed="false" customFormat="true" customHeight="false" hidden="false" ht="15.9" outlineLevel="0" r="755" s="171">
      <c r="A755" s="55" t="n">
        <v>738</v>
      </c>
      <c r="B755" s="55" t="n">
        <v>8734</v>
      </c>
      <c r="C755" s="145" t="s">
        <v>448</v>
      </c>
      <c r="D755" s="145" t="s">
        <v>454</v>
      </c>
      <c r="E755" s="145" t="s">
        <v>438</v>
      </c>
      <c r="F755" s="145" t="s">
        <v>751</v>
      </c>
      <c r="G755" s="55" t="s">
        <v>440</v>
      </c>
      <c r="H755" s="34" t="s">
        <v>288</v>
      </c>
      <c r="I755" s="55" t="n">
        <v>1</v>
      </c>
      <c r="J755" s="55" t="s">
        <v>438</v>
      </c>
      <c r="K755" s="55" t="s">
        <v>756</v>
      </c>
      <c r="L755" s="55" t="s">
        <v>753</v>
      </c>
      <c r="M755" s="55" t="s">
        <v>600</v>
      </c>
      <c r="N755" s="55" t="s">
        <v>52</v>
      </c>
      <c r="O755" s="55" t="s">
        <v>53</v>
      </c>
      <c r="P755" s="55" t="s">
        <v>52</v>
      </c>
      <c r="Q755" s="55" t="s">
        <v>53</v>
      </c>
      <c r="R755" s="55" t="s">
        <v>757</v>
      </c>
      <c r="S755" s="55" t="s">
        <v>53</v>
      </c>
      <c r="T755" s="55"/>
      <c r="U755" s="55" t="n">
        <v>1030.62</v>
      </c>
      <c r="V755" s="55" t="n">
        <v>759.84</v>
      </c>
      <c r="W755" s="55" t="n">
        <v>114.76</v>
      </c>
      <c r="X755" s="55" t="s">
        <v>319</v>
      </c>
      <c r="Y755" s="55" t="n">
        <v>103.284</v>
      </c>
      <c r="Z755" s="55" t="s">
        <v>319</v>
      </c>
      <c r="AA755" s="55" t="n">
        <v>132.44</v>
      </c>
      <c r="AB755" s="55" t="s">
        <v>319</v>
      </c>
      <c r="AC755" s="55" t="n">
        <v>133.2</v>
      </c>
      <c r="AD755" s="55" t="s">
        <v>319</v>
      </c>
      <c r="AE755" s="55" t="n">
        <v>136.176</v>
      </c>
      <c r="AF755" s="55" t="s">
        <v>319</v>
      </c>
      <c r="AG755" s="55" t="n">
        <v>0</v>
      </c>
      <c r="AH755" s="55" t="s">
        <v>319</v>
      </c>
      <c r="AI755" s="55" t="n">
        <v>0</v>
      </c>
      <c r="AJ755" s="55" t="s">
        <v>319</v>
      </c>
      <c r="AK755" s="55" t="n">
        <v>0</v>
      </c>
      <c r="AL755" s="55" t="s">
        <v>319</v>
      </c>
      <c r="AM755" s="55" t="n">
        <v>38.22</v>
      </c>
      <c r="AN755" s="55" t="s">
        <v>319</v>
      </c>
      <c r="AO755" s="55" t="n">
        <v>68.8</v>
      </c>
      <c r="AP755" s="55" t="s">
        <v>319</v>
      </c>
      <c r="AQ755" s="55" t="n">
        <v>71.01</v>
      </c>
      <c r="AR755" s="55" t="s">
        <v>319</v>
      </c>
      <c r="AS755" s="55" t="n">
        <v>122.02</v>
      </c>
      <c r="AT755" s="55" t="s">
        <v>319</v>
      </c>
      <c r="AU755" s="55" t="n">
        <v>919.91</v>
      </c>
      <c r="AV755" s="55" t="n">
        <v>0.50394</v>
      </c>
      <c r="AW755" s="55" t="s">
        <v>600</v>
      </c>
      <c r="AX755" s="55" t="s">
        <v>755</v>
      </c>
      <c r="AY755" s="55" t="n">
        <v>1</v>
      </c>
      <c r="AZ755" s="55" t="s">
        <v>445</v>
      </c>
    </row>
    <row collapsed="false" customFormat="true" customHeight="false" hidden="false" ht="15.9" outlineLevel="0" r="756" s="171">
      <c r="A756" s="55" t="n">
        <v>739</v>
      </c>
      <c r="B756" s="55" t="n">
        <v>8735</v>
      </c>
      <c r="C756" s="145" t="s">
        <v>448</v>
      </c>
      <c r="D756" s="145" t="s">
        <v>454</v>
      </c>
      <c r="E756" s="145" t="s">
        <v>438</v>
      </c>
      <c r="F756" s="145" t="s">
        <v>751</v>
      </c>
      <c r="G756" s="55" t="s">
        <v>440</v>
      </c>
      <c r="H756" s="34" t="s">
        <v>288</v>
      </c>
      <c r="I756" s="55" t="n">
        <v>1</v>
      </c>
      <c r="J756" s="55" t="s">
        <v>438</v>
      </c>
      <c r="K756" s="55" t="s">
        <v>756</v>
      </c>
      <c r="L756" s="55" t="s">
        <v>753</v>
      </c>
      <c r="M756" s="55" t="s">
        <v>600</v>
      </c>
      <c r="N756" s="55" t="s">
        <v>52</v>
      </c>
      <c r="O756" s="55" t="s">
        <v>53</v>
      </c>
      <c r="P756" s="55" t="s">
        <v>52</v>
      </c>
      <c r="Q756" s="55" t="s">
        <v>53</v>
      </c>
      <c r="R756" s="55" t="s">
        <v>757</v>
      </c>
      <c r="S756" s="55" t="s">
        <v>53</v>
      </c>
      <c r="T756" s="55"/>
      <c r="U756" s="55" t="n">
        <v>1150.38</v>
      </c>
      <c r="V756" s="55" t="n">
        <v>836.5</v>
      </c>
      <c r="W756" s="55" t="n">
        <v>125.46</v>
      </c>
      <c r="X756" s="55" t="s">
        <v>319</v>
      </c>
      <c r="Y756" s="55" t="n">
        <v>112.914</v>
      </c>
      <c r="Z756" s="55" t="s">
        <v>319</v>
      </c>
      <c r="AA756" s="55" t="n">
        <v>145.91</v>
      </c>
      <c r="AB756" s="55" t="s">
        <v>319</v>
      </c>
      <c r="AC756" s="55" t="n">
        <v>147.01</v>
      </c>
      <c r="AD756" s="55" t="s">
        <v>319</v>
      </c>
      <c r="AE756" s="55" t="n">
        <v>147.316</v>
      </c>
      <c r="AF756" s="55" t="s">
        <v>319</v>
      </c>
      <c r="AG756" s="55" t="n">
        <v>0</v>
      </c>
      <c r="AH756" s="55" t="s">
        <v>319</v>
      </c>
      <c r="AI756" s="55" t="n">
        <v>0</v>
      </c>
      <c r="AJ756" s="55" t="s">
        <v>319</v>
      </c>
      <c r="AK756" s="55" t="n">
        <v>0</v>
      </c>
      <c r="AL756" s="55" t="s">
        <v>319</v>
      </c>
      <c r="AM756" s="55" t="n">
        <v>51.24</v>
      </c>
      <c r="AN756" s="55" t="s">
        <v>319</v>
      </c>
      <c r="AO756" s="55" t="n">
        <v>79.84</v>
      </c>
      <c r="AP756" s="55" t="s">
        <v>319</v>
      </c>
      <c r="AQ756" s="55" t="n">
        <v>89.44</v>
      </c>
      <c r="AR756" s="55" t="s">
        <v>319</v>
      </c>
      <c r="AS756" s="55" t="n">
        <v>126</v>
      </c>
      <c r="AT756" s="55" t="s">
        <v>319</v>
      </c>
      <c r="AU756" s="55" t="n">
        <v>1025.13</v>
      </c>
      <c r="AV756" s="55" t="n">
        <v>0.64305</v>
      </c>
      <c r="AW756" s="55" t="s">
        <v>600</v>
      </c>
      <c r="AX756" s="55" t="s">
        <v>755</v>
      </c>
      <c r="AY756" s="55" t="n">
        <v>1</v>
      </c>
      <c r="AZ756" s="55" t="s">
        <v>445</v>
      </c>
    </row>
    <row collapsed="false" customFormat="true" customHeight="false" hidden="false" ht="15.9" outlineLevel="0" r="757" s="171">
      <c r="A757" s="55" t="n">
        <v>740</v>
      </c>
      <c r="B757" s="55" t="n">
        <v>8736</v>
      </c>
      <c r="C757" s="145" t="s">
        <v>448</v>
      </c>
      <c r="D757" s="145" t="s">
        <v>454</v>
      </c>
      <c r="E757" s="145" t="s">
        <v>438</v>
      </c>
      <c r="F757" s="145" t="s">
        <v>751</v>
      </c>
      <c r="G757" s="55" t="s">
        <v>440</v>
      </c>
      <c r="H757" s="34" t="s">
        <v>288</v>
      </c>
      <c r="I757" s="55" t="n">
        <v>1</v>
      </c>
      <c r="J757" s="55" t="s">
        <v>438</v>
      </c>
      <c r="K757" s="55" t="s">
        <v>756</v>
      </c>
      <c r="L757" s="55" t="s">
        <v>753</v>
      </c>
      <c r="M757" s="55" t="s">
        <v>600</v>
      </c>
      <c r="N757" s="55" t="s">
        <v>52</v>
      </c>
      <c r="O757" s="55" t="s">
        <v>53</v>
      </c>
      <c r="P757" s="55" t="s">
        <v>52</v>
      </c>
      <c r="Q757" s="55" t="s">
        <v>53</v>
      </c>
      <c r="R757" s="55" t="s">
        <v>757</v>
      </c>
      <c r="S757" s="55" t="s">
        <v>53</v>
      </c>
      <c r="T757" s="55"/>
      <c r="U757" s="55" t="n">
        <v>1015.84</v>
      </c>
      <c r="V757" s="55" t="n">
        <v>789.57</v>
      </c>
      <c r="W757" s="55" t="n">
        <v>154.41</v>
      </c>
      <c r="X757" s="55" t="s">
        <v>319</v>
      </c>
      <c r="Y757" s="55" t="n">
        <v>138.969</v>
      </c>
      <c r="Z757" s="55" t="s">
        <v>319</v>
      </c>
      <c r="AA757" s="55" t="n">
        <v>170.51</v>
      </c>
      <c r="AB757" s="55" t="s">
        <v>319</v>
      </c>
      <c r="AC757" s="55" t="n">
        <v>161.86</v>
      </c>
      <c r="AD757" s="55" t="s">
        <v>319</v>
      </c>
      <c r="AE757" s="55" t="n">
        <v>153.181</v>
      </c>
      <c r="AF757" s="55" t="s">
        <v>319</v>
      </c>
      <c r="AG757" s="55" t="n">
        <v>0</v>
      </c>
      <c r="AH757" s="55" t="s">
        <v>319</v>
      </c>
      <c r="AI757" s="55" t="n">
        <v>0</v>
      </c>
      <c r="AJ757" s="55" t="s">
        <v>319</v>
      </c>
      <c r="AK757" s="55" t="n">
        <v>0</v>
      </c>
      <c r="AL757" s="55" t="s">
        <v>319</v>
      </c>
      <c r="AM757" s="55" t="n">
        <v>36.47</v>
      </c>
      <c r="AN757" s="55" t="s">
        <v>319</v>
      </c>
      <c r="AO757" s="55" t="n">
        <v>75.88</v>
      </c>
      <c r="AP757" s="55" t="s">
        <v>319</v>
      </c>
      <c r="AQ757" s="55" t="n">
        <v>94.41</v>
      </c>
      <c r="AR757" s="55" t="s">
        <v>319</v>
      </c>
      <c r="AS757" s="55" t="n">
        <v>128.64</v>
      </c>
      <c r="AT757" s="55" t="s">
        <v>319</v>
      </c>
      <c r="AU757" s="55" t="n">
        <v>1114.33</v>
      </c>
      <c r="AV757" s="55" t="n">
        <v>0.50394</v>
      </c>
      <c r="AW757" s="55" t="s">
        <v>600</v>
      </c>
      <c r="AX757" s="55" t="s">
        <v>755</v>
      </c>
      <c r="AY757" s="55" t="n">
        <v>1</v>
      </c>
      <c r="AZ757" s="55" t="s">
        <v>445</v>
      </c>
    </row>
    <row collapsed="false" customFormat="true" customHeight="false" hidden="false" ht="15.9" outlineLevel="0" r="758" s="171">
      <c r="A758" s="55" t="n">
        <v>741</v>
      </c>
      <c r="B758" s="55" t="n">
        <v>8737</v>
      </c>
      <c r="C758" s="145" t="s">
        <v>448</v>
      </c>
      <c r="D758" s="145" t="s">
        <v>454</v>
      </c>
      <c r="E758" s="145" t="s">
        <v>438</v>
      </c>
      <c r="F758" s="145" t="s">
        <v>751</v>
      </c>
      <c r="G758" s="55" t="s">
        <v>440</v>
      </c>
      <c r="H758" s="34" t="s">
        <v>288</v>
      </c>
      <c r="I758" s="55" t="n">
        <v>1</v>
      </c>
      <c r="J758" s="55" t="s">
        <v>438</v>
      </c>
      <c r="K758" s="55" t="s">
        <v>756</v>
      </c>
      <c r="L758" s="55" t="s">
        <v>753</v>
      </c>
      <c r="M758" s="55" t="s">
        <v>600</v>
      </c>
      <c r="N758" s="55" t="s">
        <v>52</v>
      </c>
      <c r="O758" s="55" t="s">
        <v>53</v>
      </c>
      <c r="P758" s="55" t="s">
        <v>52</v>
      </c>
      <c r="Q758" s="55" t="s">
        <v>53</v>
      </c>
      <c r="R758" s="55" t="s">
        <v>757</v>
      </c>
      <c r="S758" s="55" t="s">
        <v>53</v>
      </c>
      <c r="T758" s="55"/>
      <c r="U758" s="55" t="n">
        <v>1056.56</v>
      </c>
      <c r="V758" s="55" t="n">
        <v>719.35</v>
      </c>
      <c r="W758" s="55" t="n">
        <v>123.9</v>
      </c>
      <c r="X758" s="55" t="s">
        <v>319</v>
      </c>
      <c r="Y758" s="55" t="n">
        <v>111.51</v>
      </c>
      <c r="Z758" s="55" t="s">
        <v>319</v>
      </c>
      <c r="AA758" s="55" t="n">
        <v>144.35</v>
      </c>
      <c r="AB758" s="55" t="s">
        <v>319</v>
      </c>
      <c r="AC758" s="55" t="n">
        <v>147.29</v>
      </c>
      <c r="AD758" s="55" t="s">
        <v>319</v>
      </c>
      <c r="AE758" s="55" t="n">
        <v>140.05</v>
      </c>
      <c r="AF758" s="55" t="s">
        <v>319</v>
      </c>
      <c r="AG758" s="55" t="n">
        <v>0</v>
      </c>
      <c r="AH758" s="55" t="s">
        <v>319</v>
      </c>
      <c r="AI758" s="55" t="n">
        <v>0</v>
      </c>
      <c r="AJ758" s="55" t="s">
        <v>319</v>
      </c>
      <c r="AK758" s="55" t="n">
        <v>0</v>
      </c>
      <c r="AL758" s="55" t="s">
        <v>319</v>
      </c>
      <c r="AM758" s="55" t="n">
        <v>42.89</v>
      </c>
      <c r="AN758" s="55" t="s">
        <v>319</v>
      </c>
      <c r="AO758" s="55" t="n">
        <v>89.52</v>
      </c>
      <c r="AP758" s="55" t="s">
        <v>319</v>
      </c>
      <c r="AQ758" s="55" t="n">
        <v>73.17</v>
      </c>
      <c r="AR758" s="55" t="s">
        <v>319</v>
      </c>
      <c r="AS758" s="55" t="n">
        <v>131.22</v>
      </c>
      <c r="AT758" s="55" t="s">
        <v>319</v>
      </c>
      <c r="AU758" s="55" t="n">
        <v>1003.9</v>
      </c>
      <c r="AV758" s="55" t="n">
        <v>0.50394</v>
      </c>
      <c r="AW758" s="55" t="s">
        <v>600</v>
      </c>
      <c r="AX758" s="55" t="s">
        <v>755</v>
      </c>
      <c r="AY758" s="55" t="n">
        <v>1</v>
      </c>
      <c r="AZ758" s="55" t="s">
        <v>445</v>
      </c>
    </row>
    <row collapsed="false" customFormat="true" customHeight="false" hidden="false" ht="15.9" outlineLevel="0" r="759" s="171">
      <c r="A759" s="55" t="n">
        <v>742</v>
      </c>
      <c r="B759" s="55" t="n">
        <v>8738</v>
      </c>
      <c r="C759" s="145" t="s">
        <v>448</v>
      </c>
      <c r="D759" s="145" t="s">
        <v>454</v>
      </c>
      <c r="E759" s="145" t="s">
        <v>438</v>
      </c>
      <c r="F759" s="145" t="s">
        <v>751</v>
      </c>
      <c r="G759" s="55" t="s">
        <v>440</v>
      </c>
      <c r="H759" s="34" t="s">
        <v>288</v>
      </c>
      <c r="I759" s="55" t="n">
        <v>1</v>
      </c>
      <c r="J759" s="55" t="s">
        <v>438</v>
      </c>
      <c r="K759" s="55" t="s">
        <v>756</v>
      </c>
      <c r="L759" s="55" t="s">
        <v>753</v>
      </c>
      <c r="M759" s="55" t="s">
        <v>600</v>
      </c>
      <c r="N759" s="55" t="s">
        <v>52</v>
      </c>
      <c r="O759" s="55" t="s">
        <v>53</v>
      </c>
      <c r="P759" s="55" t="s">
        <v>52</v>
      </c>
      <c r="Q759" s="55" t="s">
        <v>53</v>
      </c>
      <c r="R759" s="55" t="s">
        <v>757</v>
      </c>
      <c r="S759" s="55" t="s">
        <v>53</v>
      </c>
      <c r="T759" s="55"/>
      <c r="U759" s="55" t="n">
        <v>1542.17</v>
      </c>
      <c r="V759" s="55" t="n">
        <v>1157.469</v>
      </c>
      <c r="W759" s="55" t="n">
        <v>185.19</v>
      </c>
      <c r="X759" s="55" t="s">
        <v>319</v>
      </c>
      <c r="Y759" s="55" t="n">
        <v>166.671</v>
      </c>
      <c r="Z759" s="55" t="s">
        <v>319</v>
      </c>
      <c r="AA759" s="55" t="n">
        <v>215.14</v>
      </c>
      <c r="AB759" s="55" t="s">
        <v>319</v>
      </c>
      <c r="AC759" s="55" t="n">
        <v>209.67</v>
      </c>
      <c r="AD759" s="55" t="s">
        <v>319</v>
      </c>
      <c r="AE759" s="55" t="n">
        <v>197.199</v>
      </c>
      <c r="AF759" s="55" t="s">
        <v>319</v>
      </c>
      <c r="AG759" s="55" t="n">
        <v>0</v>
      </c>
      <c r="AH759" s="55" t="s">
        <v>319</v>
      </c>
      <c r="AI759" s="55" t="n">
        <v>0</v>
      </c>
      <c r="AJ759" s="55" t="s">
        <v>319</v>
      </c>
      <c r="AK759" s="55" t="n">
        <v>0</v>
      </c>
      <c r="AL759" s="55" t="s">
        <v>319</v>
      </c>
      <c r="AM759" s="55" t="n">
        <v>61.17</v>
      </c>
      <c r="AN759" s="55" t="s">
        <v>319</v>
      </c>
      <c r="AO759" s="55" t="n">
        <v>102.06</v>
      </c>
      <c r="AP759" s="55" t="s">
        <v>319</v>
      </c>
      <c r="AQ759" s="55" t="n">
        <v>110.24</v>
      </c>
      <c r="AR759" s="55" t="s">
        <v>319</v>
      </c>
      <c r="AS759" s="55" t="n">
        <v>185.03</v>
      </c>
      <c r="AT759" s="55" t="s">
        <v>319</v>
      </c>
      <c r="AU759" s="55" t="n">
        <v>1432.37</v>
      </c>
      <c r="AV759" s="55" t="n">
        <v>0.92462</v>
      </c>
      <c r="AW759" s="55" t="s">
        <v>600</v>
      </c>
      <c r="AX759" s="55" t="s">
        <v>755</v>
      </c>
      <c r="AY759" s="55" t="n">
        <v>1</v>
      </c>
      <c r="AZ759" s="55" t="s">
        <v>445</v>
      </c>
    </row>
    <row collapsed="false" customFormat="true" customHeight="false" hidden="false" ht="15.9" outlineLevel="0" r="760" s="171">
      <c r="A760" s="55" t="n">
        <v>743</v>
      </c>
      <c r="B760" s="55" t="n">
        <v>8739</v>
      </c>
      <c r="C760" s="145" t="s">
        <v>448</v>
      </c>
      <c r="D760" s="145" t="s">
        <v>454</v>
      </c>
      <c r="E760" s="145" t="s">
        <v>438</v>
      </c>
      <c r="F760" s="145" t="s">
        <v>751</v>
      </c>
      <c r="G760" s="55" t="s">
        <v>440</v>
      </c>
      <c r="H760" s="34" t="s">
        <v>288</v>
      </c>
      <c r="I760" s="55" t="n">
        <v>2</v>
      </c>
      <c r="J760" s="55" t="s">
        <v>449</v>
      </c>
      <c r="K760" s="55" t="s">
        <v>756</v>
      </c>
      <c r="L760" s="55" t="s">
        <v>753</v>
      </c>
      <c r="M760" s="55" t="s">
        <v>600</v>
      </c>
      <c r="N760" s="55" t="s">
        <v>53</v>
      </c>
      <c r="O760" s="55" t="s">
        <v>53</v>
      </c>
      <c r="P760" s="55" t="s">
        <v>52</v>
      </c>
      <c r="Q760" s="55" t="s">
        <v>53</v>
      </c>
      <c r="R760" s="55" t="s">
        <v>757</v>
      </c>
      <c r="S760" s="55" t="s">
        <v>53</v>
      </c>
      <c r="T760" s="55"/>
      <c r="U760" s="55" t="n">
        <v>2345.25</v>
      </c>
      <c r="V760" s="55" t="n">
        <v>1791.08</v>
      </c>
      <c r="W760" s="55" t="n">
        <v>291.36</v>
      </c>
      <c r="X760" s="55" t="s">
        <v>319</v>
      </c>
      <c r="Y760" s="55" t="n">
        <v>262.224</v>
      </c>
      <c r="Z760" s="55" t="s">
        <v>319</v>
      </c>
      <c r="AA760" s="55" t="n">
        <v>328.96</v>
      </c>
      <c r="AB760" s="55" t="s">
        <v>319</v>
      </c>
      <c r="AC760" s="55" t="n">
        <v>327.61</v>
      </c>
      <c r="AD760" s="55" t="s">
        <v>319</v>
      </c>
      <c r="AE760" s="55" t="n">
        <v>380.156</v>
      </c>
      <c r="AF760" s="55" t="s">
        <v>319</v>
      </c>
      <c r="AG760" s="55" t="n">
        <v>0</v>
      </c>
      <c r="AH760" s="55" t="s">
        <v>319</v>
      </c>
      <c r="AI760" s="55" t="n">
        <v>0</v>
      </c>
      <c r="AJ760" s="55" t="s">
        <v>319</v>
      </c>
      <c r="AK760" s="55" t="n">
        <v>0</v>
      </c>
      <c r="AL760" s="55" t="s">
        <v>319</v>
      </c>
      <c r="AM760" s="55" t="n">
        <v>117.15</v>
      </c>
      <c r="AN760" s="55" t="s">
        <v>319</v>
      </c>
      <c r="AO760" s="55" t="n">
        <v>195.17</v>
      </c>
      <c r="AP760" s="55" t="s">
        <v>319</v>
      </c>
      <c r="AQ760" s="55" t="n">
        <v>212.28</v>
      </c>
      <c r="AR760" s="55" t="s">
        <v>319</v>
      </c>
      <c r="AS760" s="55" t="n">
        <v>280.76</v>
      </c>
      <c r="AT760" s="55" t="s">
        <v>319</v>
      </c>
      <c r="AU760" s="55" t="n">
        <v>2395.67</v>
      </c>
      <c r="AV760" s="55" t="n">
        <v>0.90036</v>
      </c>
      <c r="AW760" s="55" t="s">
        <v>600</v>
      </c>
      <c r="AX760" s="55" t="s">
        <v>755</v>
      </c>
      <c r="AY760" s="55" t="n">
        <v>2</v>
      </c>
      <c r="AZ760" s="55" t="s">
        <v>445</v>
      </c>
    </row>
    <row collapsed="false" customFormat="true" customHeight="false" hidden="false" ht="15.9" outlineLevel="0" r="761" s="171">
      <c r="A761" s="55" t="n">
        <v>744</v>
      </c>
      <c r="B761" s="55" t="n">
        <v>8740</v>
      </c>
      <c r="C761" s="145" t="s">
        <v>448</v>
      </c>
      <c r="D761" s="145" t="s">
        <v>454</v>
      </c>
      <c r="E761" s="145" t="s">
        <v>438</v>
      </c>
      <c r="F761" s="145" t="s">
        <v>751</v>
      </c>
      <c r="G761" s="55" t="s">
        <v>440</v>
      </c>
      <c r="H761" s="34" t="s">
        <v>288</v>
      </c>
      <c r="I761" s="55" t="n">
        <v>3</v>
      </c>
      <c r="J761" s="55" t="s">
        <v>449</v>
      </c>
      <c r="K761" s="55" t="s">
        <v>758</v>
      </c>
      <c r="L761" s="55" t="s">
        <v>753</v>
      </c>
      <c r="M761" s="55" t="s">
        <v>600</v>
      </c>
      <c r="N761" s="55" t="s">
        <v>53</v>
      </c>
      <c r="O761" s="55" t="s">
        <v>53</v>
      </c>
      <c r="P761" s="55" t="s">
        <v>52</v>
      </c>
      <c r="Q761" s="55" t="s">
        <v>53</v>
      </c>
      <c r="R761" s="55" t="s">
        <v>757</v>
      </c>
      <c r="S761" s="55" t="s">
        <v>53</v>
      </c>
      <c r="T761" s="55"/>
      <c r="U761" s="55" t="n">
        <v>1174.64</v>
      </c>
      <c r="V761" s="55" t="n">
        <v>986.95</v>
      </c>
      <c r="W761" s="55" t="n">
        <v>156.82</v>
      </c>
      <c r="X761" s="55" t="s">
        <v>319</v>
      </c>
      <c r="Y761" s="55" t="n">
        <v>141.138</v>
      </c>
      <c r="Z761" s="55" t="s">
        <v>319</v>
      </c>
      <c r="AA761" s="55" t="n">
        <v>180.92</v>
      </c>
      <c r="AB761" s="55" t="s">
        <v>319</v>
      </c>
      <c r="AC761" s="55" t="n">
        <v>187.3</v>
      </c>
      <c r="AD761" s="55" t="s">
        <v>319</v>
      </c>
      <c r="AE761" s="55" t="n">
        <v>197.172</v>
      </c>
      <c r="AF761" s="55" t="s">
        <v>319</v>
      </c>
      <c r="AG761" s="55" t="n">
        <v>0</v>
      </c>
      <c r="AH761" s="55" t="s">
        <v>319</v>
      </c>
      <c r="AI761" s="55" t="n">
        <v>0</v>
      </c>
      <c r="AJ761" s="55" t="s">
        <v>319</v>
      </c>
      <c r="AK761" s="55" t="n">
        <v>0</v>
      </c>
      <c r="AL761" s="55" t="s">
        <v>319</v>
      </c>
      <c r="AM761" s="55" t="n">
        <v>72.19</v>
      </c>
      <c r="AN761" s="55" t="s">
        <v>319</v>
      </c>
      <c r="AO761" s="55" t="n">
        <v>93.22</v>
      </c>
      <c r="AP761" s="55" t="s">
        <v>319</v>
      </c>
      <c r="AQ761" s="55" t="n">
        <v>122.68</v>
      </c>
      <c r="AR761" s="55" t="s">
        <v>319</v>
      </c>
      <c r="AS761" s="55" t="n">
        <v>152.16</v>
      </c>
      <c r="AT761" s="55" t="s">
        <v>319</v>
      </c>
      <c r="AU761" s="55" t="n">
        <v>1303.6</v>
      </c>
      <c r="AV761" s="55" t="n">
        <v>0.50344</v>
      </c>
      <c r="AW761" s="55" t="s">
        <v>600</v>
      </c>
      <c r="AX761" s="55" t="s">
        <v>755</v>
      </c>
      <c r="AY761" s="55" t="n">
        <v>3</v>
      </c>
      <c r="AZ761" s="55" t="s">
        <v>445</v>
      </c>
    </row>
    <row collapsed="false" customFormat="true" customHeight="false" hidden="false" ht="15.9" outlineLevel="0" r="762" s="171">
      <c r="A762" s="55" t="n">
        <v>745</v>
      </c>
      <c r="B762" s="55" t="n">
        <v>8741</v>
      </c>
      <c r="C762" s="145" t="s">
        <v>448</v>
      </c>
      <c r="D762" s="145" t="s">
        <v>454</v>
      </c>
      <c r="E762" s="145" t="s">
        <v>438</v>
      </c>
      <c r="F762" s="145" t="s">
        <v>751</v>
      </c>
      <c r="G762" s="55" t="s">
        <v>440</v>
      </c>
      <c r="H762" s="34" t="s">
        <v>288</v>
      </c>
      <c r="I762" s="55" t="n">
        <v>3</v>
      </c>
      <c r="J762" s="55" t="s">
        <v>449</v>
      </c>
      <c r="K762" s="55" t="s">
        <v>758</v>
      </c>
      <c r="L762" s="55" t="s">
        <v>753</v>
      </c>
      <c r="M762" s="55" t="s">
        <v>600</v>
      </c>
      <c r="N762" s="55" t="s">
        <v>53</v>
      </c>
      <c r="O762" s="55" t="s">
        <v>53</v>
      </c>
      <c r="P762" s="55" t="s">
        <v>52</v>
      </c>
      <c r="Q762" s="55" t="s">
        <v>53</v>
      </c>
      <c r="R762" s="55" t="s">
        <v>757</v>
      </c>
      <c r="S762" s="55" t="s">
        <v>53</v>
      </c>
      <c r="T762" s="55"/>
      <c r="U762" s="55" t="n">
        <v>1213.109</v>
      </c>
      <c r="V762" s="55" t="n">
        <v>911.74</v>
      </c>
      <c r="W762" s="55" t="n">
        <v>143.84</v>
      </c>
      <c r="X762" s="55" t="s">
        <v>319</v>
      </c>
      <c r="Y762" s="55" t="n">
        <v>129.456</v>
      </c>
      <c r="Z762" s="55" t="s">
        <v>319</v>
      </c>
      <c r="AA762" s="55" t="n">
        <v>170.01</v>
      </c>
      <c r="AB762" s="55" t="s">
        <v>319</v>
      </c>
      <c r="AC762" s="55" t="n">
        <v>168.99</v>
      </c>
      <c r="AD762" s="55" t="s">
        <v>319</v>
      </c>
      <c r="AE762" s="55" t="n">
        <v>181.094</v>
      </c>
      <c r="AF762" s="55" t="s">
        <v>319</v>
      </c>
      <c r="AG762" s="55" t="n">
        <v>0</v>
      </c>
      <c r="AH762" s="55" t="s">
        <v>319</v>
      </c>
      <c r="AI762" s="55" t="n">
        <v>0</v>
      </c>
      <c r="AJ762" s="55" t="s">
        <v>319</v>
      </c>
      <c r="AK762" s="55" t="n">
        <v>0</v>
      </c>
      <c r="AL762" s="55" t="s">
        <v>319</v>
      </c>
      <c r="AM762" s="55" t="n">
        <v>60.82</v>
      </c>
      <c r="AN762" s="55" t="s">
        <v>319</v>
      </c>
      <c r="AO762" s="55" t="n">
        <v>97.75</v>
      </c>
      <c r="AP762" s="55" t="s">
        <v>319</v>
      </c>
      <c r="AQ762" s="55" t="n">
        <v>113.5</v>
      </c>
      <c r="AR762" s="55" t="s">
        <v>319</v>
      </c>
      <c r="AS762" s="55" t="n">
        <v>140.83</v>
      </c>
      <c r="AT762" s="55" t="s">
        <v>319</v>
      </c>
      <c r="AU762" s="55" t="n">
        <v>1206.29</v>
      </c>
      <c r="AV762" s="55" t="n">
        <v>0.48837</v>
      </c>
      <c r="AW762" s="55" t="s">
        <v>600</v>
      </c>
      <c r="AX762" s="55" t="s">
        <v>755</v>
      </c>
      <c r="AY762" s="55" t="n">
        <v>3</v>
      </c>
      <c r="AZ762" s="55" t="s">
        <v>445</v>
      </c>
    </row>
    <row collapsed="false" customFormat="true" customHeight="false" hidden="false" ht="15.9" outlineLevel="0" r="763" s="171">
      <c r="A763" s="55" t="n">
        <v>746</v>
      </c>
      <c r="B763" s="55" t="n">
        <v>8742</v>
      </c>
      <c r="C763" s="145" t="s">
        <v>448</v>
      </c>
      <c r="D763" s="145" t="s">
        <v>454</v>
      </c>
      <c r="E763" s="145" t="s">
        <v>438</v>
      </c>
      <c r="F763" s="145" t="s">
        <v>751</v>
      </c>
      <c r="G763" s="55" t="s">
        <v>440</v>
      </c>
      <c r="H763" s="34" t="s">
        <v>288</v>
      </c>
      <c r="I763" s="55" t="n">
        <v>1</v>
      </c>
      <c r="J763" s="55" t="s">
        <v>449</v>
      </c>
      <c r="K763" s="55" t="s">
        <v>756</v>
      </c>
      <c r="L763" s="55" t="s">
        <v>753</v>
      </c>
      <c r="M763" s="55" t="s">
        <v>600</v>
      </c>
      <c r="N763" s="55" t="s">
        <v>53</v>
      </c>
      <c r="O763" s="55" t="s">
        <v>53</v>
      </c>
      <c r="P763" s="55" t="s">
        <v>52</v>
      </c>
      <c r="Q763" s="55" t="s">
        <v>53</v>
      </c>
      <c r="R763" s="55" t="s">
        <v>757</v>
      </c>
      <c r="S763" s="55" t="s">
        <v>53</v>
      </c>
      <c r="T763" s="55"/>
      <c r="U763" s="55" t="n">
        <v>1104.41</v>
      </c>
      <c r="V763" s="55" t="n">
        <v>900.16</v>
      </c>
      <c r="W763" s="55" t="n">
        <v>166.4</v>
      </c>
      <c r="X763" s="55" t="s">
        <v>319</v>
      </c>
      <c r="Y763" s="55" t="n">
        <v>149.76</v>
      </c>
      <c r="Z763" s="55" t="s">
        <v>319</v>
      </c>
      <c r="AA763" s="55" t="n">
        <v>193.82</v>
      </c>
      <c r="AB763" s="55" t="s">
        <v>319</v>
      </c>
      <c r="AC763" s="55" t="n">
        <v>193.8</v>
      </c>
      <c r="AD763" s="55" t="s">
        <v>319</v>
      </c>
      <c r="AE763" s="55" t="n">
        <v>186.24</v>
      </c>
      <c r="AF763" s="55" t="s">
        <v>319</v>
      </c>
      <c r="AG763" s="55" t="n">
        <v>0</v>
      </c>
      <c r="AH763" s="55" t="s">
        <v>319</v>
      </c>
      <c r="AI763" s="55" t="n">
        <v>0</v>
      </c>
      <c r="AJ763" s="55" t="s">
        <v>319</v>
      </c>
      <c r="AK763" s="55" t="n">
        <v>0</v>
      </c>
      <c r="AL763" s="55" t="s">
        <v>319</v>
      </c>
      <c r="AM763" s="55" t="n">
        <v>75.36</v>
      </c>
      <c r="AN763" s="55" t="s">
        <v>319</v>
      </c>
      <c r="AO763" s="55" t="n">
        <v>72.39</v>
      </c>
      <c r="AP763" s="55" t="s">
        <v>319</v>
      </c>
      <c r="AQ763" s="55" t="n">
        <v>168.4</v>
      </c>
      <c r="AR763" s="55" t="s">
        <v>319</v>
      </c>
      <c r="AS763" s="55" t="n">
        <v>145</v>
      </c>
      <c r="AT763" s="55" t="s">
        <v>319</v>
      </c>
      <c r="AU763" s="55" t="n">
        <v>1351.17</v>
      </c>
      <c r="AV763" s="55" t="n">
        <v>0.45923</v>
      </c>
      <c r="AW763" s="55" t="s">
        <v>600</v>
      </c>
      <c r="AX763" s="55" t="s">
        <v>755</v>
      </c>
      <c r="AY763" s="55" t="n">
        <v>1</v>
      </c>
      <c r="AZ763" s="55" t="s">
        <v>445</v>
      </c>
    </row>
    <row collapsed="false" customFormat="true" customHeight="false" hidden="false" ht="15.9" outlineLevel="0" r="764" s="171">
      <c r="A764" s="55" t="n">
        <v>747</v>
      </c>
      <c r="B764" s="55" t="n">
        <v>8743</v>
      </c>
      <c r="C764" s="145" t="s">
        <v>448</v>
      </c>
      <c r="D764" s="145" t="s">
        <v>454</v>
      </c>
      <c r="E764" s="145" t="s">
        <v>438</v>
      </c>
      <c r="F764" s="145" t="s">
        <v>751</v>
      </c>
      <c r="G764" s="55" t="s">
        <v>440</v>
      </c>
      <c r="H764" s="34" t="s">
        <v>288</v>
      </c>
      <c r="I764" s="55" t="n">
        <v>1</v>
      </c>
      <c r="J764" s="55" t="s">
        <v>449</v>
      </c>
      <c r="K764" s="55" t="s">
        <v>756</v>
      </c>
      <c r="L764" s="55" t="s">
        <v>753</v>
      </c>
      <c r="M764" s="55" t="s">
        <v>600</v>
      </c>
      <c r="N764" s="55" t="s">
        <v>53</v>
      </c>
      <c r="O764" s="55" t="s">
        <v>53</v>
      </c>
      <c r="P764" s="55" t="s">
        <v>52</v>
      </c>
      <c r="Q764" s="55" t="s">
        <v>53</v>
      </c>
      <c r="R764" s="55" t="s">
        <v>757</v>
      </c>
      <c r="S764" s="55" t="s">
        <v>53</v>
      </c>
      <c r="T764" s="55"/>
      <c r="U764" s="55" t="n">
        <v>810.68</v>
      </c>
      <c r="V764" s="55" t="n">
        <v>617.65</v>
      </c>
      <c r="W764" s="55" t="n">
        <v>102.59</v>
      </c>
      <c r="X764" s="55" t="s">
        <v>319</v>
      </c>
      <c r="Y764" s="55" t="n">
        <v>92.331</v>
      </c>
      <c r="Z764" s="55" t="s">
        <v>319</v>
      </c>
      <c r="AA764" s="55" t="n">
        <v>116.14</v>
      </c>
      <c r="AB764" s="55" t="s">
        <v>319</v>
      </c>
      <c r="AC764" s="55" t="n">
        <v>112.17</v>
      </c>
      <c r="AD764" s="55" t="s">
        <v>319</v>
      </c>
      <c r="AE764" s="55" t="n">
        <v>112.589</v>
      </c>
      <c r="AF764" s="55" t="s">
        <v>319</v>
      </c>
      <c r="AG764" s="55" t="n">
        <v>0</v>
      </c>
      <c r="AH764" s="55" t="s">
        <v>319</v>
      </c>
      <c r="AI764" s="55" t="n">
        <v>0</v>
      </c>
      <c r="AJ764" s="55" t="s">
        <v>319</v>
      </c>
      <c r="AK764" s="55" t="n">
        <v>0</v>
      </c>
      <c r="AL764" s="55" t="s">
        <v>319</v>
      </c>
      <c r="AM764" s="55" t="n">
        <v>44.55</v>
      </c>
      <c r="AN764" s="55" t="s">
        <v>319</v>
      </c>
      <c r="AO764" s="55" t="n">
        <v>70.94</v>
      </c>
      <c r="AP764" s="55" t="s">
        <v>319</v>
      </c>
      <c r="AQ764" s="55" t="n">
        <v>83.12</v>
      </c>
      <c r="AR764" s="55" t="s">
        <v>319</v>
      </c>
      <c r="AS764" s="55" t="n">
        <v>98.78</v>
      </c>
      <c r="AT764" s="55" t="s">
        <v>319</v>
      </c>
      <c r="AU764" s="55" t="n">
        <v>833.21</v>
      </c>
      <c r="AV764" s="55" t="n">
        <v>0.30649</v>
      </c>
      <c r="AW764" s="55" t="s">
        <v>600</v>
      </c>
      <c r="AX764" s="55" t="s">
        <v>755</v>
      </c>
      <c r="AY764" s="55" t="n">
        <v>1</v>
      </c>
      <c r="AZ764" s="55" t="s">
        <v>445</v>
      </c>
    </row>
    <row collapsed="false" customFormat="true" customHeight="false" hidden="false" ht="15.9" outlineLevel="0" r="765" s="171">
      <c r="A765" s="55" t="n">
        <v>748</v>
      </c>
      <c r="B765" s="55" t="n">
        <v>8744</v>
      </c>
      <c r="C765" s="145" t="s">
        <v>448</v>
      </c>
      <c r="D765" s="145" t="s">
        <v>454</v>
      </c>
      <c r="E765" s="145" t="s">
        <v>438</v>
      </c>
      <c r="F765" s="145" t="s">
        <v>751</v>
      </c>
      <c r="G765" s="55" t="s">
        <v>440</v>
      </c>
      <c r="H765" s="34" t="s">
        <v>288</v>
      </c>
      <c r="I765" s="55" t="n">
        <v>1</v>
      </c>
      <c r="J765" s="55" t="s">
        <v>449</v>
      </c>
      <c r="K765" s="55" t="s">
        <v>756</v>
      </c>
      <c r="L765" s="55" t="s">
        <v>753</v>
      </c>
      <c r="M765" s="55" t="s">
        <v>600</v>
      </c>
      <c r="N765" s="55" t="s">
        <v>53</v>
      </c>
      <c r="O765" s="55" t="s">
        <v>53</v>
      </c>
      <c r="P765" s="55" t="s">
        <v>52</v>
      </c>
      <c r="Q765" s="55" t="s">
        <v>53</v>
      </c>
      <c r="R765" s="55" t="s">
        <v>757</v>
      </c>
      <c r="S765" s="55" t="s">
        <v>53</v>
      </c>
      <c r="T765" s="55"/>
      <c r="U765" s="55" t="n">
        <v>533.3</v>
      </c>
      <c r="V765" s="55" t="n">
        <v>382.25</v>
      </c>
      <c r="W765" s="55" t="n">
        <v>61.11</v>
      </c>
      <c r="X765" s="55" t="s">
        <v>319</v>
      </c>
      <c r="Y765" s="55" t="n">
        <v>54.999</v>
      </c>
      <c r="Z765" s="55" t="s">
        <v>319</v>
      </c>
      <c r="AA765" s="55" t="n">
        <v>71.21</v>
      </c>
      <c r="AB765" s="55" t="s">
        <v>319</v>
      </c>
      <c r="AC765" s="55" t="n">
        <v>85.12</v>
      </c>
      <c r="AD765" s="55" t="s">
        <v>319</v>
      </c>
      <c r="AE765" s="55" t="n">
        <v>98.311</v>
      </c>
      <c r="AF765" s="55" t="s">
        <v>319</v>
      </c>
      <c r="AG765" s="55" t="n">
        <v>0</v>
      </c>
      <c r="AH765" s="55" t="s">
        <v>319</v>
      </c>
      <c r="AI765" s="55" t="n">
        <v>0</v>
      </c>
      <c r="AJ765" s="55" t="s">
        <v>319</v>
      </c>
      <c r="AK765" s="55" t="n">
        <v>0</v>
      </c>
      <c r="AL765" s="55" t="s">
        <v>319</v>
      </c>
      <c r="AM765" s="55" t="n">
        <v>27.54</v>
      </c>
      <c r="AN765" s="55" t="s">
        <v>319</v>
      </c>
      <c r="AO765" s="55" t="n">
        <v>47.83</v>
      </c>
      <c r="AP765" s="55" t="s">
        <v>319</v>
      </c>
      <c r="AQ765" s="55" t="n">
        <v>39.45</v>
      </c>
      <c r="AR765" s="55" t="s">
        <v>319</v>
      </c>
      <c r="AS765" s="55" t="n">
        <v>52.43</v>
      </c>
      <c r="AT765" s="55" t="s">
        <v>319</v>
      </c>
      <c r="AU765" s="55" t="n">
        <v>538</v>
      </c>
      <c r="AV765" s="55" t="n">
        <v>0.21504</v>
      </c>
      <c r="AW765" s="55" t="s">
        <v>600</v>
      </c>
      <c r="AX765" s="55" t="s">
        <v>755</v>
      </c>
      <c r="AY765" s="55" t="n">
        <v>1</v>
      </c>
      <c r="AZ765" s="55" t="s">
        <v>445</v>
      </c>
    </row>
    <row collapsed="false" customFormat="true" customHeight="false" hidden="false" ht="15.9" outlineLevel="0" r="766" s="171">
      <c r="A766" s="55" t="n">
        <v>749</v>
      </c>
      <c r="B766" s="55" t="n">
        <v>8745</v>
      </c>
      <c r="C766" s="145" t="s">
        <v>448</v>
      </c>
      <c r="D766" s="145" t="s">
        <v>454</v>
      </c>
      <c r="E766" s="145" t="s">
        <v>438</v>
      </c>
      <c r="F766" s="145" t="s">
        <v>751</v>
      </c>
      <c r="G766" s="55" t="s">
        <v>440</v>
      </c>
      <c r="H766" s="34" t="s">
        <v>288</v>
      </c>
      <c r="I766" s="55" t="n">
        <v>1</v>
      </c>
      <c r="J766" s="55" t="s">
        <v>449</v>
      </c>
      <c r="K766" s="55" t="s">
        <v>756</v>
      </c>
      <c r="L766" s="55" t="s">
        <v>753</v>
      </c>
      <c r="M766" s="55" t="s">
        <v>600</v>
      </c>
      <c r="N766" s="55" t="s">
        <v>53</v>
      </c>
      <c r="O766" s="55" t="s">
        <v>53</v>
      </c>
      <c r="P766" s="55" t="s">
        <v>52</v>
      </c>
      <c r="Q766" s="55" t="s">
        <v>53</v>
      </c>
      <c r="R766" s="55" t="s">
        <v>757</v>
      </c>
      <c r="S766" s="55" t="s">
        <v>53</v>
      </c>
      <c r="T766" s="55"/>
      <c r="U766" s="55" t="n">
        <v>1132.77</v>
      </c>
      <c r="V766" s="55" t="n">
        <v>858.77</v>
      </c>
      <c r="W766" s="55" t="n">
        <v>135.54</v>
      </c>
      <c r="X766" s="55" t="s">
        <v>319</v>
      </c>
      <c r="Y766" s="55" t="n">
        <v>121.986</v>
      </c>
      <c r="Z766" s="55" t="s">
        <v>319</v>
      </c>
      <c r="AA766" s="55" t="n">
        <v>154.42</v>
      </c>
      <c r="AB766" s="55" t="s">
        <v>319</v>
      </c>
      <c r="AC766" s="55" t="n">
        <v>153.87</v>
      </c>
      <c r="AD766" s="55" t="s">
        <v>319</v>
      </c>
      <c r="AE766" s="55" t="n">
        <v>157.564</v>
      </c>
      <c r="AF766" s="55" t="s">
        <v>319</v>
      </c>
      <c r="AG766" s="55" t="n">
        <v>0</v>
      </c>
      <c r="AH766" s="55" t="s">
        <v>319</v>
      </c>
      <c r="AI766" s="55" t="n">
        <v>0</v>
      </c>
      <c r="AJ766" s="55" t="s">
        <v>319</v>
      </c>
      <c r="AK766" s="55" t="n">
        <v>0</v>
      </c>
      <c r="AL766" s="55" t="s">
        <v>319</v>
      </c>
      <c r="AM766" s="55" t="n">
        <v>62.71</v>
      </c>
      <c r="AN766" s="55" t="s">
        <v>319</v>
      </c>
      <c r="AO766" s="55" t="n">
        <v>97.06</v>
      </c>
      <c r="AP766" s="55" t="s">
        <v>319</v>
      </c>
      <c r="AQ766" s="55" t="n">
        <v>105.64</v>
      </c>
      <c r="AR766" s="55" t="s">
        <v>319</v>
      </c>
      <c r="AS766" s="55" t="n">
        <v>124.9</v>
      </c>
      <c r="AT766" s="55" t="s">
        <v>319</v>
      </c>
      <c r="AU766" s="55" t="n">
        <v>1113.69</v>
      </c>
      <c r="AV766" s="55" t="n">
        <v>0.45923</v>
      </c>
      <c r="AW766" s="55" t="s">
        <v>600</v>
      </c>
      <c r="AX766" s="55" t="s">
        <v>755</v>
      </c>
      <c r="AY766" s="55" t="n">
        <v>1</v>
      </c>
      <c r="AZ766" s="55" t="s">
        <v>445</v>
      </c>
    </row>
    <row collapsed="false" customFormat="true" customHeight="false" hidden="false" ht="15.9" outlineLevel="0" r="767" s="171">
      <c r="A767" s="55" t="n">
        <v>750</v>
      </c>
      <c r="B767" s="55" t="n">
        <v>8746</v>
      </c>
      <c r="C767" s="145" t="s">
        <v>448</v>
      </c>
      <c r="D767" s="145" t="s">
        <v>454</v>
      </c>
      <c r="E767" s="145" t="s">
        <v>438</v>
      </c>
      <c r="F767" s="145" t="s">
        <v>751</v>
      </c>
      <c r="G767" s="55" t="s">
        <v>440</v>
      </c>
      <c r="H767" s="34" t="s">
        <v>288</v>
      </c>
      <c r="I767" s="55" t="n">
        <v>0</v>
      </c>
      <c r="J767" s="55" t="s">
        <v>449</v>
      </c>
      <c r="K767" s="55" t="s">
        <v>756</v>
      </c>
      <c r="L767" s="55" t="s">
        <v>753</v>
      </c>
      <c r="M767" s="55" t="s">
        <v>600</v>
      </c>
      <c r="N767" s="55" t="s">
        <v>53</v>
      </c>
      <c r="O767" s="55" t="s">
        <v>53</v>
      </c>
      <c r="P767" s="55" t="s">
        <v>53</v>
      </c>
      <c r="Q767" s="55" t="s">
        <v>53</v>
      </c>
      <c r="R767" s="55" t="s">
        <v>760</v>
      </c>
      <c r="S767" s="55" t="s">
        <v>53</v>
      </c>
      <c r="T767" s="55"/>
      <c r="U767" s="55" t="n">
        <v>143.19</v>
      </c>
      <c r="V767" s="55" t="n">
        <v>125.8</v>
      </c>
      <c r="W767" s="55" t="n">
        <v>11.85</v>
      </c>
      <c r="X767" s="55" t="s">
        <v>466</v>
      </c>
      <c r="Y767" s="55" t="n">
        <v>11.85</v>
      </c>
      <c r="Z767" s="55" t="s">
        <v>466</v>
      </c>
      <c r="AA767" s="55" t="n">
        <v>11.85</v>
      </c>
      <c r="AB767" s="55" t="s">
        <v>466</v>
      </c>
      <c r="AC767" s="55" t="n">
        <v>11.85</v>
      </c>
      <c r="AD767" s="55" t="s">
        <v>466</v>
      </c>
      <c r="AE767" s="55" t="n">
        <v>11.85</v>
      </c>
      <c r="AF767" s="55" t="s">
        <v>466</v>
      </c>
      <c r="AG767" s="55" t="n">
        <v>0</v>
      </c>
      <c r="AH767" s="55" t="s">
        <v>466</v>
      </c>
      <c r="AI767" s="55" t="n">
        <v>0</v>
      </c>
      <c r="AJ767" s="55" t="s">
        <v>466</v>
      </c>
      <c r="AK767" s="55" t="n">
        <v>0</v>
      </c>
      <c r="AL767" s="55" t="s">
        <v>466</v>
      </c>
      <c r="AM767" s="55" t="n">
        <v>11.85</v>
      </c>
      <c r="AN767" s="55" t="s">
        <v>466</v>
      </c>
      <c r="AO767" s="55" t="n">
        <v>11.85</v>
      </c>
      <c r="AP767" s="55" t="s">
        <v>466</v>
      </c>
      <c r="AQ767" s="55" t="n">
        <v>11.85</v>
      </c>
      <c r="AR767" s="55" t="s">
        <v>466</v>
      </c>
      <c r="AS767" s="55" t="n">
        <v>11.85</v>
      </c>
      <c r="AT767" s="55" t="s">
        <v>466</v>
      </c>
      <c r="AU767" s="55" t="n">
        <v>106.65</v>
      </c>
      <c r="AV767" s="55" t="n">
        <v>0.0552</v>
      </c>
      <c r="AW767" s="55" t="s">
        <v>600</v>
      </c>
      <c r="AX767" s="55" t="s">
        <v>755</v>
      </c>
      <c r="AY767" s="55" t="n">
        <v>1</v>
      </c>
      <c r="AZ767" s="55" t="s">
        <v>445</v>
      </c>
    </row>
    <row collapsed="false" customFormat="true" customHeight="false" hidden="false" ht="15.9" outlineLevel="0" r="768" s="171">
      <c r="A768" s="55" t="n">
        <v>751</v>
      </c>
      <c r="B768" s="55" t="n">
        <v>8747</v>
      </c>
      <c r="C768" s="145" t="s">
        <v>448</v>
      </c>
      <c r="D768" s="145" t="s">
        <v>454</v>
      </c>
      <c r="E768" s="145" t="s">
        <v>438</v>
      </c>
      <c r="F768" s="145" t="s">
        <v>751</v>
      </c>
      <c r="G768" s="55" t="s">
        <v>440</v>
      </c>
      <c r="H768" s="34" t="s">
        <v>288</v>
      </c>
      <c r="I768" s="55" t="n">
        <v>1</v>
      </c>
      <c r="J768" s="55" t="s">
        <v>449</v>
      </c>
      <c r="K768" s="55" t="s">
        <v>756</v>
      </c>
      <c r="L768" s="55" t="s">
        <v>753</v>
      </c>
      <c r="M768" s="55" t="s">
        <v>600</v>
      </c>
      <c r="N768" s="55" t="s">
        <v>53</v>
      </c>
      <c r="O768" s="55" t="s">
        <v>53</v>
      </c>
      <c r="P768" s="55" t="s">
        <v>52</v>
      </c>
      <c r="Q768" s="55" t="s">
        <v>53</v>
      </c>
      <c r="R768" s="55" t="s">
        <v>760</v>
      </c>
      <c r="S768" s="55" t="s">
        <v>53</v>
      </c>
      <c r="T768" s="55"/>
      <c r="U768" s="55" t="n">
        <v>536.36</v>
      </c>
      <c r="V768" s="55" t="n">
        <v>414.72</v>
      </c>
      <c r="W768" s="55" t="n">
        <v>80.76</v>
      </c>
      <c r="X768" s="55" t="s">
        <v>319</v>
      </c>
      <c r="Y768" s="55" t="n">
        <v>72.684</v>
      </c>
      <c r="Z768" s="55" t="s">
        <v>319</v>
      </c>
      <c r="AA768" s="55" t="n">
        <v>80.93</v>
      </c>
      <c r="AB768" s="55" t="s">
        <v>319</v>
      </c>
      <c r="AC768" s="55" t="n">
        <v>79.92</v>
      </c>
      <c r="AD768" s="55" t="s">
        <v>319</v>
      </c>
      <c r="AE768" s="55" t="n">
        <v>77.596</v>
      </c>
      <c r="AF768" s="55" t="s">
        <v>319</v>
      </c>
      <c r="AG768" s="55" t="n">
        <v>0</v>
      </c>
      <c r="AH768" s="55" t="s">
        <v>319</v>
      </c>
      <c r="AI768" s="55" t="n">
        <v>0</v>
      </c>
      <c r="AJ768" s="55" t="s">
        <v>319</v>
      </c>
      <c r="AK768" s="55" t="n">
        <v>0</v>
      </c>
      <c r="AL768" s="55" t="s">
        <v>319</v>
      </c>
      <c r="AM768" s="55" t="n">
        <v>35.13</v>
      </c>
      <c r="AN768" s="55" t="s">
        <v>319</v>
      </c>
      <c r="AO768" s="55" t="n">
        <v>49.48</v>
      </c>
      <c r="AP768" s="55" t="s">
        <v>319</v>
      </c>
      <c r="AQ768" s="55" t="n">
        <v>54.8</v>
      </c>
      <c r="AR768" s="55" t="s">
        <v>319</v>
      </c>
      <c r="AS768" s="55" t="n">
        <v>69.28</v>
      </c>
      <c r="AT768" s="55" t="s">
        <v>319</v>
      </c>
      <c r="AU768" s="55" t="n">
        <v>600.58</v>
      </c>
      <c r="AV768" s="55" t="n">
        <v>0.20675</v>
      </c>
      <c r="AW768" s="55" t="s">
        <v>600</v>
      </c>
      <c r="AX768" s="55" t="s">
        <v>755</v>
      </c>
      <c r="AY768" s="55" t="n">
        <v>1</v>
      </c>
      <c r="AZ768" s="55" t="s">
        <v>445</v>
      </c>
    </row>
    <row collapsed="false" customFormat="true" customHeight="false" hidden="false" ht="15.9" outlineLevel="0" r="769" s="171">
      <c r="A769" s="55" t="n">
        <v>752</v>
      </c>
      <c r="B769" s="55" t="n">
        <v>8748</v>
      </c>
      <c r="C769" s="145" t="s">
        <v>448</v>
      </c>
      <c r="D769" s="145" t="s">
        <v>454</v>
      </c>
      <c r="E769" s="145" t="s">
        <v>438</v>
      </c>
      <c r="F769" s="145" t="s">
        <v>751</v>
      </c>
      <c r="G769" s="55" t="s">
        <v>440</v>
      </c>
      <c r="H769" s="34" t="s">
        <v>288</v>
      </c>
      <c r="I769" s="55" t="n">
        <v>1</v>
      </c>
      <c r="J769" s="55" t="s">
        <v>449</v>
      </c>
      <c r="K769" s="55" t="s">
        <v>756</v>
      </c>
      <c r="L769" s="55" t="s">
        <v>753</v>
      </c>
      <c r="M769" s="55" t="s">
        <v>600</v>
      </c>
      <c r="N769" s="55" t="s">
        <v>53</v>
      </c>
      <c r="O769" s="55" t="s">
        <v>53</v>
      </c>
      <c r="P769" s="55" t="s">
        <v>52</v>
      </c>
      <c r="Q769" s="55" t="s">
        <v>53</v>
      </c>
      <c r="R769" s="55" t="s">
        <v>760</v>
      </c>
      <c r="S769" s="55" t="s">
        <v>53</v>
      </c>
      <c r="T769" s="55"/>
      <c r="U769" s="55" t="n">
        <v>877.44</v>
      </c>
      <c r="V769" s="55" t="n">
        <v>691.05</v>
      </c>
      <c r="W769" s="55" t="n">
        <v>135.82</v>
      </c>
      <c r="X769" s="55" t="s">
        <v>319</v>
      </c>
      <c r="Y769" s="55" t="n">
        <v>122.238</v>
      </c>
      <c r="Z769" s="55" t="s">
        <v>319</v>
      </c>
      <c r="AA769" s="55" t="n">
        <v>138.46</v>
      </c>
      <c r="AB769" s="55" t="s">
        <v>319</v>
      </c>
      <c r="AC769" s="55" t="n">
        <v>137.39</v>
      </c>
      <c r="AD769" s="55" t="s">
        <v>319</v>
      </c>
      <c r="AE769" s="55" t="n">
        <v>136.282</v>
      </c>
      <c r="AF769" s="55" t="s">
        <v>319</v>
      </c>
      <c r="AG769" s="55" t="n">
        <v>0</v>
      </c>
      <c r="AH769" s="55" t="s">
        <v>319</v>
      </c>
      <c r="AI769" s="55" t="n">
        <v>0</v>
      </c>
      <c r="AJ769" s="55" t="s">
        <v>319</v>
      </c>
      <c r="AK769" s="55" t="n">
        <v>0</v>
      </c>
      <c r="AL769" s="55" t="s">
        <v>319</v>
      </c>
      <c r="AM769" s="55" t="n">
        <v>61.51</v>
      </c>
      <c r="AN769" s="55" t="s">
        <v>319</v>
      </c>
      <c r="AO769" s="55" t="n">
        <v>100</v>
      </c>
      <c r="AP769" s="55" t="s">
        <v>319</v>
      </c>
      <c r="AQ769" s="55" t="n">
        <v>107.81</v>
      </c>
      <c r="AR769" s="55" t="s">
        <v>319</v>
      </c>
      <c r="AS769" s="55" t="n">
        <v>130.7</v>
      </c>
      <c r="AT769" s="55" t="s">
        <v>319</v>
      </c>
      <c r="AU769" s="55" t="n">
        <v>1070.21</v>
      </c>
      <c r="AV769" s="55" t="n">
        <v>0.33823</v>
      </c>
      <c r="AW769" s="55" t="s">
        <v>600</v>
      </c>
      <c r="AX769" s="55" t="s">
        <v>755</v>
      </c>
      <c r="AY769" s="55" t="n">
        <v>1</v>
      </c>
      <c r="AZ769" s="55" t="s">
        <v>445</v>
      </c>
    </row>
    <row collapsed="false" customFormat="true" customHeight="false" hidden="false" ht="15.9" outlineLevel="0" r="770" s="171">
      <c r="A770" s="55" t="n">
        <v>753</v>
      </c>
      <c r="B770" s="55" t="n">
        <v>8749</v>
      </c>
      <c r="C770" s="145" t="s">
        <v>448</v>
      </c>
      <c r="D770" s="145" t="s">
        <v>454</v>
      </c>
      <c r="E770" s="145" t="s">
        <v>438</v>
      </c>
      <c r="F770" s="145" t="s">
        <v>751</v>
      </c>
      <c r="G770" s="55" t="s">
        <v>440</v>
      </c>
      <c r="H770" s="34" t="s">
        <v>288</v>
      </c>
      <c r="I770" s="55" t="n">
        <v>1</v>
      </c>
      <c r="J770" s="55" t="s">
        <v>449</v>
      </c>
      <c r="K770" s="55" t="s">
        <v>756</v>
      </c>
      <c r="L770" s="55" t="s">
        <v>753</v>
      </c>
      <c r="M770" s="55" t="s">
        <v>600</v>
      </c>
      <c r="N770" s="55" t="s">
        <v>52</v>
      </c>
      <c r="O770" s="55" t="s">
        <v>53</v>
      </c>
      <c r="P770" s="55" t="s">
        <v>52</v>
      </c>
      <c r="Q770" s="55" t="s">
        <v>53</v>
      </c>
      <c r="R770" s="55" t="s">
        <v>757</v>
      </c>
      <c r="S770" s="55" t="s">
        <v>53</v>
      </c>
      <c r="T770" s="55"/>
      <c r="U770" s="55" t="n">
        <v>892.53</v>
      </c>
      <c r="V770" s="55" t="n">
        <v>665.83</v>
      </c>
      <c r="W770" s="55" t="n">
        <v>101.67</v>
      </c>
      <c r="X770" s="55" t="s">
        <v>319</v>
      </c>
      <c r="Y770" s="55" t="n">
        <v>91.503</v>
      </c>
      <c r="Z770" s="55" t="s">
        <v>319</v>
      </c>
      <c r="AA770" s="55" t="n">
        <v>114.76</v>
      </c>
      <c r="AB770" s="55" t="s">
        <v>319</v>
      </c>
      <c r="AC770" s="55" t="n">
        <v>113.59</v>
      </c>
      <c r="AD770" s="55" t="s">
        <v>319</v>
      </c>
      <c r="AE770" s="55" t="n">
        <v>121.337</v>
      </c>
      <c r="AF770" s="55" t="s">
        <v>319</v>
      </c>
      <c r="AG770" s="55" t="n">
        <v>0</v>
      </c>
      <c r="AH770" s="55" t="s">
        <v>319</v>
      </c>
      <c r="AI770" s="55" t="n">
        <v>0</v>
      </c>
      <c r="AJ770" s="55" t="s">
        <v>319</v>
      </c>
      <c r="AK770" s="55" t="n">
        <v>0</v>
      </c>
      <c r="AL770" s="55" t="s">
        <v>319</v>
      </c>
      <c r="AM770" s="55" t="n">
        <v>43.54</v>
      </c>
      <c r="AN770" s="55" t="s">
        <v>319</v>
      </c>
      <c r="AO770" s="55" t="n">
        <v>58.37</v>
      </c>
      <c r="AP770" s="55" t="s">
        <v>319</v>
      </c>
      <c r="AQ770" s="55" t="n">
        <v>50.12</v>
      </c>
      <c r="AR770" s="55" t="s">
        <v>319</v>
      </c>
      <c r="AS770" s="55" t="n">
        <v>80.12</v>
      </c>
      <c r="AT770" s="55" t="s">
        <v>319</v>
      </c>
      <c r="AU770" s="55" t="n">
        <v>775.01</v>
      </c>
      <c r="AV770" s="55" t="n">
        <v>0.36961</v>
      </c>
      <c r="AW770" s="55" t="s">
        <v>634</v>
      </c>
      <c r="AX770" s="55" t="s">
        <v>755</v>
      </c>
      <c r="AY770" s="55" t="n">
        <v>1</v>
      </c>
      <c r="AZ770" s="55" t="s">
        <v>445</v>
      </c>
    </row>
    <row collapsed="false" customFormat="true" customHeight="false" hidden="false" ht="15.9" outlineLevel="0" r="771" s="171">
      <c r="A771" s="55" t="n">
        <v>754</v>
      </c>
      <c r="B771" s="55" t="n">
        <v>8750</v>
      </c>
      <c r="C771" s="145" t="s">
        <v>448</v>
      </c>
      <c r="D771" s="145" t="s">
        <v>454</v>
      </c>
      <c r="E771" s="145" t="s">
        <v>438</v>
      </c>
      <c r="F771" s="145" t="s">
        <v>751</v>
      </c>
      <c r="G771" s="55" t="s">
        <v>440</v>
      </c>
      <c r="H771" s="34" t="s">
        <v>288</v>
      </c>
      <c r="I771" s="55" t="n">
        <v>1</v>
      </c>
      <c r="J771" s="55" t="s">
        <v>449</v>
      </c>
      <c r="K771" s="55" t="s">
        <v>756</v>
      </c>
      <c r="L771" s="55" t="s">
        <v>753</v>
      </c>
      <c r="M771" s="55" t="s">
        <v>600</v>
      </c>
      <c r="N771" s="55" t="s">
        <v>52</v>
      </c>
      <c r="O771" s="55" t="s">
        <v>53</v>
      </c>
      <c r="P771" s="55" t="s">
        <v>52</v>
      </c>
      <c r="Q771" s="55" t="s">
        <v>53</v>
      </c>
      <c r="R771" s="55" t="s">
        <v>757</v>
      </c>
      <c r="S771" s="55" t="s">
        <v>53</v>
      </c>
      <c r="T771" s="55"/>
      <c r="U771" s="55" t="n">
        <v>405.66</v>
      </c>
      <c r="V771" s="55" t="n">
        <v>725.74</v>
      </c>
      <c r="W771" s="55" t="n">
        <v>115.2</v>
      </c>
      <c r="X771" s="55" t="s">
        <v>319</v>
      </c>
      <c r="Y771" s="55" t="n">
        <v>103.68</v>
      </c>
      <c r="Z771" s="55" t="s">
        <v>319</v>
      </c>
      <c r="AA771" s="55" t="n">
        <v>125.87</v>
      </c>
      <c r="AB771" s="55" t="s">
        <v>319</v>
      </c>
      <c r="AC771" s="55" t="n">
        <v>116.76</v>
      </c>
      <c r="AD771" s="55" t="s">
        <v>319</v>
      </c>
      <c r="AE771" s="55" t="n">
        <v>122.7</v>
      </c>
      <c r="AF771" s="55" t="s">
        <v>319</v>
      </c>
      <c r="AG771" s="55" t="n">
        <v>0</v>
      </c>
      <c r="AH771" s="55" t="s">
        <v>319</v>
      </c>
      <c r="AI771" s="55" t="n">
        <v>0</v>
      </c>
      <c r="AJ771" s="55" t="s">
        <v>319</v>
      </c>
      <c r="AK771" s="55" t="n">
        <v>0</v>
      </c>
      <c r="AL771" s="55" t="s">
        <v>319</v>
      </c>
      <c r="AM771" s="55" t="n">
        <v>46.74</v>
      </c>
      <c r="AN771" s="55" t="s">
        <v>319</v>
      </c>
      <c r="AO771" s="55" t="n">
        <v>73.49</v>
      </c>
      <c r="AP771" s="55" t="s">
        <v>319</v>
      </c>
      <c r="AQ771" s="55" t="n">
        <v>82.7</v>
      </c>
      <c r="AR771" s="55" t="s">
        <v>319</v>
      </c>
      <c r="AS771" s="55" t="n">
        <v>101.56</v>
      </c>
      <c r="AT771" s="55" t="s">
        <v>319</v>
      </c>
      <c r="AU771" s="55" t="n">
        <v>888.7</v>
      </c>
      <c r="AV771" s="55" t="n">
        <v>0.37363</v>
      </c>
      <c r="AW771" s="55" t="s">
        <v>634</v>
      </c>
      <c r="AX771" s="55" t="s">
        <v>755</v>
      </c>
      <c r="AY771" s="55" t="n">
        <v>1</v>
      </c>
      <c r="AZ771" s="55" t="s">
        <v>445</v>
      </c>
    </row>
    <row collapsed="false" customFormat="true" customHeight="false" hidden="false" ht="15.9" outlineLevel="0" r="772" s="171">
      <c r="A772" s="55" t="n">
        <v>755</v>
      </c>
      <c r="B772" s="55" t="n">
        <v>8751</v>
      </c>
      <c r="C772" s="145" t="s">
        <v>448</v>
      </c>
      <c r="D772" s="145" t="s">
        <v>454</v>
      </c>
      <c r="E772" s="145" t="s">
        <v>438</v>
      </c>
      <c r="F772" s="145" t="s">
        <v>751</v>
      </c>
      <c r="G772" s="55" t="s">
        <v>440</v>
      </c>
      <c r="H772" s="34" t="s">
        <v>288</v>
      </c>
      <c r="I772" s="55" t="n">
        <v>1</v>
      </c>
      <c r="J772" s="55" t="s">
        <v>449</v>
      </c>
      <c r="K772" s="55" t="s">
        <v>756</v>
      </c>
      <c r="L772" s="55" t="s">
        <v>753</v>
      </c>
      <c r="M772" s="55" t="s">
        <v>600</v>
      </c>
      <c r="N772" s="55" t="s">
        <v>52</v>
      </c>
      <c r="O772" s="55" t="s">
        <v>53</v>
      </c>
      <c r="P772" s="55" t="s">
        <v>52</v>
      </c>
      <c r="Q772" s="55" t="s">
        <v>53</v>
      </c>
      <c r="R772" s="55" t="s">
        <v>757</v>
      </c>
      <c r="S772" s="55" t="s">
        <v>53</v>
      </c>
      <c r="T772" s="55"/>
      <c r="U772" s="55" t="n">
        <v>430.44</v>
      </c>
      <c r="V772" s="55" t="n">
        <v>357.27</v>
      </c>
      <c r="W772" s="55" t="n">
        <v>56.59</v>
      </c>
      <c r="X772" s="55" t="s">
        <v>319</v>
      </c>
      <c r="Y772" s="55" t="n">
        <v>50.931</v>
      </c>
      <c r="Z772" s="55" t="s">
        <v>319</v>
      </c>
      <c r="AA772" s="55" t="n">
        <v>63.74</v>
      </c>
      <c r="AB772" s="55" t="s">
        <v>319</v>
      </c>
      <c r="AC772" s="55" t="n">
        <v>62.44</v>
      </c>
      <c r="AD772" s="55" t="s">
        <v>319</v>
      </c>
      <c r="AE772" s="55" t="n">
        <v>63.129</v>
      </c>
      <c r="AF772" s="55" t="s">
        <v>319</v>
      </c>
      <c r="AG772" s="55" t="n">
        <v>0</v>
      </c>
      <c r="AH772" s="55" t="s">
        <v>319</v>
      </c>
      <c r="AI772" s="55" t="n">
        <v>0</v>
      </c>
      <c r="AJ772" s="55" t="s">
        <v>319</v>
      </c>
      <c r="AK772" s="55" t="n">
        <v>0</v>
      </c>
      <c r="AL772" s="55" t="s">
        <v>319</v>
      </c>
      <c r="AM772" s="55" t="n">
        <v>22.51</v>
      </c>
      <c r="AN772" s="55" t="s">
        <v>319</v>
      </c>
      <c r="AO772" s="55" t="n">
        <v>42.55</v>
      </c>
      <c r="AP772" s="55" t="s">
        <v>319</v>
      </c>
      <c r="AQ772" s="55" t="n">
        <v>37.16</v>
      </c>
      <c r="AR772" s="55" t="s">
        <v>319</v>
      </c>
      <c r="AS772" s="55" t="n">
        <v>48.45</v>
      </c>
      <c r="AT772" s="55" t="s">
        <v>319</v>
      </c>
      <c r="AU772" s="55" t="n">
        <v>447.5</v>
      </c>
      <c r="AV772" s="55" t="n">
        <v>0.20083</v>
      </c>
      <c r="AW772" s="55" t="s">
        <v>634</v>
      </c>
      <c r="AX772" s="55" t="s">
        <v>755</v>
      </c>
      <c r="AY772" s="55" t="n">
        <v>1</v>
      </c>
      <c r="AZ772" s="55" t="s">
        <v>445</v>
      </c>
    </row>
    <row collapsed="false" customFormat="true" customHeight="false" hidden="false" ht="15.9" outlineLevel="0" r="773" s="171">
      <c r="A773" s="55" t="n">
        <v>756</v>
      </c>
      <c r="B773" s="55" t="n">
        <v>8752</v>
      </c>
      <c r="C773" s="145" t="s">
        <v>448</v>
      </c>
      <c r="D773" s="145" t="s">
        <v>454</v>
      </c>
      <c r="E773" s="145" t="s">
        <v>438</v>
      </c>
      <c r="F773" s="145" t="s">
        <v>751</v>
      </c>
      <c r="G773" s="55" t="s">
        <v>440</v>
      </c>
      <c r="H773" s="34" t="s">
        <v>288</v>
      </c>
      <c r="I773" s="55" t="n">
        <v>1</v>
      </c>
      <c r="J773" s="55" t="s">
        <v>449</v>
      </c>
      <c r="K773" s="55" t="s">
        <v>756</v>
      </c>
      <c r="L773" s="55" t="s">
        <v>753</v>
      </c>
      <c r="M773" s="55" t="s">
        <v>600</v>
      </c>
      <c r="N773" s="55" t="s">
        <v>52</v>
      </c>
      <c r="O773" s="55" t="s">
        <v>53</v>
      </c>
      <c r="P773" s="55" t="s">
        <v>52</v>
      </c>
      <c r="Q773" s="55" t="s">
        <v>53</v>
      </c>
      <c r="R773" s="55" t="s">
        <v>757</v>
      </c>
      <c r="S773" s="55" t="s">
        <v>53</v>
      </c>
      <c r="T773" s="55"/>
      <c r="U773" s="55" t="n">
        <v>419.66</v>
      </c>
      <c r="V773" s="55" t="n">
        <v>348.68</v>
      </c>
      <c r="W773" s="55" t="n">
        <v>60.58</v>
      </c>
      <c r="X773" s="55" t="s">
        <v>319</v>
      </c>
      <c r="Y773" s="55" t="n">
        <v>54.522</v>
      </c>
      <c r="Z773" s="55" t="s">
        <v>319</v>
      </c>
      <c r="AA773" s="55" t="n">
        <v>66.33</v>
      </c>
      <c r="AB773" s="55" t="s">
        <v>319</v>
      </c>
      <c r="AC773" s="55" t="n">
        <v>64.6</v>
      </c>
      <c r="AD773" s="55" t="s">
        <v>319</v>
      </c>
      <c r="AE773" s="55" t="n">
        <v>65.298</v>
      </c>
      <c r="AF773" s="55" t="s">
        <v>319</v>
      </c>
      <c r="AG773" s="55" t="n">
        <v>0</v>
      </c>
      <c r="AH773" s="55" t="s">
        <v>319</v>
      </c>
      <c r="AI773" s="55" t="n">
        <v>0</v>
      </c>
      <c r="AJ773" s="55" t="s">
        <v>319</v>
      </c>
      <c r="AK773" s="55" t="n">
        <v>0</v>
      </c>
      <c r="AL773" s="55" t="s">
        <v>319</v>
      </c>
      <c r="AM773" s="55" t="n">
        <v>22.97</v>
      </c>
      <c r="AN773" s="55" t="s">
        <v>319</v>
      </c>
      <c r="AO773" s="55" t="n">
        <v>44.43</v>
      </c>
      <c r="AP773" s="55" t="s">
        <v>319</v>
      </c>
      <c r="AQ773" s="55" t="n">
        <v>40.95</v>
      </c>
      <c r="AR773" s="55" t="s">
        <v>319</v>
      </c>
      <c r="AS773" s="55" t="n">
        <v>52.03</v>
      </c>
      <c r="AT773" s="55" t="s">
        <v>319</v>
      </c>
      <c r="AU773" s="55" t="n">
        <v>471.71</v>
      </c>
      <c r="AV773" s="55" t="n">
        <v>0.15776</v>
      </c>
      <c r="AW773" s="55" t="s">
        <v>634</v>
      </c>
      <c r="AX773" s="55" t="s">
        <v>755</v>
      </c>
      <c r="AY773" s="55" t="n">
        <v>1</v>
      </c>
      <c r="AZ773" s="55" t="s">
        <v>445</v>
      </c>
    </row>
    <row collapsed="false" customFormat="true" customHeight="false" hidden="false" ht="15.9" outlineLevel="0" r="774" s="171">
      <c r="A774" s="55" t="n">
        <v>757</v>
      </c>
      <c r="B774" s="55" t="n">
        <v>8753</v>
      </c>
      <c r="C774" s="145" t="s">
        <v>448</v>
      </c>
      <c r="D774" s="145" t="s">
        <v>454</v>
      </c>
      <c r="E774" s="145" t="s">
        <v>438</v>
      </c>
      <c r="F774" s="145" t="s">
        <v>751</v>
      </c>
      <c r="G774" s="55" t="s">
        <v>440</v>
      </c>
      <c r="H774" s="34" t="s">
        <v>288</v>
      </c>
      <c r="I774" s="55" t="n">
        <v>1</v>
      </c>
      <c r="J774" s="55" t="s">
        <v>449</v>
      </c>
      <c r="K774" s="55" t="s">
        <v>756</v>
      </c>
      <c r="L774" s="55" t="s">
        <v>753</v>
      </c>
      <c r="M774" s="55" t="s">
        <v>600</v>
      </c>
      <c r="N774" s="55" t="s">
        <v>52</v>
      </c>
      <c r="O774" s="55" t="s">
        <v>53</v>
      </c>
      <c r="P774" s="55" t="s">
        <v>52</v>
      </c>
      <c r="Q774" s="55" t="s">
        <v>53</v>
      </c>
      <c r="R774" s="55" t="s">
        <v>757</v>
      </c>
      <c r="S774" s="55" t="s">
        <v>53</v>
      </c>
      <c r="T774" s="55"/>
      <c r="U774" s="55" t="n">
        <v>460.07</v>
      </c>
      <c r="V774" s="55" t="n">
        <v>401.98</v>
      </c>
      <c r="W774" s="55" t="n">
        <v>60.23</v>
      </c>
      <c r="X774" s="55" t="s">
        <v>319</v>
      </c>
      <c r="Y774" s="55" t="n">
        <v>71.73</v>
      </c>
      <c r="Z774" s="55" t="s">
        <v>319</v>
      </c>
      <c r="AA774" s="55" t="n">
        <v>62.84</v>
      </c>
      <c r="AB774" s="55" t="s">
        <v>319</v>
      </c>
      <c r="AC774" s="55" t="n">
        <v>60.97</v>
      </c>
      <c r="AD774" s="55" t="s">
        <v>319</v>
      </c>
      <c r="AE774" s="55" t="n">
        <v>71.67</v>
      </c>
      <c r="AF774" s="55" t="s">
        <v>319</v>
      </c>
      <c r="AG774" s="55" t="n">
        <v>0</v>
      </c>
      <c r="AH774" s="55" t="s">
        <v>319</v>
      </c>
      <c r="AI774" s="55" t="n">
        <v>0</v>
      </c>
      <c r="AJ774" s="55" t="s">
        <v>319</v>
      </c>
      <c r="AK774" s="55" t="n">
        <v>0</v>
      </c>
      <c r="AL774" s="55" t="s">
        <v>319</v>
      </c>
      <c r="AM774" s="55" t="n">
        <v>48.84</v>
      </c>
      <c r="AN774" s="55" t="s">
        <v>319</v>
      </c>
      <c r="AO774" s="55" t="n">
        <v>36.43</v>
      </c>
      <c r="AP774" s="55" t="s">
        <v>319</v>
      </c>
      <c r="AQ774" s="55" t="n">
        <v>39.96</v>
      </c>
      <c r="AR774" s="55" t="s">
        <v>319</v>
      </c>
      <c r="AS774" s="55" t="n">
        <v>51.74</v>
      </c>
      <c r="AT774" s="55" t="s">
        <v>319</v>
      </c>
      <c r="AU774" s="55" t="n">
        <v>504.41</v>
      </c>
      <c r="AV774" s="55" t="n">
        <v>0.20523</v>
      </c>
      <c r="AW774" s="55" t="s">
        <v>634</v>
      </c>
      <c r="AX774" s="55" t="s">
        <v>755</v>
      </c>
      <c r="AY774" s="55" t="n">
        <v>1</v>
      </c>
      <c r="AZ774" s="55" t="s">
        <v>445</v>
      </c>
    </row>
    <row collapsed="false" customFormat="true" customHeight="false" hidden="false" ht="15.9" outlineLevel="0" r="775" s="171">
      <c r="A775" s="55" t="n">
        <v>758</v>
      </c>
      <c r="B775" s="55" t="n">
        <v>8754</v>
      </c>
      <c r="C775" s="145" t="s">
        <v>448</v>
      </c>
      <c r="D775" s="145" t="s">
        <v>454</v>
      </c>
      <c r="E775" s="145" t="s">
        <v>438</v>
      </c>
      <c r="F775" s="145" t="s">
        <v>751</v>
      </c>
      <c r="G775" s="55" t="s">
        <v>440</v>
      </c>
      <c r="H775" s="34" t="s">
        <v>288</v>
      </c>
      <c r="I775" s="55" t="n">
        <v>1</v>
      </c>
      <c r="J775" s="55" t="s">
        <v>449</v>
      </c>
      <c r="K775" s="55" t="s">
        <v>756</v>
      </c>
      <c r="L775" s="55" t="s">
        <v>753</v>
      </c>
      <c r="M775" s="55" t="s">
        <v>600</v>
      </c>
      <c r="N775" s="55" t="s">
        <v>52</v>
      </c>
      <c r="O775" s="55" t="s">
        <v>53</v>
      </c>
      <c r="P775" s="55" t="s">
        <v>52</v>
      </c>
      <c r="Q775" s="55" t="s">
        <v>53</v>
      </c>
      <c r="R775" s="55" t="s">
        <v>757</v>
      </c>
      <c r="S775" s="55" t="s">
        <v>53</v>
      </c>
      <c r="T775" s="55"/>
      <c r="U775" s="55" t="n">
        <v>898.15</v>
      </c>
      <c r="V775" s="55" t="n">
        <v>716.04</v>
      </c>
      <c r="W775" s="55" t="n">
        <v>126.48</v>
      </c>
      <c r="X775" s="55" t="s">
        <v>319</v>
      </c>
      <c r="Y775" s="55" t="n">
        <v>113.832</v>
      </c>
      <c r="Z775" s="55" t="s">
        <v>319</v>
      </c>
      <c r="AA775" s="55" t="n">
        <v>137.38</v>
      </c>
      <c r="AB775" s="55" t="s">
        <v>319</v>
      </c>
      <c r="AC775" s="55" t="n">
        <v>131.28</v>
      </c>
      <c r="AD775" s="55" t="s">
        <v>319</v>
      </c>
      <c r="AE775" s="55" t="n">
        <v>134.448</v>
      </c>
      <c r="AF775" s="55" t="s">
        <v>319</v>
      </c>
      <c r="AG775" s="55" t="n">
        <v>0</v>
      </c>
      <c r="AH775" s="55" t="s">
        <v>319</v>
      </c>
      <c r="AI775" s="55" t="n">
        <v>0</v>
      </c>
      <c r="AJ775" s="55" t="s">
        <v>319</v>
      </c>
      <c r="AK775" s="55" t="n">
        <v>0</v>
      </c>
      <c r="AL775" s="55" t="s">
        <v>319</v>
      </c>
      <c r="AM775" s="55" t="n">
        <v>23.16</v>
      </c>
      <c r="AN775" s="55" t="s">
        <v>319</v>
      </c>
      <c r="AO775" s="55" t="n">
        <v>79.22</v>
      </c>
      <c r="AP775" s="55" t="s">
        <v>319</v>
      </c>
      <c r="AQ775" s="55" t="n">
        <v>95.81</v>
      </c>
      <c r="AR775" s="55" t="s">
        <v>319</v>
      </c>
      <c r="AS775" s="55" t="n">
        <v>103.71</v>
      </c>
      <c r="AT775" s="55" t="s">
        <v>319</v>
      </c>
      <c r="AU775" s="55" t="n">
        <v>945.32</v>
      </c>
      <c r="AV775" s="55" t="n">
        <v>0.39772</v>
      </c>
      <c r="AW775" s="55" t="s">
        <v>634</v>
      </c>
      <c r="AX775" s="55" t="s">
        <v>755</v>
      </c>
      <c r="AY775" s="55" t="n">
        <v>1</v>
      </c>
      <c r="AZ775" s="55" t="s">
        <v>445</v>
      </c>
    </row>
    <row collapsed="false" customFormat="true" customHeight="false" hidden="false" ht="15.9" outlineLevel="0" r="776" s="171">
      <c r="A776" s="55" t="n">
        <v>759</v>
      </c>
      <c r="B776" s="55" t="n">
        <v>8755</v>
      </c>
      <c r="C776" s="145" t="s">
        <v>448</v>
      </c>
      <c r="D776" s="145" t="s">
        <v>454</v>
      </c>
      <c r="E776" s="145" t="s">
        <v>438</v>
      </c>
      <c r="F776" s="145" t="s">
        <v>751</v>
      </c>
      <c r="G776" s="55" t="s">
        <v>440</v>
      </c>
      <c r="H776" s="34" t="s">
        <v>288</v>
      </c>
      <c r="I776" s="55" t="n">
        <v>1</v>
      </c>
      <c r="J776" s="55" t="s">
        <v>449</v>
      </c>
      <c r="K776" s="55" t="s">
        <v>756</v>
      </c>
      <c r="L776" s="55" t="s">
        <v>753</v>
      </c>
      <c r="M776" s="55" t="s">
        <v>600</v>
      </c>
      <c r="N776" s="55" t="s">
        <v>52</v>
      </c>
      <c r="O776" s="55" t="s">
        <v>53</v>
      </c>
      <c r="P776" s="55" t="s">
        <v>52</v>
      </c>
      <c r="Q776" s="55" t="s">
        <v>53</v>
      </c>
      <c r="R776" s="55" t="s">
        <v>757</v>
      </c>
      <c r="S776" s="55" t="s">
        <v>53</v>
      </c>
      <c r="T776" s="55"/>
      <c r="U776" s="55" t="n">
        <v>416.5</v>
      </c>
      <c r="V776" s="55" t="n">
        <v>351.5</v>
      </c>
      <c r="W776" s="55" t="n">
        <v>61.73</v>
      </c>
      <c r="X776" s="55" t="s">
        <v>319</v>
      </c>
      <c r="Y776" s="55" t="n">
        <v>55.557</v>
      </c>
      <c r="Z776" s="55" t="s">
        <v>319</v>
      </c>
      <c r="AA776" s="55" t="n">
        <v>68.05</v>
      </c>
      <c r="AB776" s="55" t="s">
        <v>319</v>
      </c>
      <c r="AC776" s="55" t="n">
        <v>65.89</v>
      </c>
      <c r="AD776" s="55" t="s">
        <v>319</v>
      </c>
      <c r="AE776" s="55" t="n">
        <v>68.563</v>
      </c>
      <c r="AF776" s="55" t="s">
        <v>319</v>
      </c>
      <c r="AG776" s="55" t="n">
        <v>0</v>
      </c>
      <c r="AH776" s="55" t="s">
        <v>319</v>
      </c>
      <c r="AI776" s="55" t="n">
        <v>0</v>
      </c>
      <c r="AJ776" s="55" t="s">
        <v>319</v>
      </c>
      <c r="AK776" s="55" t="n">
        <v>0</v>
      </c>
      <c r="AL776" s="55" t="s">
        <v>319</v>
      </c>
      <c r="AM776" s="55" t="n">
        <v>24.37</v>
      </c>
      <c r="AN776" s="55" t="s">
        <v>319</v>
      </c>
      <c r="AO776" s="55" t="n">
        <v>39.58</v>
      </c>
      <c r="AP776" s="55" t="s">
        <v>319</v>
      </c>
      <c r="AQ776" s="55" t="n">
        <v>40.55</v>
      </c>
      <c r="AR776" s="55" t="s">
        <v>319</v>
      </c>
      <c r="AS776" s="55" t="n">
        <v>52.06</v>
      </c>
      <c r="AT776" s="55" t="s">
        <v>319</v>
      </c>
      <c r="AU776" s="55" t="n">
        <v>476.35</v>
      </c>
      <c r="AV776" s="55" t="n">
        <v>0.20083</v>
      </c>
      <c r="AW776" s="55" t="s">
        <v>634</v>
      </c>
      <c r="AX776" s="55" t="s">
        <v>755</v>
      </c>
      <c r="AY776" s="55" t="n">
        <v>1</v>
      </c>
      <c r="AZ776" s="55" t="s">
        <v>445</v>
      </c>
    </row>
    <row collapsed="false" customFormat="true" customHeight="false" hidden="false" ht="15.9" outlineLevel="0" r="777" s="171">
      <c r="A777" s="55" t="n">
        <v>760</v>
      </c>
      <c r="B777" s="55" t="n">
        <v>8756</v>
      </c>
      <c r="C777" s="145" t="s">
        <v>448</v>
      </c>
      <c r="D777" s="145" t="s">
        <v>454</v>
      </c>
      <c r="E777" s="145" t="s">
        <v>438</v>
      </c>
      <c r="F777" s="145" t="s">
        <v>751</v>
      </c>
      <c r="G777" s="55" t="s">
        <v>440</v>
      </c>
      <c r="H777" s="34" t="s">
        <v>288</v>
      </c>
      <c r="I777" s="55" t="n">
        <v>1</v>
      </c>
      <c r="J777" s="55" t="s">
        <v>449</v>
      </c>
      <c r="K777" s="55" t="s">
        <v>756</v>
      </c>
      <c r="L777" s="55" t="s">
        <v>753</v>
      </c>
      <c r="M777" s="55" t="s">
        <v>634</v>
      </c>
      <c r="N777" s="55" t="s">
        <v>52</v>
      </c>
      <c r="O777" s="55" t="s">
        <v>53</v>
      </c>
      <c r="P777" s="55" t="s">
        <v>52</v>
      </c>
      <c r="Q777" s="55" t="s">
        <v>53</v>
      </c>
      <c r="R777" s="55" t="s">
        <v>757</v>
      </c>
      <c r="S777" s="55" t="s">
        <v>53</v>
      </c>
      <c r="T777" s="55"/>
      <c r="U777" s="55" t="n">
        <v>980.13</v>
      </c>
      <c r="V777" s="55" t="n">
        <v>830.97</v>
      </c>
      <c r="W777" s="55" t="n">
        <v>105.44</v>
      </c>
      <c r="X777" s="55" t="s">
        <v>319</v>
      </c>
      <c r="Y777" s="55" t="n">
        <v>67.28</v>
      </c>
      <c r="Z777" s="55" t="s">
        <v>319</v>
      </c>
      <c r="AA777" s="55"/>
      <c r="AB777" s="55" t="s">
        <v>319</v>
      </c>
      <c r="AC777" s="55"/>
      <c r="AD777" s="55" t="s">
        <v>319</v>
      </c>
      <c r="AE777" s="55"/>
      <c r="AF777" s="55" t="s">
        <v>319</v>
      </c>
      <c r="AG777" s="55" t="n">
        <v>0</v>
      </c>
      <c r="AH777" s="55" t="s">
        <v>319</v>
      </c>
      <c r="AI777" s="55" t="n">
        <v>0</v>
      </c>
      <c r="AJ777" s="55" t="s">
        <v>319</v>
      </c>
      <c r="AK777" s="55" t="n">
        <v>0</v>
      </c>
      <c r="AL777" s="55" t="s">
        <v>319</v>
      </c>
      <c r="AM777" s="55" t="n">
        <v>0</v>
      </c>
      <c r="AN777" s="55" t="s">
        <v>319</v>
      </c>
      <c r="AO777" s="55"/>
      <c r="AP777" s="55" t="s">
        <v>319</v>
      </c>
      <c r="AQ777" s="55" t="n">
        <v>48.72</v>
      </c>
      <c r="AR777" s="55" t="s">
        <v>319</v>
      </c>
      <c r="AS777" s="55" t="n">
        <v>86.28</v>
      </c>
      <c r="AT777" s="55" t="s">
        <v>319</v>
      </c>
      <c r="AU777" s="55" t="n">
        <v>307.72</v>
      </c>
      <c r="AV777" s="55" t="n">
        <v>0.32131</v>
      </c>
      <c r="AW777" s="55" t="s">
        <v>634</v>
      </c>
      <c r="AX777" s="55" t="s">
        <v>755</v>
      </c>
      <c r="AY777" s="55" t="n">
        <v>1</v>
      </c>
      <c r="AZ777" s="55" t="s">
        <v>445</v>
      </c>
    </row>
    <row collapsed="false" customFormat="true" customHeight="false" hidden="false" ht="15.9" outlineLevel="0" r="778" s="171">
      <c r="A778" s="55" t="n">
        <v>761</v>
      </c>
      <c r="B778" s="55" t="n">
        <v>8757</v>
      </c>
      <c r="C778" s="145" t="s">
        <v>448</v>
      </c>
      <c r="D778" s="145" t="s">
        <v>454</v>
      </c>
      <c r="E778" s="145" t="s">
        <v>438</v>
      </c>
      <c r="F778" s="145" t="s">
        <v>751</v>
      </c>
      <c r="G778" s="55" t="s">
        <v>440</v>
      </c>
      <c r="H778" s="34" t="s">
        <v>288</v>
      </c>
      <c r="I778" s="55" t="n">
        <v>1</v>
      </c>
      <c r="J778" s="55" t="s">
        <v>449</v>
      </c>
      <c r="K778" s="55" t="s">
        <v>756</v>
      </c>
      <c r="L778" s="55" t="s">
        <v>753</v>
      </c>
      <c r="M778" s="55" t="s">
        <v>600</v>
      </c>
      <c r="N778" s="55" t="s">
        <v>52</v>
      </c>
      <c r="O778" s="55" t="s">
        <v>53</v>
      </c>
      <c r="P778" s="55" t="s">
        <v>52</v>
      </c>
      <c r="Q778" s="55" t="s">
        <v>53</v>
      </c>
      <c r="R778" s="55" t="s">
        <v>757</v>
      </c>
      <c r="S778" s="55" t="s">
        <v>53</v>
      </c>
      <c r="T778" s="55"/>
      <c r="U778" s="55" t="n">
        <v>444.62</v>
      </c>
      <c r="V778" s="55" t="n">
        <v>392.25</v>
      </c>
      <c r="W778" s="55" t="n">
        <v>60.91</v>
      </c>
      <c r="X778" s="55" t="s">
        <v>319</v>
      </c>
      <c r="Y778" s="55" t="n">
        <v>54.819</v>
      </c>
      <c r="Z778" s="55" t="s">
        <v>319</v>
      </c>
      <c r="AA778" s="55" t="n">
        <v>67.1</v>
      </c>
      <c r="AB778" s="55" t="s">
        <v>319</v>
      </c>
      <c r="AC778" s="55" t="n">
        <v>65.38</v>
      </c>
      <c r="AD778" s="55" t="s">
        <v>319</v>
      </c>
      <c r="AE778" s="55" t="n">
        <v>67.451</v>
      </c>
      <c r="AF778" s="55" t="s">
        <v>319</v>
      </c>
      <c r="AG778" s="55" t="n">
        <v>0</v>
      </c>
      <c r="AH778" s="55" t="s">
        <v>319</v>
      </c>
      <c r="AI778" s="55" t="n">
        <v>0</v>
      </c>
      <c r="AJ778" s="55" t="s">
        <v>319</v>
      </c>
      <c r="AK778" s="55" t="n">
        <v>0</v>
      </c>
      <c r="AL778" s="55" t="s">
        <v>319</v>
      </c>
      <c r="AM778" s="55" t="n">
        <v>24.37</v>
      </c>
      <c r="AN778" s="55" t="s">
        <v>319</v>
      </c>
      <c r="AO778" s="55" t="n">
        <v>40.42</v>
      </c>
      <c r="AP778" s="55" t="s">
        <v>319</v>
      </c>
      <c r="AQ778" s="55" t="n">
        <v>43.15</v>
      </c>
      <c r="AR778" s="55" t="s">
        <v>319</v>
      </c>
      <c r="AS778" s="55" t="n">
        <v>54.22</v>
      </c>
      <c r="AT778" s="55" t="s">
        <v>319</v>
      </c>
      <c r="AU778" s="55" t="n">
        <v>477.82</v>
      </c>
      <c r="AV778" s="55" t="n">
        <v>0.16975</v>
      </c>
      <c r="AW778" s="55" t="s">
        <v>634</v>
      </c>
      <c r="AX778" s="55" t="s">
        <v>755</v>
      </c>
      <c r="AY778" s="55" t="n">
        <v>1</v>
      </c>
      <c r="AZ778" s="55" t="s">
        <v>445</v>
      </c>
    </row>
    <row collapsed="false" customFormat="true" customHeight="false" hidden="false" ht="15.9" outlineLevel="0" r="779" s="171">
      <c r="A779" s="55" t="n">
        <v>762</v>
      </c>
      <c r="B779" s="55" t="n">
        <v>8758</v>
      </c>
      <c r="C779" s="145" t="s">
        <v>448</v>
      </c>
      <c r="D779" s="145" t="s">
        <v>454</v>
      </c>
      <c r="E779" s="145" t="s">
        <v>438</v>
      </c>
      <c r="F779" s="145" t="s">
        <v>751</v>
      </c>
      <c r="G779" s="55" t="s">
        <v>440</v>
      </c>
      <c r="H779" s="34" t="s">
        <v>288</v>
      </c>
      <c r="I779" s="55" t="n">
        <v>1</v>
      </c>
      <c r="J779" s="55" t="s">
        <v>449</v>
      </c>
      <c r="K779" s="55" t="s">
        <v>756</v>
      </c>
      <c r="L779" s="55" t="s">
        <v>753</v>
      </c>
      <c r="M779" s="55" t="s">
        <v>600</v>
      </c>
      <c r="N779" s="55" t="s">
        <v>52</v>
      </c>
      <c r="O779" s="55" t="s">
        <v>53</v>
      </c>
      <c r="P779" s="55" t="s">
        <v>52</v>
      </c>
      <c r="Q779" s="55" t="s">
        <v>53</v>
      </c>
      <c r="R779" s="55" t="s">
        <v>757</v>
      </c>
      <c r="S779" s="55" t="s">
        <v>53</v>
      </c>
      <c r="T779" s="55"/>
      <c r="U779" s="55" t="n">
        <v>529.55</v>
      </c>
      <c r="V779" s="55" t="n">
        <v>379.9</v>
      </c>
      <c r="W779" s="55" t="n">
        <v>60.75</v>
      </c>
      <c r="X779" s="55" t="s">
        <v>319</v>
      </c>
      <c r="Y779" s="55" t="n">
        <v>54.675</v>
      </c>
      <c r="Z779" s="55" t="s">
        <v>319</v>
      </c>
      <c r="AA779" s="55" t="n">
        <v>67.51</v>
      </c>
      <c r="AB779" s="55" t="s">
        <v>319</v>
      </c>
      <c r="AC779" s="55" t="n">
        <v>6.66</v>
      </c>
      <c r="AD779" s="55" t="s">
        <v>319</v>
      </c>
      <c r="AE779" s="55" t="n">
        <v>71.465</v>
      </c>
      <c r="AF779" s="55" t="s">
        <v>319</v>
      </c>
      <c r="AG779" s="55" t="n">
        <v>0</v>
      </c>
      <c r="AH779" s="55" t="s">
        <v>319</v>
      </c>
      <c r="AI779" s="55" t="n">
        <v>0</v>
      </c>
      <c r="AJ779" s="55" t="s">
        <v>319</v>
      </c>
      <c r="AK779" s="55" t="n">
        <v>0</v>
      </c>
      <c r="AL779" s="55" t="s">
        <v>319</v>
      </c>
      <c r="AM779" s="55" t="n">
        <v>24.93</v>
      </c>
      <c r="AN779" s="55" t="s">
        <v>319</v>
      </c>
      <c r="AO779" s="55" t="n">
        <v>44.98</v>
      </c>
      <c r="AP779" s="55" t="s">
        <v>319</v>
      </c>
      <c r="AQ779" s="55" t="n">
        <v>41.79</v>
      </c>
      <c r="AR779" s="55" t="s">
        <v>319</v>
      </c>
      <c r="AS779" s="55" t="n">
        <v>53.31</v>
      </c>
      <c r="AT779" s="55" t="s">
        <v>319</v>
      </c>
      <c r="AU779" s="55" t="n">
        <v>426.07</v>
      </c>
      <c r="AV779" s="55" t="n">
        <v>0.38134</v>
      </c>
      <c r="AW779" s="55" t="s">
        <v>634</v>
      </c>
      <c r="AX779" s="55" t="s">
        <v>755</v>
      </c>
      <c r="AY779" s="55" t="n">
        <v>1</v>
      </c>
      <c r="AZ779" s="55" t="s">
        <v>445</v>
      </c>
    </row>
    <row collapsed="false" customFormat="true" customHeight="false" hidden="false" ht="15.9" outlineLevel="0" r="780" s="171">
      <c r="A780" s="55" t="n">
        <v>763</v>
      </c>
      <c r="B780" s="55" t="n">
        <v>8759</v>
      </c>
      <c r="C780" s="145" t="s">
        <v>448</v>
      </c>
      <c r="D780" s="145" t="s">
        <v>454</v>
      </c>
      <c r="E780" s="145" t="s">
        <v>438</v>
      </c>
      <c r="F780" s="145" t="s">
        <v>751</v>
      </c>
      <c r="G780" s="55" t="s">
        <v>440</v>
      </c>
      <c r="H780" s="34" t="s">
        <v>288</v>
      </c>
      <c r="I780" s="55" t="n">
        <v>1</v>
      </c>
      <c r="J780" s="55" t="s">
        <v>449</v>
      </c>
      <c r="K780" s="55" t="s">
        <v>756</v>
      </c>
      <c r="L780" s="55" t="s">
        <v>753</v>
      </c>
      <c r="M780" s="55" t="s">
        <v>600</v>
      </c>
      <c r="N780" s="55" t="s">
        <v>52</v>
      </c>
      <c r="O780" s="55" t="s">
        <v>53</v>
      </c>
      <c r="P780" s="55" t="s">
        <v>52</v>
      </c>
      <c r="Q780" s="55" t="s">
        <v>53</v>
      </c>
      <c r="R780" s="55" t="s">
        <v>757</v>
      </c>
      <c r="S780" s="55" t="s">
        <v>53</v>
      </c>
      <c r="T780" s="55"/>
      <c r="U780" s="55" t="n">
        <v>396.05</v>
      </c>
      <c r="V780" s="55" t="n">
        <v>322.34</v>
      </c>
      <c r="W780" s="55" t="n">
        <v>59.82</v>
      </c>
      <c r="X780" s="55" t="s">
        <v>319</v>
      </c>
      <c r="Y780" s="55" t="n">
        <v>53.838</v>
      </c>
      <c r="Z780" s="55" t="s">
        <v>319</v>
      </c>
      <c r="AA780" s="55" t="n">
        <v>68.72</v>
      </c>
      <c r="AB780" s="55" t="s">
        <v>319</v>
      </c>
      <c r="AC780" s="55" t="n">
        <v>66.14</v>
      </c>
      <c r="AD780" s="55" t="s">
        <v>319</v>
      </c>
      <c r="AE780" s="55" t="n">
        <v>65.322</v>
      </c>
      <c r="AF780" s="55" t="s">
        <v>319</v>
      </c>
      <c r="AG780" s="55" t="n">
        <v>0</v>
      </c>
      <c r="AH780" s="55" t="s">
        <v>319</v>
      </c>
      <c r="AI780" s="55" t="n">
        <v>0</v>
      </c>
      <c r="AJ780" s="55" t="s">
        <v>319</v>
      </c>
      <c r="AK780" s="55" t="n">
        <v>0</v>
      </c>
      <c r="AL780" s="55" t="s">
        <v>319</v>
      </c>
      <c r="AM780" s="55" t="n">
        <v>23.76</v>
      </c>
      <c r="AN780" s="55" t="s">
        <v>319</v>
      </c>
      <c r="AO780" s="55" t="n">
        <v>41.46</v>
      </c>
      <c r="AP780" s="55" t="s">
        <v>319</v>
      </c>
      <c r="AQ780" s="55" t="n">
        <v>41.97</v>
      </c>
      <c r="AR780" s="55" t="s">
        <v>319</v>
      </c>
      <c r="AS780" s="55" t="n">
        <v>56.65</v>
      </c>
      <c r="AT780" s="55" t="s">
        <v>319</v>
      </c>
      <c r="AU780" s="55" t="n">
        <v>477.68</v>
      </c>
      <c r="AV780" s="55" t="n">
        <v>0.14464</v>
      </c>
      <c r="AW780" s="55" t="s">
        <v>634</v>
      </c>
      <c r="AX780" s="55" t="s">
        <v>755</v>
      </c>
      <c r="AY780" s="55" t="n">
        <v>1</v>
      </c>
      <c r="AZ780" s="55" t="s">
        <v>445</v>
      </c>
    </row>
    <row collapsed="false" customFormat="true" customHeight="false" hidden="false" ht="15.9" outlineLevel="0" r="781" s="171">
      <c r="A781" s="55" t="n">
        <v>764</v>
      </c>
      <c r="B781" s="55" t="n">
        <v>8760</v>
      </c>
      <c r="C781" s="145" t="s">
        <v>448</v>
      </c>
      <c r="D781" s="145" t="s">
        <v>454</v>
      </c>
      <c r="E781" s="145" t="s">
        <v>438</v>
      </c>
      <c r="F781" s="145" t="s">
        <v>751</v>
      </c>
      <c r="G781" s="55" t="s">
        <v>440</v>
      </c>
      <c r="H781" s="34" t="s">
        <v>288</v>
      </c>
      <c r="I781" s="55" t="n">
        <v>1</v>
      </c>
      <c r="J781" s="55" t="s">
        <v>449</v>
      </c>
      <c r="K781" s="55" t="s">
        <v>756</v>
      </c>
      <c r="L781" s="55" t="s">
        <v>753</v>
      </c>
      <c r="M781" s="55" t="s">
        <v>600</v>
      </c>
      <c r="N781" s="55" t="s">
        <v>52</v>
      </c>
      <c r="O781" s="55" t="s">
        <v>53</v>
      </c>
      <c r="P781" s="55" t="s">
        <v>52</v>
      </c>
      <c r="Q781" s="55" t="s">
        <v>53</v>
      </c>
      <c r="R781" s="55" t="s">
        <v>757</v>
      </c>
      <c r="S781" s="55" t="s">
        <v>53</v>
      </c>
      <c r="T781" s="55"/>
      <c r="U781" s="55" t="n">
        <v>471.81</v>
      </c>
      <c r="V781" s="55" t="n">
        <v>214.69</v>
      </c>
      <c r="W781" s="55" t="n">
        <v>66.16</v>
      </c>
      <c r="X781" s="55" t="s">
        <v>319</v>
      </c>
      <c r="Y781" s="55" t="n">
        <v>59.544</v>
      </c>
      <c r="Z781" s="55" t="s">
        <v>319</v>
      </c>
      <c r="AA781" s="55" t="n">
        <v>72.67</v>
      </c>
      <c r="AB781" s="55" t="s">
        <v>319</v>
      </c>
      <c r="AC781" s="55" t="n">
        <v>66.98</v>
      </c>
      <c r="AD781" s="55" t="s">
        <v>319</v>
      </c>
      <c r="AE781" s="55" t="n">
        <v>70.386</v>
      </c>
      <c r="AF781" s="55" t="s">
        <v>319</v>
      </c>
      <c r="AG781" s="55" t="n">
        <v>0</v>
      </c>
      <c r="AH781" s="55" t="s">
        <v>319</v>
      </c>
      <c r="AI781" s="55" t="n">
        <v>0</v>
      </c>
      <c r="AJ781" s="55" t="s">
        <v>319</v>
      </c>
      <c r="AK781" s="55" t="n">
        <v>0</v>
      </c>
      <c r="AL781" s="55" t="s">
        <v>319</v>
      </c>
      <c r="AM781" s="55" t="n">
        <v>25.24</v>
      </c>
      <c r="AN781" s="55" t="s">
        <v>319</v>
      </c>
      <c r="AO781" s="55" t="n">
        <v>36.69</v>
      </c>
      <c r="AP781" s="55" t="s">
        <v>319</v>
      </c>
      <c r="AQ781" s="55" t="n">
        <v>39.81</v>
      </c>
      <c r="AR781" s="55" t="s">
        <v>319</v>
      </c>
      <c r="AS781" s="55" t="n">
        <v>53.96</v>
      </c>
      <c r="AT781" s="55" t="s">
        <v>319</v>
      </c>
      <c r="AU781" s="55" t="n">
        <v>491.44</v>
      </c>
      <c r="AV781" s="55" t="n">
        <v>0.20186</v>
      </c>
      <c r="AW781" s="55" t="s">
        <v>634</v>
      </c>
      <c r="AX781" s="55" t="s">
        <v>755</v>
      </c>
      <c r="AY781" s="55" t="n">
        <v>1</v>
      </c>
      <c r="AZ781" s="55" t="s">
        <v>445</v>
      </c>
    </row>
    <row collapsed="false" customFormat="true" customHeight="false" hidden="false" ht="15.9" outlineLevel="0" r="782" s="171">
      <c r="A782" s="55" t="n">
        <v>765</v>
      </c>
      <c r="B782" s="55" t="n">
        <v>8761</v>
      </c>
      <c r="C782" s="145" t="s">
        <v>448</v>
      </c>
      <c r="D782" s="145" t="s">
        <v>454</v>
      </c>
      <c r="E782" s="145" t="s">
        <v>438</v>
      </c>
      <c r="F782" s="145" t="s">
        <v>751</v>
      </c>
      <c r="G782" s="55" t="s">
        <v>440</v>
      </c>
      <c r="H782" s="34" t="s">
        <v>288</v>
      </c>
      <c r="I782" s="55" t="n">
        <v>1</v>
      </c>
      <c r="J782" s="55" t="s">
        <v>449</v>
      </c>
      <c r="K782" s="55" t="s">
        <v>756</v>
      </c>
      <c r="L782" s="55" t="s">
        <v>753</v>
      </c>
      <c r="M782" s="55" t="s">
        <v>634</v>
      </c>
      <c r="N782" s="55" t="s">
        <v>52</v>
      </c>
      <c r="O782" s="55" t="s">
        <v>53</v>
      </c>
      <c r="P782" s="55" t="s">
        <v>52</v>
      </c>
      <c r="Q782" s="55" t="s">
        <v>53</v>
      </c>
      <c r="R782" s="55" t="s">
        <v>757</v>
      </c>
      <c r="S782" s="55" t="s">
        <v>53</v>
      </c>
      <c r="T782" s="55"/>
      <c r="U782" s="55" t="n">
        <v>1070.65</v>
      </c>
      <c r="V782" s="55" t="n">
        <v>920.61</v>
      </c>
      <c r="W782" s="55" t="n">
        <v>110.34</v>
      </c>
      <c r="X782" s="55" t="s">
        <v>319</v>
      </c>
      <c r="Y782" s="55" t="n">
        <v>105.44</v>
      </c>
      <c r="Z782" s="55" t="s">
        <v>319</v>
      </c>
      <c r="AA782" s="55"/>
      <c r="AB782" s="55" t="s">
        <v>319</v>
      </c>
      <c r="AC782" s="55"/>
      <c r="AD782" s="55" t="s">
        <v>319</v>
      </c>
      <c r="AE782" s="55"/>
      <c r="AF782" s="55" t="s">
        <v>319</v>
      </c>
      <c r="AG782" s="55" t="n">
        <v>0</v>
      </c>
      <c r="AH782" s="55" t="s">
        <v>319</v>
      </c>
      <c r="AI782" s="55" t="n">
        <v>0</v>
      </c>
      <c r="AJ782" s="55" t="s">
        <v>319</v>
      </c>
      <c r="AK782" s="55" t="n">
        <v>0</v>
      </c>
      <c r="AL782" s="55" t="s">
        <v>319</v>
      </c>
      <c r="AM782" s="55" t="n">
        <v>0</v>
      </c>
      <c r="AN782" s="55" t="s">
        <v>319</v>
      </c>
      <c r="AO782" s="55" t="n">
        <v>89.73</v>
      </c>
      <c r="AP782" s="55" t="s">
        <v>319</v>
      </c>
      <c r="AQ782" s="55" t="n">
        <v>79.13</v>
      </c>
      <c r="AR782" s="55" t="s">
        <v>319</v>
      </c>
      <c r="AS782" s="55" t="n">
        <v>119.49</v>
      </c>
      <c r="AT782" s="55" t="s">
        <v>319</v>
      </c>
      <c r="AU782" s="55" t="n">
        <v>504.13</v>
      </c>
      <c r="AV782" s="55" t="n">
        <v>0.35496</v>
      </c>
      <c r="AW782" s="55" t="s">
        <v>634</v>
      </c>
      <c r="AX782" s="55" t="s">
        <v>755</v>
      </c>
      <c r="AY782" s="55" t="n">
        <v>1</v>
      </c>
      <c r="AZ782" s="55" t="s">
        <v>445</v>
      </c>
    </row>
    <row collapsed="false" customFormat="true" customHeight="false" hidden="false" ht="15.9" outlineLevel="0" r="783" s="171">
      <c r="A783" s="55" t="n">
        <v>766</v>
      </c>
      <c r="B783" s="55" t="n">
        <v>8762</v>
      </c>
      <c r="C783" s="145" t="s">
        <v>448</v>
      </c>
      <c r="D783" s="145" t="s">
        <v>454</v>
      </c>
      <c r="E783" s="145" t="s">
        <v>438</v>
      </c>
      <c r="F783" s="145" t="s">
        <v>751</v>
      </c>
      <c r="G783" s="55" t="s">
        <v>440</v>
      </c>
      <c r="H783" s="34" t="s">
        <v>288</v>
      </c>
      <c r="I783" s="55" t="n">
        <v>1</v>
      </c>
      <c r="J783" s="55" t="s">
        <v>449</v>
      </c>
      <c r="K783" s="55" t="s">
        <v>756</v>
      </c>
      <c r="L783" s="55" t="s">
        <v>753</v>
      </c>
      <c r="M783" s="55" t="s">
        <v>634</v>
      </c>
      <c r="N783" s="55" t="s">
        <v>52</v>
      </c>
      <c r="O783" s="55" t="s">
        <v>53</v>
      </c>
      <c r="P783" s="55" t="s">
        <v>52</v>
      </c>
      <c r="Q783" s="55" t="s">
        <v>53</v>
      </c>
      <c r="R783" s="55" t="s">
        <v>757</v>
      </c>
      <c r="S783" s="55" t="s">
        <v>53</v>
      </c>
      <c r="T783" s="55"/>
      <c r="U783" s="55" t="n">
        <v>488.69</v>
      </c>
      <c r="V783" s="55" t="n">
        <v>352.41</v>
      </c>
      <c r="W783" s="55" t="n">
        <v>56.3</v>
      </c>
      <c r="X783" s="55" t="s">
        <v>319</v>
      </c>
      <c r="Y783" s="55" t="n">
        <v>50.67</v>
      </c>
      <c r="Z783" s="55" t="s">
        <v>319</v>
      </c>
      <c r="AA783" s="55" t="n">
        <v>60.17</v>
      </c>
      <c r="AB783" s="55" t="s">
        <v>319</v>
      </c>
      <c r="AC783" s="55" t="n">
        <v>61.45</v>
      </c>
      <c r="AD783" s="55" t="s">
        <v>319</v>
      </c>
      <c r="AE783" s="55" t="n">
        <v>59.12</v>
      </c>
      <c r="AF783" s="55" t="s">
        <v>319</v>
      </c>
      <c r="AG783" s="55" t="n">
        <v>0</v>
      </c>
      <c r="AH783" s="55" t="s">
        <v>319</v>
      </c>
      <c r="AI783" s="55" t="n">
        <v>0</v>
      </c>
      <c r="AJ783" s="55" t="s">
        <v>319</v>
      </c>
      <c r="AK783" s="55" t="n">
        <v>0</v>
      </c>
      <c r="AL783" s="55" t="s">
        <v>319</v>
      </c>
      <c r="AM783" s="55" t="n">
        <v>29.86</v>
      </c>
      <c r="AN783" s="55" t="s">
        <v>319</v>
      </c>
      <c r="AO783" s="55" t="n">
        <v>44.89</v>
      </c>
      <c r="AP783" s="55" t="s">
        <v>319</v>
      </c>
      <c r="AQ783" s="55" t="n">
        <v>41.07</v>
      </c>
      <c r="AR783" s="55" t="s">
        <v>319</v>
      </c>
      <c r="AS783" s="55" t="n">
        <v>53.56</v>
      </c>
      <c r="AT783" s="55" t="s">
        <v>319</v>
      </c>
      <c r="AU783" s="55" t="n">
        <v>457.09</v>
      </c>
      <c r="AV783" s="55" t="n">
        <v>0.31058</v>
      </c>
      <c r="AW783" s="55" t="s">
        <v>634</v>
      </c>
      <c r="AX783" s="55" t="s">
        <v>755</v>
      </c>
      <c r="AY783" s="55" t="n">
        <v>1</v>
      </c>
      <c r="AZ783" s="55" t="s">
        <v>445</v>
      </c>
    </row>
    <row collapsed="false" customFormat="true" customHeight="false" hidden="false" ht="15.9" outlineLevel="0" r="784" s="171">
      <c r="A784" s="55" t="n">
        <v>767</v>
      </c>
      <c r="B784" s="55" t="n">
        <v>8763</v>
      </c>
      <c r="C784" s="145" t="s">
        <v>448</v>
      </c>
      <c r="D784" s="145" t="s">
        <v>454</v>
      </c>
      <c r="E784" s="145" t="s">
        <v>438</v>
      </c>
      <c r="F784" s="145" t="s">
        <v>751</v>
      </c>
      <c r="G784" s="55" t="s">
        <v>440</v>
      </c>
      <c r="H784" s="34" t="s">
        <v>288</v>
      </c>
      <c r="I784" s="55" t="n">
        <v>3</v>
      </c>
      <c r="J784" s="55" t="s">
        <v>449</v>
      </c>
      <c r="K784" s="55" t="s">
        <v>756</v>
      </c>
      <c r="L784" s="55" t="s">
        <v>753</v>
      </c>
      <c r="M784" s="55" t="s">
        <v>600</v>
      </c>
      <c r="N784" s="55" t="s">
        <v>52</v>
      </c>
      <c r="O784" s="55" t="s">
        <v>53</v>
      </c>
      <c r="P784" s="55" t="s">
        <v>52</v>
      </c>
      <c r="Q784" s="55" t="s">
        <v>53</v>
      </c>
      <c r="R784" s="55" t="s">
        <v>757</v>
      </c>
      <c r="S784" s="55" t="s">
        <v>53</v>
      </c>
      <c r="T784" s="55"/>
      <c r="U784" s="55" t="n">
        <v>1094.27</v>
      </c>
      <c r="V784" s="55" t="n">
        <v>860.58</v>
      </c>
      <c r="W784" s="55" t="n">
        <v>126.72</v>
      </c>
      <c r="X784" s="55" t="s">
        <v>319</v>
      </c>
      <c r="Y784" s="55" t="n">
        <v>114.048</v>
      </c>
      <c r="Z784" s="55" t="s">
        <v>319</v>
      </c>
      <c r="AA784" s="55" t="n">
        <v>135.05</v>
      </c>
      <c r="AB784" s="55" t="s">
        <v>319</v>
      </c>
      <c r="AC784" s="55" t="n">
        <v>135.68</v>
      </c>
      <c r="AD784" s="55" t="s">
        <v>319</v>
      </c>
      <c r="AE784" s="55" t="n">
        <v>135.282</v>
      </c>
      <c r="AF784" s="55" t="s">
        <v>319</v>
      </c>
      <c r="AG784" s="55" t="n">
        <v>0</v>
      </c>
      <c r="AH784" s="55" t="s">
        <v>319</v>
      </c>
      <c r="AI784" s="55" t="n">
        <v>0</v>
      </c>
      <c r="AJ784" s="55" t="s">
        <v>319</v>
      </c>
      <c r="AK784" s="55" t="n">
        <v>0</v>
      </c>
      <c r="AL784" s="55" t="s">
        <v>319</v>
      </c>
      <c r="AM784" s="55" t="n">
        <v>50.56</v>
      </c>
      <c r="AN784" s="55" t="s">
        <v>319</v>
      </c>
      <c r="AO784" s="55" t="n">
        <v>79.06</v>
      </c>
      <c r="AP784" s="55" t="s">
        <v>319</v>
      </c>
      <c r="AQ784" s="55" t="n">
        <v>96.64</v>
      </c>
      <c r="AR784" s="55" t="s">
        <v>319</v>
      </c>
      <c r="AS784" s="55" t="n">
        <v>124.91</v>
      </c>
      <c r="AT784" s="55" t="s">
        <v>319</v>
      </c>
      <c r="AU784" s="55" t="n">
        <v>997.95</v>
      </c>
      <c r="AV784" s="55" t="n">
        <v>0.71028</v>
      </c>
      <c r="AW784" s="55" t="s">
        <v>634</v>
      </c>
      <c r="AX784" s="55" t="s">
        <v>755</v>
      </c>
      <c r="AY784" s="55" t="n">
        <v>3</v>
      </c>
      <c r="AZ784" s="55" t="s">
        <v>445</v>
      </c>
    </row>
    <row collapsed="false" customFormat="true" customHeight="false" hidden="false" ht="15.9" outlineLevel="0" r="785" s="171">
      <c r="A785" s="55" t="n">
        <v>768</v>
      </c>
      <c r="B785" s="55" t="n">
        <v>8764</v>
      </c>
      <c r="C785" s="145" t="s">
        <v>448</v>
      </c>
      <c r="D785" s="145" t="s">
        <v>454</v>
      </c>
      <c r="E785" s="145" t="s">
        <v>438</v>
      </c>
      <c r="F785" s="145" t="s">
        <v>751</v>
      </c>
      <c r="G785" s="55" t="s">
        <v>440</v>
      </c>
      <c r="H785" s="34" t="s">
        <v>288</v>
      </c>
      <c r="I785" s="55" t="n">
        <v>1</v>
      </c>
      <c r="J785" s="55" t="s">
        <v>449</v>
      </c>
      <c r="K785" s="55" t="s">
        <v>756</v>
      </c>
      <c r="L785" s="55" t="s">
        <v>753</v>
      </c>
      <c r="M785" s="55" t="s">
        <v>600</v>
      </c>
      <c r="N785" s="55" t="s">
        <v>52</v>
      </c>
      <c r="O785" s="55" t="s">
        <v>53</v>
      </c>
      <c r="P785" s="55" t="s">
        <v>52</v>
      </c>
      <c r="Q785" s="55" t="s">
        <v>53</v>
      </c>
      <c r="R785" s="55" t="s">
        <v>757</v>
      </c>
      <c r="S785" s="55" t="s">
        <v>53</v>
      </c>
      <c r="T785" s="55"/>
      <c r="U785" s="55" t="n">
        <v>468.4</v>
      </c>
      <c r="V785" s="55" t="n">
        <v>207.78</v>
      </c>
      <c r="W785" s="55" t="n">
        <v>64.18</v>
      </c>
      <c r="X785" s="55" t="s">
        <v>319</v>
      </c>
      <c r="Y785" s="55" t="n">
        <v>57.762</v>
      </c>
      <c r="Z785" s="55" t="s">
        <v>319</v>
      </c>
      <c r="AA785" s="55" t="n">
        <v>69.25</v>
      </c>
      <c r="AB785" s="55" t="s">
        <v>319</v>
      </c>
      <c r="AC785" s="55" t="n">
        <v>67.48</v>
      </c>
      <c r="AD785" s="55" t="s">
        <v>319</v>
      </c>
      <c r="AE785" s="55" t="n">
        <v>66.298</v>
      </c>
      <c r="AF785" s="55" t="s">
        <v>319</v>
      </c>
      <c r="AG785" s="55" t="n">
        <v>0</v>
      </c>
      <c r="AH785" s="55" t="s">
        <v>319</v>
      </c>
      <c r="AI785" s="55" t="n">
        <v>0</v>
      </c>
      <c r="AJ785" s="55" t="s">
        <v>319</v>
      </c>
      <c r="AK785" s="55" t="n">
        <v>0</v>
      </c>
      <c r="AL785" s="55" t="s">
        <v>319</v>
      </c>
      <c r="AM785" s="55" t="n">
        <v>22.67</v>
      </c>
      <c r="AN785" s="55" t="s">
        <v>319</v>
      </c>
      <c r="AO785" s="55" t="n">
        <v>31.92</v>
      </c>
      <c r="AP785" s="55" t="s">
        <v>319</v>
      </c>
      <c r="AQ785" s="55" t="n">
        <v>38.72</v>
      </c>
      <c r="AR785" s="55" t="s">
        <v>319</v>
      </c>
      <c r="AS785" s="55" t="n">
        <v>53.95</v>
      </c>
      <c r="AT785" s="55" t="s">
        <v>319</v>
      </c>
      <c r="AU785" s="55" t="n">
        <v>472.23</v>
      </c>
      <c r="AV785" s="55" t="n">
        <v>0.20791</v>
      </c>
      <c r="AW785" s="55" t="s">
        <v>634</v>
      </c>
      <c r="AX785" s="55" t="s">
        <v>755</v>
      </c>
      <c r="AY785" s="55" t="n">
        <v>1</v>
      </c>
      <c r="AZ785" s="55" t="s">
        <v>445</v>
      </c>
    </row>
    <row collapsed="false" customFormat="true" customHeight="false" hidden="false" ht="15.9" outlineLevel="0" r="786" s="171">
      <c r="A786" s="55" t="n">
        <v>769</v>
      </c>
      <c r="B786" s="55" t="n">
        <v>8765</v>
      </c>
      <c r="C786" s="145" t="s">
        <v>448</v>
      </c>
      <c r="D786" s="145" t="s">
        <v>454</v>
      </c>
      <c r="E786" s="145" t="s">
        <v>438</v>
      </c>
      <c r="F786" s="145" t="s">
        <v>751</v>
      </c>
      <c r="G786" s="55" t="s">
        <v>440</v>
      </c>
      <c r="H786" s="34" t="s">
        <v>288</v>
      </c>
      <c r="I786" s="55" t="n">
        <v>1</v>
      </c>
      <c r="J786" s="55" t="s">
        <v>449</v>
      </c>
      <c r="K786" s="55" t="s">
        <v>756</v>
      </c>
      <c r="L786" s="55" t="s">
        <v>753</v>
      </c>
      <c r="M786" s="55" t="s">
        <v>600</v>
      </c>
      <c r="N786" s="55" t="s">
        <v>52</v>
      </c>
      <c r="O786" s="55" t="s">
        <v>53</v>
      </c>
      <c r="P786" s="55" t="s">
        <v>52</v>
      </c>
      <c r="Q786" s="55" t="s">
        <v>53</v>
      </c>
      <c r="R786" s="55" t="s">
        <v>757</v>
      </c>
      <c r="S786" s="55" t="s">
        <v>53</v>
      </c>
      <c r="T786" s="55"/>
      <c r="U786" s="55" t="n">
        <v>836.99</v>
      </c>
      <c r="V786" s="55" t="n">
        <v>627.83</v>
      </c>
      <c r="W786" s="55" t="n">
        <v>101.03</v>
      </c>
      <c r="X786" s="55" t="s">
        <v>319</v>
      </c>
      <c r="Y786" s="55" t="n">
        <v>90.927</v>
      </c>
      <c r="Z786" s="55" t="s">
        <v>319</v>
      </c>
      <c r="AA786" s="55" t="n">
        <v>108.92</v>
      </c>
      <c r="AB786" s="55" t="s">
        <v>319</v>
      </c>
      <c r="AC786" s="55" t="n">
        <v>105.59</v>
      </c>
      <c r="AD786" s="55" t="s">
        <v>319</v>
      </c>
      <c r="AE786" s="55" t="n">
        <v>113.033</v>
      </c>
      <c r="AF786" s="55" t="s">
        <v>319</v>
      </c>
      <c r="AG786" s="55" t="n">
        <v>0</v>
      </c>
      <c r="AH786" s="55" t="s">
        <v>319</v>
      </c>
      <c r="AI786" s="55" t="n">
        <v>0</v>
      </c>
      <c r="AJ786" s="55" t="s">
        <v>319</v>
      </c>
      <c r="AK786" s="55" t="n">
        <v>0</v>
      </c>
      <c r="AL786" s="55" t="s">
        <v>319</v>
      </c>
      <c r="AM786" s="55" t="n">
        <v>46.95</v>
      </c>
      <c r="AN786" s="55" t="s">
        <v>319</v>
      </c>
      <c r="AO786" s="55" t="n">
        <v>66.1</v>
      </c>
      <c r="AP786" s="55" t="s">
        <v>319</v>
      </c>
      <c r="AQ786" s="55" t="n">
        <v>72.4</v>
      </c>
      <c r="AR786" s="55" t="s">
        <v>319</v>
      </c>
      <c r="AS786" s="55" t="n">
        <v>94.11</v>
      </c>
      <c r="AT786" s="55" t="s">
        <v>319</v>
      </c>
      <c r="AU786" s="55" t="n">
        <v>799.06</v>
      </c>
      <c r="AV786" s="55" t="n">
        <v>0.3997</v>
      </c>
      <c r="AW786" s="55" t="s">
        <v>634</v>
      </c>
      <c r="AX786" s="55" t="s">
        <v>755</v>
      </c>
      <c r="AY786" s="55" t="n">
        <v>1</v>
      </c>
      <c r="AZ786" s="55" t="s">
        <v>445</v>
      </c>
    </row>
    <row collapsed="false" customFormat="true" customHeight="false" hidden="false" ht="15.9" outlineLevel="0" r="787" s="171">
      <c r="A787" s="55" t="n">
        <v>770</v>
      </c>
      <c r="B787" s="55" t="n">
        <v>8766</v>
      </c>
      <c r="C787" s="145" t="s">
        <v>448</v>
      </c>
      <c r="D787" s="145" t="s">
        <v>454</v>
      </c>
      <c r="E787" s="145" t="s">
        <v>438</v>
      </c>
      <c r="F787" s="145" t="s">
        <v>751</v>
      </c>
      <c r="G787" s="55" t="s">
        <v>440</v>
      </c>
      <c r="H787" s="34" t="s">
        <v>288</v>
      </c>
      <c r="I787" s="55" t="n">
        <v>1</v>
      </c>
      <c r="J787" s="55" t="s">
        <v>449</v>
      </c>
      <c r="K787" s="55" t="s">
        <v>756</v>
      </c>
      <c r="L787" s="55" t="s">
        <v>753</v>
      </c>
      <c r="M787" s="55" t="s">
        <v>634</v>
      </c>
      <c r="N787" s="55" t="s">
        <v>52</v>
      </c>
      <c r="O787" s="55" t="s">
        <v>53</v>
      </c>
      <c r="P787" s="55" t="s">
        <v>52</v>
      </c>
      <c r="Q787" s="55" t="s">
        <v>53</v>
      </c>
      <c r="R787" s="55" t="s">
        <v>757</v>
      </c>
      <c r="S787" s="55" t="s">
        <v>53</v>
      </c>
      <c r="T787" s="55"/>
      <c r="U787" s="55" t="n">
        <v>801.15</v>
      </c>
      <c r="V787" s="55" t="n">
        <v>602.82</v>
      </c>
      <c r="W787" s="55" t="n">
        <v>57.82</v>
      </c>
      <c r="X787" s="55" t="s">
        <v>319</v>
      </c>
      <c r="Y787" s="55" t="n">
        <v>75.85</v>
      </c>
      <c r="Z787" s="55" t="s">
        <v>319</v>
      </c>
      <c r="AA787" s="55"/>
      <c r="AB787" s="55" t="s">
        <v>319</v>
      </c>
      <c r="AC787" s="55"/>
      <c r="AD787" s="55" t="s">
        <v>319</v>
      </c>
      <c r="AE787" s="55"/>
      <c r="AF787" s="55" t="s">
        <v>319</v>
      </c>
      <c r="AG787" s="55" t="n">
        <v>0</v>
      </c>
      <c r="AH787" s="55" t="s">
        <v>319</v>
      </c>
      <c r="AI787" s="55" t="n">
        <v>0</v>
      </c>
      <c r="AJ787" s="55" t="s">
        <v>319</v>
      </c>
      <c r="AK787" s="55" t="n">
        <v>0</v>
      </c>
      <c r="AL787" s="55" t="s">
        <v>319</v>
      </c>
      <c r="AM787" s="55" t="n">
        <v>0</v>
      </c>
      <c r="AN787" s="55" t="s">
        <v>319</v>
      </c>
      <c r="AO787" s="55" t="n">
        <v>32.04</v>
      </c>
      <c r="AP787" s="55" t="s">
        <v>319</v>
      </c>
      <c r="AQ787" s="55" t="n">
        <v>62.19</v>
      </c>
      <c r="AR787" s="55" t="s">
        <v>319</v>
      </c>
      <c r="AS787" s="55" t="n">
        <v>68.87</v>
      </c>
      <c r="AT787" s="55" t="s">
        <v>319</v>
      </c>
      <c r="AU787" s="55" t="n">
        <v>296.77</v>
      </c>
      <c r="AV787" s="55" t="n">
        <v>0.28461</v>
      </c>
      <c r="AW787" s="55" t="s">
        <v>634</v>
      </c>
      <c r="AX787" s="55" t="s">
        <v>755</v>
      </c>
      <c r="AY787" s="55" t="n">
        <v>1</v>
      </c>
      <c r="AZ787" s="55" t="s">
        <v>445</v>
      </c>
    </row>
    <row collapsed="false" customFormat="true" customHeight="false" hidden="false" ht="15.9" outlineLevel="0" r="788" s="171">
      <c r="A788" s="55" t="n">
        <v>771</v>
      </c>
      <c r="B788" s="55" t="n">
        <v>8767</v>
      </c>
      <c r="C788" s="145" t="s">
        <v>448</v>
      </c>
      <c r="D788" s="145" t="s">
        <v>454</v>
      </c>
      <c r="E788" s="145" t="s">
        <v>438</v>
      </c>
      <c r="F788" s="145" t="s">
        <v>751</v>
      </c>
      <c r="G788" s="55" t="s">
        <v>440</v>
      </c>
      <c r="H788" s="34" t="s">
        <v>288</v>
      </c>
      <c r="I788" s="55" t="n">
        <v>1</v>
      </c>
      <c r="J788" s="55" t="s">
        <v>449</v>
      </c>
      <c r="K788" s="55" t="s">
        <v>756</v>
      </c>
      <c r="L788" s="55" t="s">
        <v>753</v>
      </c>
      <c r="M788" s="55" t="s">
        <v>600</v>
      </c>
      <c r="N788" s="55" t="s">
        <v>52</v>
      </c>
      <c r="O788" s="55" t="s">
        <v>53</v>
      </c>
      <c r="P788" s="55" t="s">
        <v>52</v>
      </c>
      <c r="Q788" s="55" t="s">
        <v>53</v>
      </c>
      <c r="R788" s="55" t="s">
        <v>757</v>
      </c>
      <c r="S788" s="55" t="s">
        <v>53</v>
      </c>
      <c r="T788" s="55"/>
      <c r="U788" s="55" t="n">
        <v>798.99</v>
      </c>
      <c r="V788" s="55" t="n">
        <v>566.59</v>
      </c>
      <c r="W788" s="55" t="n">
        <v>87.38</v>
      </c>
      <c r="X788" s="55" t="s">
        <v>319</v>
      </c>
      <c r="Y788" s="55" t="n">
        <v>78.642</v>
      </c>
      <c r="Z788" s="55" t="s">
        <v>319</v>
      </c>
      <c r="AA788" s="55" t="n">
        <v>96.44</v>
      </c>
      <c r="AB788" s="55" t="s">
        <v>319</v>
      </c>
      <c r="AC788" s="55" t="n">
        <v>93.77</v>
      </c>
      <c r="AD788" s="55" t="s">
        <v>319</v>
      </c>
      <c r="AE788" s="55" t="n">
        <v>102.748</v>
      </c>
      <c r="AF788" s="55" t="s">
        <v>319</v>
      </c>
      <c r="AG788" s="55" t="n">
        <v>0</v>
      </c>
      <c r="AH788" s="55" t="s">
        <v>319</v>
      </c>
      <c r="AI788" s="55" t="n">
        <v>0</v>
      </c>
      <c r="AJ788" s="55" t="s">
        <v>319</v>
      </c>
      <c r="AK788" s="55" t="n">
        <v>0</v>
      </c>
      <c r="AL788" s="55" t="s">
        <v>319</v>
      </c>
      <c r="AM788" s="55" t="n">
        <v>41.43</v>
      </c>
      <c r="AN788" s="55" t="s">
        <v>319</v>
      </c>
      <c r="AO788" s="55" t="n">
        <v>54.45</v>
      </c>
      <c r="AP788" s="55" t="s">
        <v>319</v>
      </c>
      <c r="AQ788" s="55" t="n">
        <v>58.44</v>
      </c>
      <c r="AR788" s="55" t="s">
        <v>319</v>
      </c>
      <c r="AS788" s="55" t="n">
        <v>85.41</v>
      </c>
      <c r="AT788" s="55" t="s">
        <v>319</v>
      </c>
      <c r="AU788" s="55" t="n">
        <v>698.71</v>
      </c>
      <c r="AV788" s="55" t="n">
        <v>0.3997</v>
      </c>
      <c r="AW788" s="55" t="s">
        <v>634</v>
      </c>
      <c r="AX788" s="55" t="s">
        <v>755</v>
      </c>
      <c r="AY788" s="55" t="n">
        <v>1</v>
      </c>
      <c r="AZ788" s="55" t="s">
        <v>445</v>
      </c>
    </row>
    <row collapsed="false" customFormat="true" customHeight="false" hidden="false" ht="15.9" outlineLevel="0" r="789" s="171">
      <c r="A789" s="55" t="n">
        <v>772</v>
      </c>
      <c r="B789" s="55" t="n">
        <v>8768</v>
      </c>
      <c r="C789" s="145" t="s">
        <v>448</v>
      </c>
      <c r="D789" s="145" t="s">
        <v>454</v>
      </c>
      <c r="E789" s="145" t="s">
        <v>438</v>
      </c>
      <c r="F789" s="145" t="s">
        <v>751</v>
      </c>
      <c r="G789" s="55" t="s">
        <v>440</v>
      </c>
      <c r="H789" s="34" t="s">
        <v>288</v>
      </c>
      <c r="I789" s="55" t="n">
        <v>1</v>
      </c>
      <c r="J789" s="55" t="s">
        <v>449</v>
      </c>
      <c r="K789" s="55" t="s">
        <v>752</v>
      </c>
      <c r="L789" s="55" t="s">
        <v>753</v>
      </c>
      <c r="M789" s="55" t="s">
        <v>600</v>
      </c>
      <c r="N789" s="55" t="s">
        <v>52</v>
      </c>
      <c r="O789" s="55" t="s">
        <v>53</v>
      </c>
      <c r="P789" s="55" t="s">
        <v>52</v>
      </c>
      <c r="Q789" s="55" t="s">
        <v>53</v>
      </c>
      <c r="R789" s="55" t="s">
        <v>754</v>
      </c>
      <c r="S789" s="55" t="s">
        <v>53</v>
      </c>
      <c r="T789" s="55"/>
      <c r="U789" s="55" t="n">
        <v>298.22</v>
      </c>
      <c r="V789" s="55" t="n">
        <v>229.18</v>
      </c>
      <c r="W789" s="55" t="n">
        <v>67.17</v>
      </c>
      <c r="X789" s="55" t="s">
        <v>319</v>
      </c>
      <c r="Y789" s="55" t="n">
        <v>44.08</v>
      </c>
      <c r="Z789" s="55" t="s">
        <v>319</v>
      </c>
      <c r="AA789" s="55" t="n">
        <v>40.57</v>
      </c>
      <c r="AB789" s="55" t="s">
        <v>319</v>
      </c>
      <c r="AC789" s="55" t="n">
        <v>38.49</v>
      </c>
      <c r="AD789" s="55" t="s">
        <v>319</v>
      </c>
      <c r="AE789" s="55" t="n">
        <v>38.93</v>
      </c>
      <c r="AF789" s="55" t="s">
        <v>319</v>
      </c>
      <c r="AG789" s="55" t="n">
        <v>0</v>
      </c>
      <c r="AH789" s="55" t="s">
        <v>319</v>
      </c>
      <c r="AI789" s="55" t="n">
        <v>0</v>
      </c>
      <c r="AJ789" s="55" t="s">
        <v>319</v>
      </c>
      <c r="AK789" s="55" t="n">
        <v>0</v>
      </c>
      <c r="AL789" s="55" t="s">
        <v>319</v>
      </c>
      <c r="AM789" s="55" t="n">
        <v>0</v>
      </c>
      <c r="AN789" s="55" t="s">
        <v>319</v>
      </c>
      <c r="AO789" s="55" t="n">
        <v>24.304</v>
      </c>
      <c r="AP789" s="55" t="s">
        <v>319</v>
      </c>
      <c r="AQ789" s="55" t="n">
        <v>23.436</v>
      </c>
      <c r="AR789" s="55" t="s">
        <v>319</v>
      </c>
      <c r="AS789" s="55" t="n">
        <v>34.36</v>
      </c>
      <c r="AT789" s="55" t="s">
        <v>319</v>
      </c>
      <c r="AU789" s="55" t="n">
        <v>311.34</v>
      </c>
      <c r="AV789" s="55" t="n">
        <v>0.17328</v>
      </c>
      <c r="AW789" s="55" t="s">
        <v>600</v>
      </c>
      <c r="AX789" s="55" t="s">
        <v>755</v>
      </c>
      <c r="AY789" s="55" t="n">
        <v>1</v>
      </c>
      <c r="AZ789" s="55" t="s">
        <v>445</v>
      </c>
    </row>
    <row collapsed="false" customFormat="true" customHeight="false" hidden="false" ht="15.9" outlineLevel="0" r="790" s="171">
      <c r="A790" s="55" t="n">
        <v>773</v>
      </c>
      <c r="B790" s="55" t="n">
        <v>8769</v>
      </c>
      <c r="C790" s="145" t="s">
        <v>448</v>
      </c>
      <c r="D790" s="145" t="s">
        <v>454</v>
      </c>
      <c r="E790" s="145" t="s">
        <v>438</v>
      </c>
      <c r="F790" s="145" t="s">
        <v>751</v>
      </c>
      <c r="G790" s="55" t="s">
        <v>440</v>
      </c>
      <c r="H790" s="34" t="s">
        <v>288</v>
      </c>
      <c r="I790" s="55" t="n">
        <v>1</v>
      </c>
      <c r="J790" s="55" t="s">
        <v>449</v>
      </c>
      <c r="K790" s="55" t="s">
        <v>670</v>
      </c>
      <c r="L790" s="55" t="s">
        <v>753</v>
      </c>
      <c r="M790" s="55" t="s">
        <v>600</v>
      </c>
      <c r="N790" s="55" t="s">
        <v>52</v>
      </c>
      <c r="O790" s="55" t="s">
        <v>53</v>
      </c>
      <c r="P790" s="55" t="s">
        <v>52</v>
      </c>
      <c r="Q790" s="55" t="s">
        <v>53</v>
      </c>
      <c r="R790" s="55" t="s">
        <v>754</v>
      </c>
      <c r="S790" s="55" t="s">
        <v>53</v>
      </c>
      <c r="T790" s="55"/>
      <c r="U790" s="55" t="n">
        <v>1511.53</v>
      </c>
      <c r="V790" s="55" t="n">
        <v>1333.49</v>
      </c>
      <c r="W790" s="55" t="n">
        <v>397.4</v>
      </c>
      <c r="X790" s="55" t="s">
        <v>319</v>
      </c>
      <c r="Y790" s="55" t="n">
        <v>255.27</v>
      </c>
      <c r="Z790" s="55" t="s">
        <v>319</v>
      </c>
      <c r="AA790" s="55" t="n">
        <v>238.64</v>
      </c>
      <c r="AB790" s="55" t="s">
        <v>319</v>
      </c>
      <c r="AC790" s="55" t="n">
        <v>229.06</v>
      </c>
      <c r="AD790" s="55" t="s">
        <v>319</v>
      </c>
      <c r="AE790" s="55" t="n">
        <v>227.956</v>
      </c>
      <c r="AF790" s="55" t="s">
        <v>319</v>
      </c>
      <c r="AG790" s="55" t="n">
        <v>0</v>
      </c>
      <c r="AH790" s="55" t="s">
        <v>319</v>
      </c>
      <c r="AI790" s="55" t="n">
        <v>0</v>
      </c>
      <c r="AJ790" s="55" t="s">
        <v>319</v>
      </c>
      <c r="AK790" s="55" t="n">
        <v>0</v>
      </c>
      <c r="AL790" s="55" t="s">
        <v>319</v>
      </c>
      <c r="AM790" s="55" t="n">
        <v>0</v>
      </c>
      <c r="AN790" s="55" t="s">
        <v>319</v>
      </c>
      <c r="AO790" s="55" t="n">
        <v>117.533</v>
      </c>
      <c r="AP790" s="55" t="s">
        <v>319</v>
      </c>
      <c r="AQ790" s="55" t="n">
        <v>128.367</v>
      </c>
      <c r="AR790" s="55" t="s">
        <v>319</v>
      </c>
      <c r="AS790" s="55" t="n">
        <v>192.03</v>
      </c>
      <c r="AT790" s="55" t="s">
        <v>319</v>
      </c>
      <c r="AU790" s="55" t="n">
        <v>1786.256</v>
      </c>
      <c r="AV790" s="55" t="n">
        <v>0.92282</v>
      </c>
      <c r="AW790" s="55" t="s">
        <v>600</v>
      </c>
      <c r="AX790" s="55" t="s">
        <v>755</v>
      </c>
      <c r="AY790" s="55" t="n">
        <v>2</v>
      </c>
      <c r="AZ790" s="55" t="s">
        <v>445</v>
      </c>
    </row>
    <row collapsed="false" customFormat="true" customHeight="false" hidden="false" ht="15.9" outlineLevel="0" r="791" s="171">
      <c r="A791" s="55" t="n">
        <v>774</v>
      </c>
      <c r="B791" s="55" t="n">
        <v>8770</v>
      </c>
      <c r="C791" s="145" t="s">
        <v>448</v>
      </c>
      <c r="D791" s="145" t="s">
        <v>454</v>
      </c>
      <c r="E791" s="145" t="s">
        <v>438</v>
      </c>
      <c r="F791" s="145" t="s">
        <v>751</v>
      </c>
      <c r="G791" s="55" t="s">
        <v>440</v>
      </c>
      <c r="H791" s="34" t="s">
        <v>288</v>
      </c>
      <c r="I791" s="55" t="n">
        <v>1</v>
      </c>
      <c r="J791" s="55" t="s">
        <v>449</v>
      </c>
      <c r="K791" s="55" t="s">
        <v>752</v>
      </c>
      <c r="L791" s="55" t="s">
        <v>753</v>
      </c>
      <c r="M791" s="55" t="s">
        <v>600</v>
      </c>
      <c r="N791" s="55" t="s">
        <v>52</v>
      </c>
      <c r="O791" s="55" t="s">
        <v>53</v>
      </c>
      <c r="P791" s="55" t="s">
        <v>52</v>
      </c>
      <c r="Q791" s="55" t="s">
        <v>53</v>
      </c>
      <c r="R791" s="55" t="s">
        <v>754</v>
      </c>
      <c r="S791" s="55" t="s">
        <v>53</v>
      </c>
      <c r="T791" s="55"/>
      <c r="U791" s="55" t="n">
        <v>589.51</v>
      </c>
      <c r="V791" s="55" t="n">
        <v>440.58</v>
      </c>
      <c r="W791" s="55" t="n">
        <v>131.57</v>
      </c>
      <c r="X791" s="55" t="s">
        <v>319</v>
      </c>
      <c r="Y791" s="55" t="n">
        <v>82.76</v>
      </c>
      <c r="Z791" s="55" t="s">
        <v>319</v>
      </c>
      <c r="AA791" s="55" t="n">
        <v>77.7</v>
      </c>
      <c r="AB791" s="55" t="s">
        <v>319</v>
      </c>
      <c r="AC791" s="55" t="n">
        <v>79.72</v>
      </c>
      <c r="AD791" s="55" t="s">
        <v>319</v>
      </c>
      <c r="AE791" s="55" t="n">
        <v>77.27</v>
      </c>
      <c r="AF791" s="55" t="s">
        <v>319</v>
      </c>
      <c r="AG791" s="55" t="n">
        <v>0</v>
      </c>
      <c r="AH791" s="55" t="s">
        <v>319</v>
      </c>
      <c r="AI791" s="55" t="n">
        <v>0</v>
      </c>
      <c r="AJ791" s="55" t="s">
        <v>319</v>
      </c>
      <c r="AK791" s="55" t="n">
        <v>0</v>
      </c>
      <c r="AL791" s="55" t="s">
        <v>319</v>
      </c>
      <c r="AM791" s="55" t="n">
        <v>0</v>
      </c>
      <c r="AN791" s="55" t="s">
        <v>319</v>
      </c>
      <c r="AO791" s="55" t="n">
        <v>41.545</v>
      </c>
      <c r="AP791" s="55" t="s">
        <v>319</v>
      </c>
      <c r="AQ791" s="55" t="n">
        <v>44.395</v>
      </c>
      <c r="AR791" s="55" t="s">
        <v>319</v>
      </c>
      <c r="AS791" s="55" t="n">
        <v>67.75</v>
      </c>
      <c r="AT791" s="55" t="s">
        <v>319</v>
      </c>
      <c r="AU791" s="55" t="n">
        <v>602.71</v>
      </c>
      <c r="AV791" s="55" t="n">
        <v>0.32939</v>
      </c>
      <c r="AW791" s="55" t="s">
        <v>600</v>
      </c>
      <c r="AX791" s="55" t="s">
        <v>755</v>
      </c>
      <c r="AY791" s="55" t="n">
        <v>1</v>
      </c>
      <c r="AZ791" s="55" t="s">
        <v>445</v>
      </c>
    </row>
    <row collapsed="false" customFormat="true" customHeight="false" hidden="false" ht="15.9" outlineLevel="0" r="792" s="171">
      <c r="A792" s="55" t="n">
        <v>775</v>
      </c>
      <c r="B792" s="55" t="n">
        <v>8771</v>
      </c>
      <c r="C792" s="145" t="s">
        <v>448</v>
      </c>
      <c r="D792" s="145" t="s">
        <v>454</v>
      </c>
      <c r="E792" s="145" t="s">
        <v>438</v>
      </c>
      <c r="F792" s="145" t="s">
        <v>751</v>
      </c>
      <c r="G792" s="55" t="s">
        <v>440</v>
      </c>
      <c r="H792" s="34" t="s">
        <v>288</v>
      </c>
      <c r="I792" s="55" t="n">
        <v>1</v>
      </c>
      <c r="J792" s="55" t="s">
        <v>449</v>
      </c>
      <c r="K792" s="55" t="s">
        <v>761</v>
      </c>
      <c r="L792" s="55" t="s">
        <v>753</v>
      </c>
      <c r="M792" s="55" t="s">
        <v>600</v>
      </c>
      <c r="N792" s="55" t="s">
        <v>52</v>
      </c>
      <c r="O792" s="55" t="s">
        <v>53</v>
      </c>
      <c r="P792" s="55" t="s">
        <v>52</v>
      </c>
      <c r="Q792" s="55" t="s">
        <v>53</v>
      </c>
      <c r="R792" s="55" t="s">
        <v>754</v>
      </c>
      <c r="S792" s="55" t="s">
        <v>53</v>
      </c>
      <c r="T792" s="55"/>
      <c r="U792" s="55" t="n">
        <v>1966.73</v>
      </c>
      <c r="V792" s="55" t="n">
        <v>1599.43</v>
      </c>
      <c r="W792" s="55" t="n">
        <v>497.17</v>
      </c>
      <c r="X792" s="55" t="s">
        <v>319</v>
      </c>
      <c r="Y792" s="55" t="n">
        <v>350.85</v>
      </c>
      <c r="Z792" s="55" t="s">
        <v>319</v>
      </c>
      <c r="AA792" s="55" t="n">
        <v>285.64</v>
      </c>
      <c r="AB792" s="55" t="s">
        <v>319</v>
      </c>
      <c r="AC792" s="55" t="n">
        <v>272.37</v>
      </c>
      <c r="AD792" s="55" t="s">
        <v>319</v>
      </c>
      <c r="AE792" s="55" t="n">
        <v>259.53</v>
      </c>
      <c r="AF792" s="55" t="s">
        <v>319</v>
      </c>
      <c r="AG792" s="55" t="n">
        <v>0</v>
      </c>
      <c r="AH792" s="55" t="s">
        <v>319</v>
      </c>
      <c r="AI792" s="55" t="n">
        <v>0</v>
      </c>
      <c r="AJ792" s="55" t="s">
        <v>319</v>
      </c>
      <c r="AK792" s="55" t="n">
        <v>0</v>
      </c>
      <c r="AL792" s="55" t="s">
        <v>319</v>
      </c>
      <c r="AM792" s="55" t="n">
        <v>0</v>
      </c>
      <c r="AN792" s="55" t="s">
        <v>319</v>
      </c>
      <c r="AO792" s="55" t="n">
        <v>149.706</v>
      </c>
      <c r="AP792" s="55" t="s">
        <v>319</v>
      </c>
      <c r="AQ792" s="55" t="n">
        <v>164.284</v>
      </c>
      <c r="AR792" s="55" t="s">
        <v>319</v>
      </c>
      <c r="AS792" s="55" t="n">
        <v>2465.54</v>
      </c>
      <c r="AT792" s="55" t="s">
        <v>319</v>
      </c>
      <c r="AU792" s="55" t="n">
        <v>4445.09</v>
      </c>
      <c r="AV792" s="55" t="n">
        <v>1.14255</v>
      </c>
      <c r="AW792" s="55" t="s">
        <v>600</v>
      </c>
      <c r="AX792" s="55" t="s">
        <v>755</v>
      </c>
      <c r="AY792" s="55" t="n">
        <v>2</v>
      </c>
      <c r="AZ792" s="55" t="s">
        <v>445</v>
      </c>
    </row>
    <row collapsed="false" customFormat="true" customHeight="false" hidden="false" ht="15.9" outlineLevel="0" r="793" s="171">
      <c r="A793" s="55" t="n">
        <v>776</v>
      </c>
      <c r="B793" s="55" t="n">
        <v>8772</v>
      </c>
      <c r="C793" s="145" t="s">
        <v>448</v>
      </c>
      <c r="D793" s="145" t="s">
        <v>454</v>
      </c>
      <c r="E793" s="145" t="s">
        <v>438</v>
      </c>
      <c r="F793" s="145" t="s">
        <v>751</v>
      </c>
      <c r="G793" s="55" t="s">
        <v>440</v>
      </c>
      <c r="H793" s="34" t="s">
        <v>288</v>
      </c>
      <c r="I793" s="55" t="n">
        <v>2</v>
      </c>
      <c r="J793" s="55" t="s">
        <v>438</v>
      </c>
      <c r="K793" s="55" t="s">
        <v>756</v>
      </c>
      <c r="L793" s="55" t="s">
        <v>753</v>
      </c>
      <c r="M793" s="55" t="s">
        <v>600</v>
      </c>
      <c r="N793" s="55" t="s">
        <v>52</v>
      </c>
      <c r="O793" s="55" t="s">
        <v>53</v>
      </c>
      <c r="P793" s="55" t="s">
        <v>52</v>
      </c>
      <c r="Q793" s="55" t="s">
        <v>53</v>
      </c>
      <c r="R793" s="55" t="s">
        <v>757</v>
      </c>
      <c r="S793" s="55" t="s">
        <v>53</v>
      </c>
      <c r="T793" s="55"/>
      <c r="U793" s="55" t="n">
        <v>2625.07</v>
      </c>
      <c r="V793" s="55" t="n">
        <v>1902.57</v>
      </c>
      <c r="W793" s="55" t="n">
        <v>293.39</v>
      </c>
      <c r="X793" s="55" t="s">
        <v>319</v>
      </c>
      <c r="Y793" s="55" t="n">
        <v>264.051</v>
      </c>
      <c r="Z793" s="55" t="s">
        <v>319</v>
      </c>
      <c r="AA793" s="55" t="n">
        <v>336.07</v>
      </c>
      <c r="AB793" s="55" t="s">
        <v>319</v>
      </c>
      <c r="AC793" s="55" t="n">
        <v>343.61</v>
      </c>
      <c r="AD793" s="55" t="s">
        <v>319</v>
      </c>
      <c r="AE793" s="55" t="n">
        <v>348.509</v>
      </c>
      <c r="AF793" s="55" t="s">
        <v>319</v>
      </c>
      <c r="AG793" s="55" t="n">
        <v>0</v>
      </c>
      <c r="AH793" s="55" t="s">
        <v>319</v>
      </c>
      <c r="AI793" s="55" t="n">
        <v>0</v>
      </c>
      <c r="AJ793" s="55" t="s">
        <v>319</v>
      </c>
      <c r="AK793" s="55" t="n">
        <v>0</v>
      </c>
      <c r="AL793" s="55" t="s">
        <v>319</v>
      </c>
      <c r="AM793" s="55" t="n">
        <v>103.39</v>
      </c>
      <c r="AN793" s="55" t="s">
        <v>319</v>
      </c>
      <c r="AO793" s="55" t="n">
        <v>171.19</v>
      </c>
      <c r="AP793" s="55" t="s">
        <v>319</v>
      </c>
      <c r="AQ793" s="55" t="n">
        <v>193.2</v>
      </c>
      <c r="AR793" s="55" t="s">
        <v>319</v>
      </c>
      <c r="AS793" s="55" t="n">
        <v>306.03</v>
      </c>
      <c r="AT793" s="55" t="s">
        <v>319</v>
      </c>
      <c r="AU793" s="55" t="n">
        <v>2359.44</v>
      </c>
      <c r="AV793" s="55" t="n">
        <v>1.43376</v>
      </c>
      <c r="AW793" s="55" t="s">
        <v>600</v>
      </c>
      <c r="AX793" s="55" t="s">
        <v>755</v>
      </c>
      <c r="AY793" s="55" t="n">
        <v>2</v>
      </c>
      <c r="AZ793" s="55" t="s">
        <v>445</v>
      </c>
    </row>
    <row collapsed="false" customFormat="true" customHeight="false" hidden="false" ht="15.9" outlineLevel="0" r="794" s="171">
      <c r="A794" s="145" t="n">
        <v>777</v>
      </c>
      <c r="B794" s="55" t="n">
        <v>8773</v>
      </c>
      <c r="C794" s="145" t="s">
        <v>436</v>
      </c>
      <c r="D794" s="145" t="s">
        <v>437</v>
      </c>
      <c r="E794" s="145" t="s">
        <v>462</v>
      </c>
      <c r="F794" s="145" t="s">
        <v>762</v>
      </c>
      <c r="G794" s="55" t="s">
        <v>594</v>
      </c>
      <c r="H794" s="55" t="s">
        <v>288</v>
      </c>
      <c r="I794" s="55" t="n">
        <v>1</v>
      </c>
      <c r="J794" s="55" t="s">
        <v>763</v>
      </c>
      <c r="K794" s="55" t="n">
        <v>150</v>
      </c>
      <c r="L794" s="55" t="s">
        <v>764</v>
      </c>
      <c r="M794" s="55" t="s">
        <v>634</v>
      </c>
      <c r="N794" s="55" t="s">
        <v>52</v>
      </c>
      <c r="O794" s="55" t="s">
        <v>53</v>
      </c>
      <c r="P794" s="55" t="s">
        <v>52</v>
      </c>
      <c r="Q794" s="55" t="s">
        <v>53</v>
      </c>
      <c r="R794" s="55" t="s">
        <v>444</v>
      </c>
      <c r="S794" s="55" t="s">
        <v>53</v>
      </c>
      <c r="T794" s="55"/>
      <c r="U794" s="55" t="n">
        <v>7294</v>
      </c>
      <c r="V794" s="55" t="n">
        <v>6764.91</v>
      </c>
      <c r="W794" s="55" t="n">
        <v>980.75</v>
      </c>
      <c r="X794" s="55" t="s">
        <v>319</v>
      </c>
      <c r="Y794" s="55" t="n">
        <v>811.59</v>
      </c>
      <c r="Z794" s="55" t="s">
        <v>319</v>
      </c>
      <c r="AA794" s="55" t="n">
        <v>977.63</v>
      </c>
      <c r="AB794" s="55" t="s">
        <v>319</v>
      </c>
      <c r="AC794" s="55" t="n">
        <v>617.44</v>
      </c>
      <c r="AD794" s="55" t="s">
        <v>319</v>
      </c>
      <c r="AE794" s="55" t="n">
        <v>262.04</v>
      </c>
      <c r="AF794" s="55" t="s">
        <v>319</v>
      </c>
      <c r="AG794" s="55" t="n">
        <v>131.77</v>
      </c>
      <c r="AH794" s="55" t="s">
        <v>319</v>
      </c>
      <c r="AI794" s="55" t="n">
        <v>97.72</v>
      </c>
      <c r="AJ794" s="55" t="s">
        <v>319</v>
      </c>
      <c r="AK794" s="55" t="n">
        <v>108.03</v>
      </c>
      <c r="AL794" s="55" t="s">
        <v>319</v>
      </c>
      <c r="AM794" s="55" t="n">
        <v>164.32</v>
      </c>
      <c r="AN794" s="55" t="s">
        <v>319</v>
      </c>
      <c r="AO794" s="55" t="n">
        <v>676.2</v>
      </c>
      <c r="AP794" s="55" t="s">
        <v>319</v>
      </c>
      <c r="AQ794" s="55" t="n">
        <v>567.47</v>
      </c>
      <c r="AR794" s="55" t="s">
        <v>319</v>
      </c>
      <c r="AS794" s="55" t="n">
        <v>841.47</v>
      </c>
      <c r="AT794" s="55" t="s">
        <v>319</v>
      </c>
      <c r="AU794" s="55" t="n">
        <v>6236.43</v>
      </c>
      <c r="AV794" s="55" t="s">
        <v>765</v>
      </c>
      <c r="AW794" s="55" t="s">
        <v>634</v>
      </c>
      <c r="AX794" s="55" t="s">
        <v>444</v>
      </c>
      <c r="AY794" s="55" t="n">
        <v>4</v>
      </c>
      <c r="AZ794" s="55" t="s">
        <v>685</v>
      </c>
    </row>
  </sheetData>
  <autoFilter ref="A9:AZ603"/>
  <mergeCells count="102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  <mergeCell ref="V336:V338"/>
    <mergeCell ref="W336:W338"/>
    <mergeCell ref="Y336:Y338"/>
    <mergeCell ref="AA336:AA338"/>
    <mergeCell ref="AC336:AC338"/>
    <mergeCell ref="AE336:AE338"/>
    <mergeCell ref="AG336:AG338"/>
    <mergeCell ref="AI336:AI338"/>
    <mergeCell ref="AK336:AK338"/>
    <mergeCell ref="AM336:AM338"/>
    <mergeCell ref="AO336:AO338"/>
    <mergeCell ref="AQ336:AQ338"/>
    <mergeCell ref="AS336:AS338"/>
    <mergeCell ref="AU336:AU338"/>
    <mergeCell ref="A539:A540"/>
    <mergeCell ref="B539:B540"/>
    <mergeCell ref="C539:C540"/>
    <mergeCell ref="D539:D540"/>
    <mergeCell ref="E539:E540"/>
    <mergeCell ref="F539:F540"/>
    <mergeCell ref="A543:A544"/>
    <mergeCell ref="B543:B544"/>
    <mergeCell ref="C543:C544"/>
    <mergeCell ref="D543:D544"/>
    <mergeCell ref="E543:E544"/>
    <mergeCell ref="F543:F544"/>
    <mergeCell ref="A545:A546"/>
    <mergeCell ref="B545:B546"/>
    <mergeCell ref="C545:C546"/>
    <mergeCell ref="D545:D546"/>
    <mergeCell ref="E545:E546"/>
    <mergeCell ref="F545:F546"/>
    <mergeCell ref="A547:A548"/>
    <mergeCell ref="B547:B548"/>
    <mergeCell ref="C547:C548"/>
    <mergeCell ref="D547:D548"/>
    <mergeCell ref="E547:E548"/>
    <mergeCell ref="F547:F548"/>
    <mergeCell ref="A549:A550"/>
    <mergeCell ref="B549:B550"/>
    <mergeCell ref="C549:C550"/>
    <mergeCell ref="D549:D550"/>
    <mergeCell ref="E549:E550"/>
    <mergeCell ref="F549:F550"/>
    <mergeCell ref="AV551:AV552"/>
    <mergeCell ref="AW551:AW552"/>
    <mergeCell ref="AX551:AX552"/>
    <mergeCell ref="A557:A558"/>
    <mergeCell ref="B557:B558"/>
    <mergeCell ref="C557:C558"/>
    <mergeCell ref="D557:D558"/>
    <mergeCell ref="E557:E558"/>
    <mergeCell ref="F557:F558"/>
    <mergeCell ref="A566:A567"/>
    <mergeCell ref="B566:B567"/>
    <mergeCell ref="C566:C567"/>
    <mergeCell ref="D566:D567"/>
    <mergeCell ref="E566:E567"/>
    <mergeCell ref="F566:F567"/>
    <mergeCell ref="AV575:AW575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5" man="true" max="65535" min="0"/>
    <brk id="3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7" activeCellId="0" pane="topLeft" sqref="E17"/>
    </sheetView>
  </sheetViews>
  <sheetFormatPr defaultRowHeight="15.75"/>
  <cols>
    <col collapsed="false" hidden="false" max="1" min="1" style="4" width="5.42914979757085"/>
    <col collapsed="false" hidden="false" max="5" min="2" style="4" width="9.71255060728745"/>
    <col collapsed="false" hidden="false" max="7" min="6" style="4" width="10.8542510121457"/>
    <col collapsed="false" hidden="false" max="9" min="8" style="4" width="9.71255060728745"/>
    <col collapsed="false" hidden="false" max="10" min="10" style="4" width="17.004048582996"/>
    <col collapsed="false" hidden="false" max="12" min="11" style="4" width="9.71255060728745"/>
    <col collapsed="false" hidden="false" max="13" min="13" style="4" width="12.8542510121458"/>
    <col collapsed="false" hidden="false" max="14" min="14" style="4" width="10.5708502024292"/>
    <col collapsed="false" hidden="false" max="15" min="15" style="4" width="16.8542510121458"/>
    <col collapsed="false" hidden="false" max="18" min="16" style="4" width="9.71255060728745"/>
    <col collapsed="false" hidden="false" max="20" min="19" style="4" width="8.71255060728745"/>
    <col collapsed="false" hidden="false" max="22" min="21" style="4" width="8.85425101214575"/>
    <col collapsed="false" hidden="false" max="23" min="23" style="4" width="10.4251012145749"/>
    <col collapsed="false" hidden="false" max="25" min="24" style="4" width="9.71255060728745"/>
    <col collapsed="false" hidden="false" max="26" min="26" style="4" width="11.4251012145749"/>
    <col collapsed="false" hidden="false" max="27" min="27" style="4" width="9.71255060728745"/>
    <col collapsed="false" hidden="false" max="28" min="28" style="4" width="18.4251012145749"/>
    <col collapsed="false" hidden="false" max="1025" min="29" style="4" width="9.1417004048583"/>
  </cols>
  <sheetData>
    <row collapsed="false" customFormat="false" customHeight="false" hidden="false" ht="15.75" outlineLevel="0" r="1">
      <c r="A1" s="14" t="s">
        <v>766</v>
      </c>
      <c r="M1" s="204" t="s">
        <v>767</v>
      </c>
      <c r="U1" s="51"/>
      <c r="V1" s="51"/>
    </row>
    <row collapsed="false" customFormat="false" customHeight="false" hidden="false" ht="15.75" outlineLevel="0" r="2">
      <c r="M2" s="14" t="s">
        <v>768</v>
      </c>
      <c r="U2" s="51"/>
      <c r="V2" s="51"/>
    </row>
    <row collapsed="false" customFormat="false" customHeight="false" hidden="false" ht="15.75" outlineLevel="0" r="3">
      <c r="A3" s="205"/>
      <c r="B3" s="206" t="s">
        <v>769</v>
      </c>
      <c r="M3" s="14" t="s">
        <v>770</v>
      </c>
    </row>
    <row collapsed="false" customFormat="false" customHeight="false" hidden="false" ht="15.75" outlineLevel="0" r="4">
      <c r="A4" s="205"/>
      <c r="B4" s="206" t="s">
        <v>771</v>
      </c>
      <c r="M4" s="207" t="s">
        <v>772</v>
      </c>
    </row>
    <row collapsed="false" customFormat="false" customHeight="false" hidden="false" ht="15.75" outlineLevel="0" r="5">
      <c r="A5" s="205"/>
      <c r="B5" s="206" t="s">
        <v>773</v>
      </c>
      <c r="M5" s="207"/>
    </row>
    <row collapsed="false" customFormat="false" customHeight="false" hidden="false" ht="15.75" outlineLevel="0" r="6">
      <c r="A6" s="208"/>
      <c r="B6" s="206" t="s">
        <v>774</v>
      </c>
    </row>
    <row collapsed="false" customFormat="false" customHeight="false" hidden="false" ht="15.75" outlineLevel="0" r="7">
      <c r="A7" s="205"/>
      <c r="B7" s="206" t="s">
        <v>775</v>
      </c>
    </row>
    <row collapsed="false" customFormat="false" customHeight="false" hidden="false" ht="15.75" outlineLevel="0" r="8">
      <c r="A8" s="205"/>
      <c r="B8" s="206" t="s">
        <v>776</v>
      </c>
    </row>
    <row collapsed="false" customFormat="false" customHeight="false" hidden="false" ht="15.75" outlineLevel="0" r="9">
      <c r="A9" s="205"/>
      <c r="B9" s="206" t="s">
        <v>777</v>
      </c>
    </row>
    <row collapsed="false" customFormat="false" customHeight="false" hidden="false" ht="15.75" outlineLevel="0" r="10">
      <c r="A10" s="205"/>
      <c r="B10" s="206" t="s">
        <v>778</v>
      </c>
    </row>
    <row collapsed="false" customFormat="false" customHeight="false" hidden="false" ht="15.75" outlineLevel="0" r="11">
      <c r="A11" s="209"/>
      <c r="B11" s="206" t="s">
        <v>779</v>
      </c>
    </row>
    <row collapsed="false" customFormat="false" customHeight="false" hidden="false" ht="15.75" outlineLevel="0" r="12">
      <c r="A12" s="205"/>
      <c r="B12" s="206" t="s">
        <v>780</v>
      </c>
    </row>
    <row collapsed="false" customFormat="false" customHeight="false" hidden="false" ht="15.75" outlineLevel="0" r="13">
      <c r="A13" s="210"/>
      <c r="B13" s="206" t="s">
        <v>781</v>
      </c>
    </row>
    <row collapsed="false" customFormat="false" customHeight="false" hidden="false" ht="15.75" outlineLevel="0" r="14">
      <c r="A14" s="210"/>
      <c r="B14" s="206" t="s">
        <v>782</v>
      </c>
    </row>
    <row collapsed="false" customFormat="false" customHeight="false" hidden="false" ht="15.75" outlineLevel="0" r="15">
      <c r="A15" s="210"/>
      <c r="B15" s="206" t="s">
        <v>783</v>
      </c>
    </row>
    <row collapsed="false" customFormat="false" customHeight="false" hidden="false" ht="15.75" outlineLevel="0" r="16">
      <c r="A16" s="210"/>
      <c r="B16" s="206" t="s">
        <v>784</v>
      </c>
    </row>
    <row collapsed="false" customFormat="false" customHeight="false" hidden="false" ht="15.75" outlineLevel="0" r="17">
      <c r="A17" s="210"/>
      <c r="B17" s="206" t="s">
        <v>785</v>
      </c>
    </row>
    <row collapsed="false" customFormat="false" customHeight="false" hidden="false" ht="15.75" outlineLevel="0" r="18">
      <c r="A18" s="210"/>
      <c r="B18" s="206" t="s">
        <v>786</v>
      </c>
    </row>
    <row collapsed="false" customFormat="false" customHeight="false" hidden="false" ht="15.75" outlineLevel="0" r="19">
      <c r="A19" s="210"/>
      <c r="B19" s="206" t="s">
        <v>787</v>
      </c>
    </row>
    <row collapsed="false" customFormat="false" customHeight="false" hidden="false" ht="15.75" outlineLevel="0" r="20">
      <c r="A20" s="211"/>
      <c r="B20" s="206" t="s">
        <v>788</v>
      </c>
    </row>
    <row collapsed="false" customFormat="false" customHeight="false" hidden="false" ht="15.75" outlineLevel="0" r="21">
      <c r="A21" s="211"/>
      <c r="B21" s="212" t="s">
        <v>789</v>
      </c>
    </row>
    <row collapsed="false" customFormat="false" customHeight="false" hidden="false" ht="15.75" outlineLevel="0" r="22">
      <c r="A22" s="211"/>
      <c r="B22" s="206" t="s">
        <v>790</v>
      </c>
    </row>
    <row collapsed="false" customFormat="false" customHeight="false" hidden="false" ht="15.75" outlineLevel="0" r="23">
      <c r="A23" s="211"/>
      <c r="B23" s="206" t="s">
        <v>791</v>
      </c>
    </row>
    <row collapsed="false" customFormat="false" customHeight="false" hidden="false" ht="15.75" outlineLevel="0" r="24">
      <c r="A24" s="213"/>
      <c r="B24" s="212" t="s">
        <v>792</v>
      </c>
      <c r="L24" s="212"/>
    </row>
    <row collapsed="false" customFormat="true" customHeight="false" hidden="false" ht="15.75" outlineLevel="0" r="25" s="215">
      <c r="A25" s="214"/>
      <c r="B25" s="206" t="s">
        <v>793</v>
      </c>
      <c r="L25" s="206"/>
    </row>
    <row collapsed="false" customFormat="true" customHeight="false" hidden="false" ht="15.75" outlineLevel="0" r="26" s="215">
      <c r="A26" s="214"/>
      <c r="B26" s="206" t="s">
        <v>794</v>
      </c>
      <c r="L26" s="206"/>
    </row>
    <row collapsed="false" customFormat="true" customHeight="false" hidden="false" ht="15.75" outlineLevel="0" r="27" s="215">
      <c r="A27" s="214"/>
      <c r="B27" s="206" t="s">
        <v>795</v>
      </c>
      <c r="L27" s="206"/>
    </row>
    <row collapsed="false" customFormat="true" customHeight="false" hidden="false" ht="15.75" outlineLevel="0" r="28" s="215">
      <c r="A28" s="214"/>
      <c r="B28" s="206" t="s">
        <v>796</v>
      </c>
      <c r="L28" s="206"/>
    </row>
    <row collapsed="false" customFormat="true" customHeight="false" hidden="false" ht="15.75" outlineLevel="0" r="29" s="215">
      <c r="A29" s="214"/>
      <c r="B29" s="206" t="s">
        <v>797</v>
      </c>
      <c r="L29" s="206"/>
    </row>
    <row collapsed="false" customFormat="true" customHeight="false" hidden="false" ht="15.75" outlineLevel="0" r="30" s="215">
      <c r="A30" s="214"/>
      <c r="B30" s="212" t="s">
        <v>798</v>
      </c>
      <c r="L30" s="212"/>
    </row>
    <row collapsed="false" customFormat="true" customHeight="false" hidden="false" ht="15.75" outlineLevel="0" r="31" s="206">
      <c r="A31" s="216"/>
      <c r="B31" s="212" t="s">
        <v>799</v>
      </c>
      <c r="L31" s="212"/>
    </row>
    <row collapsed="false" customFormat="true" customHeight="false" hidden="false" ht="15.75" outlineLevel="0" r="32" s="206">
      <c r="A32" s="216"/>
      <c r="B32" s="212" t="s">
        <v>800</v>
      </c>
      <c r="L32" s="212"/>
    </row>
    <row collapsed="false" customFormat="false" customHeight="false" hidden="false" ht="15.75" outlineLevel="0" r="33">
      <c r="A33" s="213"/>
      <c r="B33" s="204" t="s">
        <v>801</v>
      </c>
    </row>
    <row collapsed="false" customFormat="false" customHeight="false" hidden="false" ht="15.75" outlineLevel="0" r="34">
      <c r="A34" s="217"/>
      <c r="B34" s="14" t="s">
        <v>802</v>
      </c>
    </row>
    <row collapsed="false" customFormat="false" customHeight="false" hidden="false" ht="15.75" outlineLevel="0" r="35">
      <c r="A35" s="217"/>
      <c r="B35" s="14" t="s">
        <v>803</v>
      </c>
    </row>
    <row collapsed="false" customFormat="false" customHeight="false" hidden="false" ht="15.75" outlineLevel="0" r="36">
      <c r="A36" s="217"/>
      <c r="B36" s="14" t="s">
        <v>804</v>
      </c>
    </row>
    <row collapsed="false" customFormat="false" customHeight="false" hidden="false" ht="15.75" outlineLevel="0" r="37">
      <c r="A37" s="217"/>
      <c r="B37" s="14" t="s">
        <v>805</v>
      </c>
    </row>
    <row collapsed="false" customFormat="false" customHeight="false" hidden="false" ht="15.75" outlineLevel="0" r="38">
      <c r="A38" s="217"/>
      <c r="B38" s="14" t="s">
        <v>806</v>
      </c>
    </row>
    <row collapsed="false" customFormat="false" customHeight="false" hidden="false" ht="15.75" outlineLevel="0" r="39">
      <c r="A39" s="144"/>
      <c r="B39" s="14" t="s">
        <v>807</v>
      </c>
    </row>
  </sheetData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2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47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5" zoomScaleNormal="75" zoomScalePageLayoutView="100">
      <pane activePane="bottomRight" topLeftCell="B1460" xSplit="1" ySplit="10"/>
      <selection activeCell="A1" activeCellId="0" pane="topLeft" sqref="A1"/>
      <selection activeCell="B1" activeCellId="0" pane="topRight" sqref="B1"/>
      <selection activeCell="A1460" activeCellId="0" pane="bottomLeft" sqref="A1460"/>
      <selection activeCell="C1477" activeCellId="0" pane="bottomRight" sqref="C1477"/>
    </sheetView>
  </sheetViews>
  <sheetFormatPr defaultRowHeight="15.75"/>
  <cols>
    <col collapsed="false" hidden="false" max="1" min="1" style="218" width="9.71255060728745"/>
    <col collapsed="false" hidden="false" max="2" min="2" style="219" width="9.71255060728745"/>
    <col collapsed="false" hidden="false" max="3" min="3" style="219" width="20.7085020242915"/>
    <col collapsed="false" hidden="false" max="4" min="4" style="219" width="43.9959514170041"/>
    <col collapsed="false" hidden="false" max="5" min="5" style="219" width="20.7085020242915"/>
    <col collapsed="false" hidden="false" max="6" min="6" style="219" width="9.71255060728745"/>
    <col collapsed="false" hidden="false" max="7" min="7" style="219" width="25.7165991902834"/>
    <col collapsed="false" hidden="false" max="8" min="8" style="219" width="9.71255060728745"/>
    <col collapsed="false" hidden="false" max="9" min="9" style="219" width="20.004048582996"/>
    <col collapsed="false" hidden="false" max="10" min="10" style="219" width="17.004048582996"/>
    <col collapsed="false" hidden="false" max="11" min="11" style="219" width="19.2834008097166"/>
    <col collapsed="false" hidden="false" max="12" min="12" style="219" width="19.4251012145749"/>
    <col collapsed="false" hidden="false" max="14" min="13" style="219" width="14.5668016194332"/>
    <col collapsed="false" hidden="false" max="16" min="15" style="219" width="9.71255060728745"/>
    <col collapsed="false" hidden="false" max="18" min="17" style="219" width="12.2834008097166"/>
    <col collapsed="false" hidden="false" max="38" min="19" style="219" width="9.71255060728745"/>
    <col collapsed="false" hidden="false" max="39" min="39" style="219" width="14.5668016194332"/>
    <col collapsed="false" hidden="false" max="40" min="40" style="218" width="47.4251012145749"/>
    <col collapsed="false" hidden="false" max="1025" min="41" style="218" width="9.1417004048583"/>
  </cols>
  <sheetData>
    <row collapsed="false" customFormat="true" customHeight="false" hidden="false" ht="15.75" outlineLevel="0" r="1" s="171">
      <c r="A1" s="220" t="s">
        <v>808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</row>
    <row collapsed="false" customFormat="false" customHeight="false" hidden="false" ht="15.75" outlineLevel="0" r="2">
      <c r="A2" s="220"/>
      <c r="B2" s="221"/>
      <c r="C2" s="222" t="s">
        <v>809</v>
      </c>
    </row>
    <row collapsed="false" customFormat="false" customHeight="false" hidden="false" ht="15.75" outlineLevel="0" r="3">
      <c r="A3" s="223"/>
      <c r="B3" s="221"/>
      <c r="C3" s="222" t="s">
        <v>810</v>
      </c>
    </row>
    <row collapsed="false" customFormat="false" customHeight="true" hidden="false" ht="15" outlineLevel="0" r="4"/>
    <row collapsed="false" customFormat="true" customHeight="true" hidden="false" ht="16.15" outlineLevel="0" r="5" s="162">
      <c r="A5" s="15" t="s">
        <v>5</v>
      </c>
      <c r="B5" s="15" t="s">
        <v>16</v>
      </c>
      <c r="C5" s="157" t="s">
        <v>391</v>
      </c>
      <c r="D5" s="157" t="s">
        <v>394</v>
      </c>
      <c r="E5" s="157" t="s">
        <v>811</v>
      </c>
      <c r="F5" s="157" t="s">
        <v>396</v>
      </c>
      <c r="G5" s="157" t="s">
        <v>812</v>
      </c>
      <c r="H5" s="157"/>
      <c r="I5" s="157" t="s">
        <v>813</v>
      </c>
      <c r="J5" s="157"/>
      <c r="K5" s="17" t="s">
        <v>814</v>
      </c>
      <c r="L5" s="17" t="s">
        <v>815</v>
      </c>
      <c r="M5" s="160" t="s">
        <v>409</v>
      </c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224" t="s">
        <v>816</v>
      </c>
      <c r="AO5" s="225"/>
      <c r="AP5" s="225"/>
    </row>
    <row collapsed="false" customFormat="true" customHeight="true" hidden="false" ht="16.15" outlineLevel="0" r="6" s="162">
      <c r="A6" s="15"/>
      <c r="B6" s="15"/>
      <c r="C6" s="157"/>
      <c r="D6" s="157"/>
      <c r="E6" s="157"/>
      <c r="F6" s="157"/>
      <c r="G6" s="157"/>
      <c r="H6" s="157"/>
      <c r="I6" s="157"/>
      <c r="J6" s="157"/>
      <c r="K6" s="17"/>
      <c r="L6" s="17"/>
      <c r="M6" s="160" t="s">
        <v>415</v>
      </c>
      <c r="N6" s="160" t="s">
        <v>416</v>
      </c>
      <c r="O6" s="160" t="s">
        <v>417</v>
      </c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224"/>
      <c r="AO6" s="225"/>
      <c r="AP6" s="225"/>
    </row>
    <row collapsed="false" customFormat="true" customHeight="true" hidden="false" ht="12.75" outlineLevel="0" r="7" s="162">
      <c r="A7" s="15"/>
      <c r="B7" s="15"/>
      <c r="C7" s="157"/>
      <c r="D7" s="157"/>
      <c r="E7" s="157"/>
      <c r="F7" s="157"/>
      <c r="G7" s="158" t="s">
        <v>817</v>
      </c>
      <c r="H7" s="157" t="s">
        <v>818</v>
      </c>
      <c r="I7" s="158" t="s">
        <v>817</v>
      </c>
      <c r="J7" s="157" t="s">
        <v>818</v>
      </c>
      <c r="K7" s="17"/>
      <c r="L7" s="17"/>
      <c r="M7" s="160"/>
      <c r="N7" s="160"/>
      <c r="O7" s="160" t="s">
        <v>418</v>
      </c>
      <c r="P7" s="160"/>
      <c r="Q7" s="160" t="s">
        <v>419</v>
      </c>
      <c r="R7" s="160"/>
      <c r="S7" s="160" t="s">
        <v>420</v>
      </c>
      <c r="T7" s="160"/>
      <c r="U7" s="160" t="s">
        <v>421</v>
      </c>
      <c r="V7" s="160"/>
      <c r="W7" s="160" t="s">
        <v>422</v>
      </c>
      <c r="X7" s="160"/>
      <c r="Y7" s="160" t="s">
        <v>423</v>
      </c>
      <c r="Z7" s="160"/>
      <c r="AA7" s="160" t="s">
        <v>424</v>
      </c>
      <c r="AB7" s="160"/>
      <c r="AC7" s="160" t="s">
        <v>425</v>
      </c>
      <c r="AD7" s="160"/>
      <c r="AE7" s="160" t="s">
        <v>426</v>
      </c>
      <c r="AF7" s="160"/>
      <c r="AG7" s="160" t="s">
        <v>427</v>
      </c>
      <c r="AH7" s="160"/>
      <c r="AI7" s="160" t="s">
        <v>428</v>
      </c>
      <c r="AJ7" s="160"/>
      <c r="AK7" s="160" t="s">
        <v>429</v>
      </c>
      <c r="AL7" s="160"/>
      <c r="AM7" s="160" t="s">
        <v>430</v>
      </c>
      <c r="AN7" s="224"/>
      <c r="AO7" s="225"/>
      <c r="AP7" s="225"/>
    </row>
    <row collapsed="false" customFormat="true" customHeight="true" hidden="false" ht="12.75" outlineLevel="0" r="8" s="162">
      <c r="A8" s="15"/>
      <c r="B8" s="15"/>
      <c r="C8" s="157"/>
      <c r="D8" s="157"/>
      <c r="E8" s="157"/>
      <c r="F8" s="157"/>
      <c r="G8" s="157"/>
      <c r="H8" s="157"/>
      <c r="I8" s="158"/>
      <c r="J8" s="157"/>
      <c r="K8" s="17"/>
      <c r="L8" s="17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224"/>
      <c r="AO8" s="225"/>
      <c r="AP8" s="225"/>
    </row>
    <row collapsed="false" customFormat="true" customHeight="true" hidden="false" ht="38.25" outlineLevel="0" r="9" s="162">
      <c r="A9" s="15"/>
      <c r="B9" s="15"/>
      <c r="C9" s="157"/>
      <c r="D9" s="157"/>
      <c r="E9" s="157"/>
      <c r="F9" s="157"/>
      <c r="G9" s="157"/>
      <c r="H9" s="157"/>
      <c r="I9" s="158"/>
      <c r="J9" s="157"/>
      <c r="K9" s="17"/>
      <c r="L9" s="17"/>
      <c r="M9" s="226" t="s">
        <v>819</v>
      </c>
      <c r="N9" s="226" t="s">
        <v>819</v>
      </c>
      <c r="O9" s="160" t="s">
        <v>433</v>
      </c>
      <c r="P9" s="160" t="s">
        <v>434</v>
      </c>
      <c r="Q9" s="160" t="s">
        <v>433</v>
      </c>
      <c r="R9" s="160" t="s">
        <v>434</v>
      </c>
      <c r="S9" s="160" t="s">
        <v>433</v>
      </c>
      <c r="T9" s="160" t="s">
        <v>434</v>
      </c>
      <c r="U9" s="160" t="s">
        <v>433</v>
      </c>
      <c r="V9" s="160" t="s">
        <v>434</v>
      </c>
      <c r="W9" s="160" t="s">
        <v>433</v>
      </c>
      <c r="X9" s="160" t="s">
        <v>434</v>
      </c>
      <c r="Y9" s="160" t="s">
        <v>433</v>
      </c>
      <c r="Z9" s="160" t="s">
        <v>434</v>
      </c>
      <c r="AA9" s="160" t="s">
        <v>433</v>
      </c>
      <c r="AB9" s="160" t="s">
        <v>434</v>
      </c>
      <c r="AC9" s="160" t="s">
        <v>433</v>
      </c>
      <c r="AD9" s="160" t="s">
        <v>434</v>
      </c>
      <c r="AE9" s="160" t="s">
        <v>433</v>
      </c>
      <c r="AF9" s="160" t="s">
        <v>434</v>
      </c>
      <c r="AG9" s="160" t="s">
        <v>433</v>
      </c>
      <c r="AH9" s="160" t="s">
        <v>434</v>
      </c>
      <c r="AI9" s="160" t="s">
        <v>433</v>
      </c>
      <c r="AJ9" s="160" t="s">
        <v>434</v>
      </c>
      <c r="AK9" s="160" t="s">
        <v>433</v>
      </c>
      <c r="AL9" s="160" t="s">
        <v>434</v>
      </c>
      <c r="AM9" s="226" t="s">
        <v>819</v>
      </c>
      <c r="AN9" s="224"/>
      <c r="AO9" s="225"/>
      <c r="AP9" s="225"/>
    </row>
    <row collapsed="false" customFormat="true" customHeight="false" hidden="false" ht="15.75" outlineLevel="0" r="10" s="169">
      <c r="A10" s="164" t="n">
        <v>1</v>
      </c>
      <c r="B10" s="164" t="n">
        <v>2</v>
      </c>
      <c r="C10" s="165" t="n">
        <v>3</v>
      </c>
      <c r="D10" s="165" t="n">
        <v>4</v>
      </c>
      <c r="E10" s="165" t="n">
        <v>5</v>
      </c>
      <c r="F10" s="165" t="n">
        <v>6</v>
      </c>
      <c r="G10" s="157" t="n">
        <v>7</v>
      </c>
      <c r="H10" s="157" t="n">
        <v>8</v>
      </c>
      <c r="I10" s="157" t="n">
        <v>9</v>
      </c>
      <c r="J10" s="157" t="n">
        <v>10</v>
      </c>
      <c r="K10" s="227" t="n">
        <v>11</v>
      </c>
      <c r="L10" s="227" t="n">
        <v>12</v>
      </c>
      <c r="M10" s="167" t="n">
        <v>13</v>
      </c>
      <c r="N10" s="167" t="n">
        <v>14</v>
      </c>
      <c r="O10" s="167" t="n">
        <v>15</v>
      </c>
      <c r="P10" s="167" t="n">
        <v>16</v>
      </c>
      <c r="Q10" s="167" t="n">
        <v>17</v>
      </c>
      <c r="R10" s="167" t="n">
        <v>18</v>
      </c>
      <c r="S10" s="167" t="n">
        <v>19</v>
      </c>
      <c r="T10" s="167" t="n">
        <v>20</v>
      </c>
      <c r="U10" s="167" t="n">
        <v>21</v>
      </c>
      <c r="V10" s="167" t="n">
        <v>22</v>
      </c>
      <c r="W10" s="167" t="n">
        <v>23</v>
      </c>
      <c r="X10" s="167" t="n">
        <v>24</v>
      </c>
      <c r="Y10" s="167" t="n">
        <v>25</v>
      </c>
      <c r="Z10" s="167" t="n">
        <v>26</v>
      </c>
      <c r="AA10" s="167" t="n">
        <v>27</v>
      </c>
      <c r="AB10" s="167" t="n">
        <v>28</v>
      </c>
      <c r="AC10" s="167" t="n">
        <v>29</v>
      </c>
      <c r="AD10" s="167" t="n">
        <v>30</v>
      </c>
      <c r="AE10" s="167" t="n">
        <v>31</v>
      </c>
      <c r="AF10" s="167" t="n">
        <v>32</v>
      </c>
      <c r="AG10" s="167" t="n">
        <v>33</v>
      </c>
      <c r="AH10" s="167" t="n">
        <v>34</v>
      </c>
      <c r="AI10" s="167" t="n">
        <v>35</v>
      </c>
      <c r="AJ10" s="167" t="n">
        <v>36</v>
      </c>
      <c r="AK10" s="167" t="n">
        <v>37</v>
      </c>
      <c r="AL10" s="167" t="n">
        <v>38</v>
      </c>
      <c r="AM10" s="167" t="n">
        <v>39</v>
      </c>
      <c r="AN10" s="224"/>
      <c r="AO10" s="228"/>
      <c r="AP10" s="228"/>
    </row>
    <row collapsed="false" customFormat="false" customHeight="true" hidden="false" ht="15.75" outlineLevel="0" r="11">
      <c r="A11" s="55" t="n">
        <v>1</v>
      </c>
      <c r="B11" s="55" t="n">
        <v>8001</v>
      </c>
      <c r="C11" s="55" t="s">
        <v>820</v>
      </c>
      <c r="D11" s="55" t="s">
        <v>821</v>
      </c>
      <c r="E11" s="56" t="s">
        <v>822</v>
      </c>
      <c r="F11" s="34" t="s">
        <v>823</v>
      </c>
      <c r="G11" s="55"/>
      <c r="H11" s="55"/>
      <c r="I11" s="55"/>
      <c r="J11" s="55"/>
      <c r="K11" s="34" t="s">
        <v>52</v>
      </c>
      <c r="L11" s="34" t="s">
        <v>52</v>
      </c>
      <c r="M11" s="34" t="n">
        <v>20650</v>
      </c>
      <c r="N11" s="34" t="n">
        <v>22720</v>
      </c>
      <c r="O11" s="71" t="n">
        <v>1580</v>
      </c>
      <c r="P11" s="71" t="s">
        <v>319</v>
      </c>
      <c r="Q11" s="71" t="n">
        <v>1300</v>
      </c>
      <c r="R11" s="71" t="s">
        <v>319</v>
      </c>
      <c r="S11" s="71" t="n">
        <v>1450</v>
      </c>
      <c r="T11" s="71" t="s">
        <v>319</v>
      </c>
      <c r="U11" s="71" t="n">
        <v>1730</v>
      </c>
      <c r="V11" s="71" t="s">
        <v>319</v>
      </c>
      <c r="W11" s="71" t="n">
        <v>1720</v>
      </c>
      <c r="X11" s="71" t="s">
        <v>319</v>
      </c>
      <c r="Y11" s="71" t="n">
        <v>1690</v>
      </c>
      <c r="Z11" s="71" t="s">
        <v>319</v>
      </c>
      <c r="AA11" s="71" t="n">
        <v>1590</v>
      </c>
      <c r="AB11" s="71" t="s">
        <v>319</v>
      </c>
      <c r="AC11" s="71" t="n">
        <v>1610</v>
      </c>
      <c r="AD11" s="71" t="s">
        <v>319</v>
      </c>
      <c r="AE11" s="71" t="n">
        <v>2330</v>
      </c>
      <c r="AF11" s="71" t="s">
        <v>319</v>
      </c>
      <c r="AG11" s="71" t="n">
        <v>1690</v>
      </c>
      <c r="AH11" s="71" t="s">
        <v>319</v>
      </c>
      <c r="AI11" s="71" t="n">
        <v>1700</v>
      </c>
      <c r="AJ11" s="71" t="s">
        <v>319</v>
      </c>
      <c r="AK11" s="71" t="n">
        <v>1920</v>
      </c>
      <c r="AL11" s="71" t="s">
        <v>319</v>
      </c>
      <c r="AM11" s="229" t="n">
        <f aca="false">O11+Q11+S11+U11+W11+Y11+AA11+AC11+AE11+AG11+AI11+AK11</f>
        <v>20310</v>
      </c>
      <c r="AN11" s="230"/>
      <c r="AO11" s="231"/>
      <c r="AP11" s="231"/>
    </row>
    <row collapsed="false" customFormat="false" customHeight="false" hidden="false" ht="15.75" outlineLevel="0" r="12">
      <c r="A12" s="55"/>
      <c r="B12" s="55"/>
      <c r="C12" s="55"/>
      <c r="D12" s="55"/>
      <c r="E12" s="56" t="s">
        <v>824</v>
      </c>
      <c r="F12" s="34" t="s">
        <v>823</v>
      </c>
      <c r="G12" s="55" t="s">
        <v>825</v>
      </c>
      <c r="H12" s="55" t="n">
        <v>105</v>
      </c>
      <c r="I12" s="55" t="s">
        <v>826</v>
      </c>
      <c r="J12" s="55" t="n">
        <v>3</v>
      </c>
      <c r="K12" s="34" t="s">
        <v>52</v>
      </c>
      <c r="L12" s="34" t="s">
        <v>52</v>
      </c>
      <c r="M12" s="71" t="n">
        <v>97151</v>
      </c>
      <c r="N12" s="71" t="n">
        <v>95608</v>
      </c>
      <c r="O12" s="71" t="n">
        <v>11264</v>
      </c>
      <c r="P12" s="71" t="s">
        <v>319</v>
      </c>
      <c r="Q12" s="71" t="n">
        <v>8488</v>
      </c>
      <c r="R12" s="71" t="s">
        <v>319</v>
      </c>
      <c r="S12" s="71" t="n">
        <v>8995</v>
      </c>
      <c r="T12" s="71" t="s">
        <v>319</v>
      </c>
      <c r="U12" s="71" t="n">
        <v>8408</v>
      </c>
      <c r="V12" s="71" t="s">
        <v>319</v>
      </c>
      <c r="W12" s="71" t="n">
        <v>6806</v>
      </c>
      <c r="X12" s="71" t="s">
        <v>319</v>
      </c>
      <c r="Y12" s="71" t="n">
        <v>6272</v>
      </c>
      <c r="Z12" s="71" t="s">
        <v>319</v>
      </c>
      <c r="AA12" s="71" t="n">
        <v>5239</v>
      </c>
      <c r="AB12" s="71" t="s">
        <v>319</v>
      </c>
      <c r="AC12" s="71" t="n">
        <v>6276</v>
      </c>
      <c r="AD12" s="71" t="s">
        <v>319</v>
      </c>
      <c r="AE12" s="71" t="n">
        <v>8616</v>
      </c>
      <c r="AF12" s="71" t="s">
        <v>319</v>
      </c>
      <c r="AG12" s="71" t="n">
        <v>7111</v>
      </c>
      <c r="AH12" s="71" t="s">
        <v>319</v>
      </c>
      <c r="AI12" s="71" t="n">
        <v>7865</v>
      </c>
      <c r="AJ12" s="71" t="s">
        <v>319</v>
      </c>
      <c r="AK12" s="71" t="n">
        <v>9077</v>
      </c>
      <c r="AL12" s="71" t="s">
        <v>319</v>
      </c>
      <c r="AM12" s="229" t="n">
        <f aca="false">O12+Q12+S12+U12+W12+Y12+AA12+AC12+AE12+AG12+AI12+AK12</f>
        <v>94417</v>
      </c>
      <c r="AN12" s="230"/>
      <c r="AO12" s="231"/>
      <c r="AP12" s="231"/>
    </row>
    <row collapsed="false" customFormat="false" customHeight="true" hidden="false" ht="15.75" outlineLevel="0" r="13">
      <c r="A13" s="55" t="n">
        <v>2</v>
      </c>
      <c r="B13" s="55" t="n">
        <v>8002</v>
      </c>
      <c r="C13" s="55" t="s">
        <v>820</v>
      </c>
      <c r="D13" s="55" t="s">
        <v>821</v>
      </c>
      <c r="E13" s="56" t="s">
        <v>822</v>
      </c>
      <c r="F13" s="34" t="s">
        <v>823</v>
      </c>
      <c r="G13" s="55"/>
      <c r="H13" s="55"/>
      <c r="I13" s="55"/>
      <c r="J13" s="55"/>
      <c r="K13" s="34" t="s">
        <v>52</v>
      </c>
      <c r="L13" s="34" t="s">
        <v>52</v>
      </c>
      <c r="M13" s="71" t="n">
        <v>23970</v>
      </c>
      <c r="N13" s="71" t="n">
        <v>23610</v>
      </c>
      <c r="O13" s="71" t="n">
        <v>2360</v>
      </c>
      <c r="P13" s="71" t="s">
        <v>319</v>
      </c>
      <c r="Q13" s="71" t="n">
        <v>1810</v>
      </c>
      <c r="R13" s="71" t="s">
        <v>319</v>
      </c>
      <c r="S13" s="71" t="n">
        <v>1880</v>
      </c>
      <c r="T13" s="71" t="s">
        <v>319</v>
      </c>
      <c r="U13" s="71" t="n">
        <v>2110</v>
      </c>
      <c r="V13" s="71" t="s">
        <v>319</v>
      </c>
      <c r="W13" s="71" t="n">
        <v>1750</v>
      </c>
      <c r="X13" s="71" t="s">
        <v>319</v>
      </c>
      <c r="Y13" s="71" t="n">
        <v>1740</v>
      </c>
      <c r="Z13" s="71" t="s">
        <v>319</v>
      </c>
      <c r="AA13" s="71" t="n">
        <v>1600</v>
      </c>
      <c r="AB13" s="71" t="s">
        <v>319</v>
      </c>
      <c r="AC13" s="71" t="n">
        <v>1620</v>
      </c>
      <c r="AD13" s="71" t="s">
        <v>319</v>
      </c>
      <c r="AE13" s="71" t="n">
        <v>2670</v>
      </c>
      <c r="AF13" s="71" t="s">
        <v>319</v>
      </c>
      <c r="AG13" s="71" t="n">
        <v>1880</v>
      </c>
      <c r="AH13" s="71" t="s">
        <v>319</v>
      </c>
      <c r="AI13" s="71" t="n">
        <v>1930</v>
      </c>
      <c r="AJ13" s="71" t="s">
        <v>319</v>
      </c>
      <c r="AK13" s="71" t="n">
        <v>2340</v>
      </c>
      <c r="AL13" s="71" t="s">
        <v>319</v>
      </c>
      <c r="AM13" s="229" t="n">
        <f aca="false">O13+Q13+S13+U13+W13+Y13+AA13+AC13+AE13+AG13+AI13+AK13</f>
        <v>23690</v>
      </c>
      <c r="AN13" s="230"/>
      <c r="AO13" s="231"/>
      <c r="AP13" s="231"/>
    </row>
    <row collapsed="false" customFormat="false" customHeight="false" hidden="false" ht="15.75" outlineLevel="0" r="14">
      <c r="A14" s="55"/>
      <c r="B14" s="55"/>
      <c r="C14" s="55"/>
      <c r="D14" s="55"/>
      <c r="E14" s="56" t="s">
        <v>824</v>
      </c>
      <c r="F14" s="34" t="s">
        <v>823</v>
      </c>
      <c r="G14" s="55" t="s">
        <v>825</v>
      </c>
      <c r="H14" s="55" t="n">
        <v>105</v>
      </c>
      <c r="I14" s="55" t="s">
        <v>826</v>
      </c>
      <c r="J14" s="55" t="n">
        <v>3</v>
      </c>
      <c r="K14" s="34" t="s">
        <v>52</v>
      </c>
      <c r="L14" s="34" t="s">
        <v>52</v>
      </c>
      <c r="M14" s="71" t="n">
        <v>69468</v>
      </c>
      <c r="N14" s="71" t="n">
        <v>70855</v>
      </c>
      <c r="O14" s="71" t="n">
        <v>7658</v>
      </c>
      <c r="P14" s="71" t="s">
        <v>319</v>
      </c>
      <c r="Q14" s="71" t="n">
        <v>6308</v>
      </c>
      <c r="R14" s="71" t="s">
        <v>319</v>
      </c>
      <c r="S14" s="71" t="n">
        <v>6108</v>
      </c>
      <c r="T14" s="71" t="s">
        <v>319</v>
      </c>
      <c r="U14" s="71" t="n">
        <v>6298</v>
      </c>
      <c r="V14" s="71" t="s">
        <v>319</v>
      </c>
      <c r="W14" s="71" t="n">
        <v>5311</v>
      </c>
      <c r="X14" s="71" t="s">
        <v>319</v>
      </c>
      <c r="Y14" s="71" t="n">
        <v>5023</v>
      </c>
      <c r="Z14" s="71" t="s">
        <v>319</v>
      </c>
      <c r="AA14" s="71" t="n">
        <v>4651</v>
      </c>
      <c r="AB14" s="71" t="s">
        <v>319</v>
      </c>
      <c r="AC14" s="71" t="n">
        <v>4654</v>
      </c>
      <c r="AD14" s="71" t="s">
        <v>319</v>
      </c>
      <c r="AE14" s="71" t="n">
        <v>7970</v>
      </c>
      <c r="AF14" s="71" t="s">
        <v>319</v>
      </c>
      <c r="AG14" s="71" t="n">
        <v>5975</v>
      </c>
      <c r="AH14" s="71" t="s">
        <v>319</v>
      </c>
      <c r="AI14" s="71" t="n">
        <v>6444</v>
      </c>
      <c r="AJ14" s="71" t="s">
        <v>319</v>
      </c>
      <c r="AK14" s="71" t="n">
        <v>7402</v>
      </c>
      <c r="AL14" s="71" t="s">
        <v>319</v>
      </c>
      <c r="AM14" s="229" t="n">
        <f aca="false">O14+Q14+S14+U14+W14+Y14+AA14+AC14+AE14+AG14+AI14+AK14</f>
        <v>73802</v>
      </c>
      <c r="AN14" s="230"/>
      <c r="AO14" s="231"/>
      <c r="AP14" s="231"/>
    </row>
    <row collapsed="false" customFormat="false" customHeight="true" hidden="false" ht="15.75" outlineLevel="0" r="15">
      <c r="A15" s="55" t="n">
        <v>3</v>
      </c>
      <c r="B15" s="55" t="n">
        <v>8003</v>
      </c>
      <c r="C15" s="55" t="s">
        <v>820</v>
      </c>
      <c r="D15" s="55" t="s">
        <v>821</v>
      </c>
      <c r="E15" s="56" t="s">
        <v>822</v>
      </c>
      <c r="F15" s="34" t="s">
        <v>823</v>
      </c>
      <c r="G15" s="55"/>
      <c r="H15" s="55"/>
      <c r="I15" s="55"/>
      <c r="J15" s="55"/>
      <c r="K15" s="34" t="s">
        <v>52</v>
      </c>
      <c r="L15" s="34" t="s">
        <v>52</v>
      </c>
      <c r="M15" s="71" t="n">
        <v>232490</v>
      </c>
      <c r="N15" s="71" t="n">
        <v>215780</v>
      </c>
      <c r="O15" s="71" t="n">
        <v>21100</v>
      </c>
      <c r="P15" s="71" t="s">
        <v>319</v>
      </c>
      <c r="Q15" s="71" t="n">
        <v>17940</v>
      </c>
      <c r="R15" s="71" t="s">
        <v>319</v>
      </c>
      <c r="S15" s="71" t="n">
        <v>16880</v>
      </c>
      <c r="T15" s="71" t="s">
        <v>319</v>
      </c>
      <c r="U15" s="71" t="n">
        <v>23140</v>
      </c>
      <c r="V15" s="71" t="s">
        <v>319</v>
      </c>
      <c r="W15" s="71" t="n">
        <v>16950</v>
      </c>
      <c r="X15" s="71" t="s">
        <v>319</v>
      </c>
      <c r="Y15" s="71" t="n">
        <v>17980</v>
      </c>
      <c r="Z15" s="71" t="s">
        <v>319</v>
      </c>
      <c r="AA15" s="71" t="n">
        <v>16340</v>
      </c>
      <c r="AB15" s="71" t="s">
        <v>319</v>
      </c>
      <c r="AC15" s="71" t="n">
        <v>17090</v>
      </c>
      <c r="AD15" s="71" t="s">
        <v>466</v>
      </c>
      <c r="AE15" s="71" t="n">
        <v>17090</v>
      </c>
      <c r="AF15" s="71" t="s">
        <v>466</v>
      </c>
      <c r="AG15" s="71" t="n">
        <v>17090</v>
      </c>
      <c r="AH15" s="71" t="s">
        <v>466</v>
      </c>
      <c r="AI15" s="71" t="n">
        <v>2993</v>
      </c>
      <c r="AJ15" s="71" t="s">
        <v>319</v>
      </c>
      <c r="AK15" s="71" t="n">
        <v>20083</v>
      </c>
      <c r="AL15" s="71" t="s">
        <v>319</v>
      </c>
      <c r="AM15" s="229" t="n">
        <f aca="false">O15+Q15+S15+U15+W15+Y15+AA15+AC15+AE15+AG15+AI15+AK15</f>
        <v>204676</v>
      </c>
      <c r="AN15" s="230"/>
      <c r="AO15" s="231"/>
      <c r="AP15" s="231"/>
    </row>
    <row collapsed="false" customFormat="false" customHeight="false" hidden="false" ht="15.75" outlineLevel="0" r="16">
      <c r="A16" s="55"/>
      <c r="B16" s="55"/>
      <c r="C16" s="55"/>
      <c r="D16" s="55"/>
      <c r="E16" s="56" t="s">
        <v>824</v>
      </c>
      <c r="F16" s="34" t="s">
        <v>823</v>
      </c>
      <c r="G16" s="55" t="s">
        <v>827</v>
      </c>
      <c r="H16" s="55" t="n">
        <v>2403</v>
      </c>
      <c r="I16" s="55" t="s">
        <v>826</v>
      </c>
      <c r="J16" s="55" t="n">
        <v>48</v>
      </c>
      <c r="K16" s="34" t="s">
        <v>52</v>
      </c>
      <c r="L16" s="34" t="s">
        <v>52</v>
      </c>
      <c r="M16" s="71" t="n">
        <v>271061</v>
      </c>
      <c r="N16" s="71" t="n">
        <v>385037</v>
      </c>
      <c r="O16" s="71" t="n">
        <v>38157</v>
      </c>
      <c r="P16" s="71" t="s">
        <v>319</v>
      </c>
      <c r="Q16" s="71" t="n">
        <v>32966</v>
      </c>
      <c r="R16" s="71" t="s">
        <v>319</v>
      </c>
      <c r="S16" s="71" t="n">
        <v>30170</v>
      </c>
      <c r="T16" s="71" t="s">
        <v>319</v>
      </c>
      <c r="U16" s="71" t="n">
        <v>35557</v>
      </c>
      <c r="V16" s="71" t="s">
        <v>319</v>
      </c>
      <c r="W16" s="71" t="n">
        <v>25901</v>
      </c>
      <c r="X16" s="71" t="s">
        <v>319</v>
      </c>
      <c r="Y16" s="71" t="n">
        <v>27523</v>
      </c>
      <c r="Z16" s="71" t="s">
        <v>319</v>
      </c>
      <c r="AA16" s="71" t="n">
        <v>24206</v>
      </c>
      <c r="AB16" s="71" t="s">
        <v>319</v>
      </c>
      <c r="AC16" s="71" t="n">
        <v>25876</v>
      </c>
      <c r="AD16" s="71" t="s">
        <v>466</v>
      </c>
      <c r="AE16" s="71" t="n">
        <v>25876</v>
      </c>
      <c r="AF16" s="71" t="s">
        <v>466</v>
      </c>
      <c r="AG16" s="71" t="n">
        <v>25876</v>
      </c>
      <c r="AH16" s="71" t="s">
        <v>466</v>
      </c>
      <c r="AI16" s="71" t="n">
        <v>5438</v>
      </c>
      <c r="AJ16" s="71" t="s">
        <v>319</v>
      </c>
      <c r="AK16" s="71" t="n">
        <v>37926</v>
      </c>
      <c r="AL16" s="71" t="s">
        <v>319</v>
      </c>
      <c r="AM16" s="229" t="n">
        <f aca="false">O16+Q16+S16+U16+W16+Y16+AA16+AC16+AE16+AG16+AI16+AK16</f>
        <v>335472</v>
      </c>
      <c r="AN16" s="230"/>
      <c r="AO16" s="231"/>
      <c r="AP16" s="231"/>
    </row>
    <row collapsed="false" customFormat="false" customHeight="true" hidden="false" ht="15.75" outlineLevel="0" r="17">
      <c r="A17" s="55" t="n">
        <v>4</v>
      </c>
      <c r="B17" s="55" t="n">
        <v>8004</v>
      </c>
      <c r="C17" s="55" t="s">
        <v>820</v>
      </c>
      <c r="D17" s="55" t="s">
        <v>821</v>
      </c>
      <c r="E17" s="56" t="s">
        <v>822</v>
      </c>
      <c r="F17" s="34" t="s">
        <v>823</v>
      </c>
      <c r="G17" s="55"/>
      <c r="H17" s="55"/>
      <c r="I17" s="55"/>
      <c r="J17" s="55"/>
      <c r="K17" s="34" t="s">
        <v>52</v>
      </c>
      <c r="L17" s="34" t="s">
        <v>52</v>
      </c>
      <c r="M17" s="71" t="n">
        <v>51876</v>
      </c>
      <c r="N17" s="71" t="n">
        <v>51876</v>
      </c>
      <c r="O17" s="48" t="n">
        <v>4323</v>
      </c>
      <c r="P17" s="71" t="s">
        <v>466</v>
      </c>
      <c r="Q17" s="71" t="n">
        <v>4323</v>
      </c>
      <c r="R17" s="71" t="s">
        <v>466</v>
      </c>
      <c r="S17" s="71" t="n">
        <v>4323</v>
      </c>
      <c r="T17" s="71" t="s">
        <v>466</v>
      </c>
      <c r="U17" s="71" t="n">
        <v>4323</v>
      </c>
      <c r="V17" s="71" t="s">
        <v>466</v>
      </c>
      <c r="W17" s="71" t="n">
        <v>4323</v>
      </c>
      <c r="X17" s="71" t="s">
        <v>466</v>
      </c>
      <c r="Y17" s="71" t="n">
        <v>4323</v>
      </c>
      <c r="Z17" s="71" t="s">
        <v>466</v>
      </c>
      <c r="AA17" s="71" t="n">
        <v>4323</v>
      </c>
      <c r="AB17" s="71" t="s">
        <v>466</v>
      </c>
      <c r="AC17" s="71" t="n">
        <v>4323</v>
      </c>
      <c r="AD17" s="71" t="s">
        <v>466</v>
      </c>
      <c r="AE17" s="71" t="n">
        <v>7766</v>
      </c>
      <c r="AF17" s="71" t="s">
        <v>466</v>
      </c>
      <c r="AG17" s="71" t="n">
        <v>7766</v>
      </c>
      <c r="AH17" s="71" t="s">
        <v>466</v>
      </c>
      <c r="AI17" s="71" t="n">
        <v>7766</v>
      </c>
      <c r="AJ17" s="71" t="s">
        <v>466</v>
      </c>
      <c r="AK17" s="71" t="n">
        <v>3887</v>
      </c>
      <c r="AL17" s="71" t="s">
        <v>319</v>
      </c>
      <c r="AM17" s="229" t="n">
        <f aca="false">O17+Q17+S17+U17+W17+Y17+AA17+AC17+AE17+AG17+AI17+AK17</f>
        <v>61769</v>
      </c>
      <c r="AN17" s="230"/>
      <c r="AO17" s="231"/>
      <c r="AP17" s="231"/>
    </row>
    <row collapsed="false" customFormat="false" customHeight="false" hidden="false" ht="15.75" outlineLevel="0" r="18">
      <c r="A18" s="55"/>
      <c r="B18" s="55"/>
      <c r="C18" s="55"/>
      <c r="D18" s="55"/>
      <c r="E18" s="56" t="s">
        <v>824</v>
      </c>
      <c r="F18" s="34" t="s">
        <v>823</v>
      </c>
      <c r="G18" s="55" t="s">
        <v>827</v>
      </c>
      <c r="H18" s="55" t="n">
        <v>608</v>
      </c>
      <c r="I18" s="55" t="s">
        <v>826</v>
      </c>
      <c r="J18" s="55" t="n">
        <v>17</v>
      </c>
      <c r="K18" s="34" t="s">
        <v>52</v>
      </c>
      <c r="L18" s="34" t="s">
        <v>52</v>
      </c>
      <c r="M18" s="71" t="n">
        <v>86184</v>
      </c>
      <c r="N18" s="71" t="n">
        <v>86184</v>
      </c>
      <c r="O18" s="48" t="n">
        <v>7182</v>
      </c>
      <c r="P18" s="71" t="s">
        <v>466</v>
      </c>
      <c r="Q18" s="71" t="n">
        <v>7182</v>
      </c>
      <c r="R18" s="71" t="s">
        <v>466</v>
      </c>
      <c r="S18" s="71" t="n">
        <v>7182</v>
      </c>
      <c r="T18" s="71" t="s">
        <v>466</v>
      </c>
      <c r="U18" s="71" t="n">
        <v>7182</v>
      </c>
      <c r="V18" s="71" t="s">
        <v>466</v>
      </c>
      <c r="W18" s="71" t="n">
        <v>7182</v>
      </c>
      <c r="X18" s="71" t="s">
        <v>466</v>
      </c>
      <c r="Y18" s="71" t="n">
        <v>7182</v>
      </c>
      <c r="Z18" s="71" t="s">
        <v>466</v>
      </c>
      <c r="AA18" s="71" t="n">
        <v>7182</v>
      </c>
      <c r="AB18" s="71" t="s">
        <v>466</v>
      </c>
      <c r="AC18" s="71" t="n">
        <v>7182</v>
      </c>
      <c r="AD18" s="71" t="s">
        <v>466</v>
      </c>
      <c r="AE18" s="71" t="n">
        <v>11628</v>
      </c>
      <c r="AF18" s="71" t="s">
        <v>466</v>
      </c>
      <c r="AG18" s="71" t="n">
        <v>11628</v>
      </c>
      <c r="AH18" s="71" t="s">
        <v>466</v>
      </c>
      <c r="AI18" s="71" t="n">
        <v>11628</v>
      </c>
      <c r="AJ18" s="71" t="s">
        <v>466</v>
      </c>
      <c r="AK18" s="71" t="n">
        <v>6753</v>
      </c>
      <c r="AL18" s="71" t="s">
        <v>319</v>
      </c>
      <c r="AM18" s="229" t="n">
        <f aca="false">O18+Q18+S18+U18+W18+Y18+AA18+AC18+AE18+AG18+AI18+AK18</f>
        <v>99093</v>
      </c>
      <c r="AN18" s="230"/>
      <c r="AO18" s="231"/>
      <c r="AP18" s="231"/>
    </row>
    <row collapsed="false" customFormat="false" customHeight="true" hidden="false" ht="15.75" outlineLevel="0" r="19">
      <c r="A19" s="55" t="n">
        <v>5</v>
      </c>
      <c r="B19" s="55" t="n">
        <v>8005</v>
      </c>
      <c r="C19" s="55" t="s">
        <v>820</v>
      </c>
      <c r="D19" s="55" t="s">
        <v>821</v>
      </c>
      <c r="E19" s="56" t="s">
        <v>822</v>
      </c>
      <c r="F19" s="34" t="s">
        <v>823</v>
      </c>
      <c r="G19" s="55"/>
      <c r="H19" s="55"/>
      <c r="I19" s="55"/>
      <c r="J19" s="55"/>
      <c r="K19" s="34" t="s">
        <v>52</v>
      </c>
      <c r="L19" s="34" t="s">
        <v>52</v>
      </c>
      <c r="M19" s="71" t="n">
        <v>191040</v>
      </c>
      <c r="N19" s="71" t="n">
        <v>191040</v>
      </c>
      <c r="O19" s="48" t="n">
        <v>15920</v>
      </c>
      <c r="P19" s="71" t="s">
        <v>466</v>
      </c>
      <c r="Q19" s="71" t="n">
        <v>15920</v>
      </c>
      <c r="R19" s="71" t="s">
        <v>466</v>
      </c>
      <c r="S19" s="71" t="n">
        <v>15920</v>
      </c>
      <c r="T19" s="71" t="s">
        <v>466</v>
      </c>
      <c r="U19" s="71" t="n">
        <v>15920</v>
      </c>
      <c r="V19" s="71" t="s">
        <v>466</v>
      </c>
      <c r="W19" s="71" t="n">
        <v>15920</v>
      </c>
      <c r="X19" s="71" t="s">
        <v>466</v>
      </c>
      <c r="Y19" s="71" t="n">
        <v>15920</v>
      </c>
      <c r="Z19" s="71" t="s">
        <v>466</v>
      </c>
      <c r="AA19" s="71" t="n">
        <v>15920</v>
      </c>
      <c r="AB19" s="71" t="s">
        <v>466</v>
      </c>
      <c r="AC19" s="71" t="n">
        <v>15920</v>
      </c>
      <c r="AD19" s="71" t="s">
        <v>466</v>
      </c>
      <c r="AE19" s="71" t="n">
        <v>10460</v>
      </c>
      <c r="AF19" s="71" t="s">
        <v>466</v>
      </c>
      <c r="AG19" s="71" t="n">
        <v>10460</v>
      </c>
      <c r="AH19" s="71" t="s">
        <v>466</v>
      </c>
      <c r="AI19" s="71" t="n">
        <v>10460</v>
      </c>
      <c r="AJ19" s="71" t="s">
        <v>466</v>
      </c>
      <c r="AK19" s="71" t="n">
        <v>10460</v>
      </c>
      <c r="AL19" s="71" t="s">
        <v>466</v>
      </c>
      <c r="AM19" s="229" t="n">
        <f aca="false">O19+Q19+S19+U19+W19+Y19+AA19+AC19+AE19+AG19+AI19+AK19</f>
        <v>169200</v>
      </c>
      <c r="AN19" s="230"/>
      <c r="AO19" s="231"/>
      <c r="AP19" s="231"/>
    </row>
    <row collapsed="false" customFormat="false" customHeight="false" hidden="false" ht="15.75" outlineLevel="0" r="20">
      <c r="A20" s="55"/>
      <c r="B20" s="55"/>
      <c r="C20" s="55"/>
      <c r="D20" s="55"/>
      <c r="E20" s="56" t="s">
        <v>824</v>
      </c>
      <c r="F20" s="34" t="s">
        <v>823</v>
      </c>
      <c r="G20" s="55" t="s">
        <v>827</v>
      </c>
      <c r="H20" s="55" t="n">
        <v>745</v>
      </c>
      <c r="I20" s="55" t="s">
        <v>826</v>
      </c>
      <c r="J20" s="55" t="n">
        <v>24</v>
      </c>
      <c r="K20" s="34" t="s">
        <v>52</v>
      </c>
      <c r="L20" s="34" t="s">
        <v>52</v>
      </c>
      <c r="M20" s="71" t="n">
        <v>104280</v>
      </c>
      <c r="N20" s="71" t="n">
        <v>104280</v>
      </c>
      <c r="O20" s="48" t="n">
        <v>8690</v>
      </c>
      <c r="P20" s="71" t="s">
        <v>466</v>
      </c>
      <c r="Q20" s="71" t="n">
        <v>8690</v>
      </c>
      <c r="R20" s="71" t="s">
        <v>466</v>
      </c>
      <c r="S20" s="71" t="n">
        <v>8690</v>
      </c>
      <c r="T20" s="71" t="s">
        <v>466</v>
      </c>
      <c r="U20" s="71" t="n">
        <v>8690</v>
      </c>
      <c r="V20" s="71" t="s">
        <v>466</v>
      </c>
      <c r="W20" s="71" t="n">
        <v>8690</v>
      </c>
      <c r="X20" s="71" t="s">
        <v>466</v>
      </c>
      <c r="Y20" s="71" t="n">
        <v>8690</v>
      </c>
      <c r="Z20" s="71" t="s">
        <v>466</v>
      </c>
      <c r="AA20" s="71" t="n">
        <v>8690</v>
      </c>
      <c r="AB20" s="71" t="s">
        <v>466</v>
      </c>
      <c r="AC20" s="71" t="n">
        <v>8690</v>
      </c>
      <c r="AD20" s="71" t="s">
        <v>466</v>
      </c>
      <c r="AE20" s="71" t="n">
        <v>15664</v>
      </c>
      <c r="AF20" s="71" t="s">
        <v>466</v>
      </c>
      <c r="AG20" s="71" t="n">
        <v>15664</v>
      </c>
      <c r="AH20" s="71" t="s">
        <v>466</v>
      </c>
      <c r="AI20" s="71" t="n">
        <v>15664</v>
      </c>
      <c r="AJ20" s="71" t="s">
        <v>466</v>
      </c>
      <c r="AK20" s="71" t="n">
        <v>15664</v>
      </c>
      <c r="AL20" s="71" t="s">
        <v>466</v>
      </c>
      <c r="AM20" s="229" t="n">
        <f aca="false">O20+Q20+S20+U20+W20+Y20+AA20+AC20+AE20+AG20+AI20+AK20</f>
        <v>132176</v>
      </c>
      <c r="AN20" s="230"/>
      <c r="AO20" s="231"/>
      <c r="AP20" s="231"/>
    </row>
    <row collapsed="false" customFormat="false" customHeight="true" hidden="false" ht="15.75" outlineLevel="0" r="21">
      <c r="A21" s="55" t="n">
        <v>6</v>
      </c>
      <c r="B21" s="55" t="n">
        <v>8006</v>
      </c>
      <c r="C21" s="55" t="s">
        <v>820</v>
      </c>
      <c r="D21" s="55" t="s">
        <v>821</v>
      </c>
      <c r="E21" s="56" t="s">
        <v>822</v>
      </c>
      <c r="F21" s="34" t="s">
        <v>823</v>
      </c>
      <c r="G21" s="55"/>
      <c r="H21" s="55"/>
      <c r="I21" s="55"/>
      <c r="J21" s="55"/>
      <c r="K21" s="34" t="s">
        <v>52</v>
      </c>
      <c r="L21" s="34" t="s">
        <v>52</v>
      </c>
      <c r="M21" s="71" t="n">
        <v>96030</v>
      </c>
      <c r="N21" s="71" t="n">
        <v>95050</v>
      </c>
      <c r="O21" s="48" t="n">
        <v>9950</v>
      </c>
      <c r="P21" s="71" t="s">
        <v>319</v>
      </c>
      <c r="Q21" s="71" t="n">
        <v>7840</v>
      </c>
      <c r="R21" s="71" t="s">
        <v>319</v>
      </c>
      <c r="S21" s="71" t="n">
        <v>7600</v>
      </c>
      <c r="T21" s="71" t="s">
        <v>319</v>
      </c>
      <c r="U21" s="71" t="n">
        <v>9240</v>
      </c>
      <c r="V21" s="71" t="s">
        <v>319</v>
      </c>
      <c r="W21" s="71" t="n">
        <v>7300</v>
      </c>
      <c r="X21" s="71" t="s">
        <v>319</v>
      </c>
      <c r="Y21" s="71" t="n">
        <v>7380</v>
      </c>
      <c r="Z21" s="71" t="s">
        <v>319</v>
      </c>
      <c r="AA21" s="71" t="n">
        <v>7972</v>
      </c>
      <c r="AB21" s="71" t="s">
        <v>466</v>
      </c>
      <c r="AC21" s="71" t="n">
        <v>7972</v>
      </c>
      <c r="AD21" s="71" t="s">
        <v>466</v>
      </c>
      <c r="AE21" s="71" t="n">
        <v>7972</v>
      </c>
      <c r="AF21" s="71" t="s">
        <v>466</v>
      </c>
      <c r="AG21" s="71" t="n">
        <v>4909</v>
      </c>
      <c r="AH21" s="71" t="s">
        <v>319</v>
      </c>
      <c r="AI21" s="71" t="n">
        <v>8210</v>
      </c>
      <c r="AJ21" s="71" t="s">
        <v>319</v>
      </c>
      <c r="AK21" s="71" t="n">
        <v>9415</v>
      </c>
      <c r="AL21" s="71" t="s">
        <v>319</v>
      </c>
      <c r="AM21" s="229" t="n">
        <f aca="false">O21+Q21+S21+U21+W21+Y21+AA21+AC21+AE21+AG21+AI21+AK21</f>
        <v>95760</v>
      </c>
      <c r="AN21" s="230"/>
      <c r="AO21" s="231"/>
      <c r="AP21" s="231"/>
    </row>
    <row collapsed="false" customFormat="false" customHeight="false" hidden="false" ht="15.75" outlineLevel="0" r="22">
      <c r="A22" s="55"/>
      <c r="B22" s="55"/>
      <c r="C22" s="55"/>
      <c r="D22" s="55"/>
      <c r="E22" s="56" t="s">
        <v>824</v>
      </c>
      <c r="F22" s="34" t="s">
        <v>823</v>
      </c>
      <c r="G22" s="55" t="s">
        <v>827</v>
      </c>
      <c r="H22" s="55" t="n">
        <v>1496</v>
      </c>
      <c r="I22" s="55" t="s">
        <v>826</v>
      </c>
      <c r="J22" s="55" t="n">
        <v>30</v>
      </c>
      <c r="K22" s="34" t="s">
        <v>52</v>
      </c>
      <c r="L22" s="34" t="s">
        <v>52</v>
      </c>
      <c r="M22" s="71" t="n">
        <v>238121</v>
      </c>
      <c r="N22" s="71" t="n">
        <v>225876</v>
      </c>
      <c r="O22" s="48" t="n">
        <v>24861</v>
      </c>
      <c r="P22" s="71" t="s">
        <v>319</v>
      </c>
      <c r="Q22" s="71" t="n">
        <v>19746</v>
      </c>
      <c r="R22" s="71" t="s">
        <v>319</v>
      </c>
      <c r="S22" s="71" t="n">
        <v>18699</v>
      </c>
      <c r="T22" s="71" t="s">
        <v>319</v>
      </c>
      <c r="U22" s="71" t="n">
        <v>20884</v>
      </c>
      <c r="V22" s="71" t="s">
        <v>319</v>
      </c>
      <c r="W22" s="71" t="n">
        <v>17432</v>
      </c>
      <c r="X22" s="71" t="s">
        <v>319</v>
      </c>
      <c r="Y22" s="71" t="n">
        <v>15490</v>
      </c>
      <c r="Z22" s="71" t="s">
        <v>319</v>
      </c>
      <c r="AA22" s="71" t="n">
        <v>17935</v>
      </c>
      <c r="AB22" s="71" t="s">
        <v>466</v>
      </c>
      <c r="AC22" s="71" t="n">
        <v>17935</v>
      </c>
      <c r="AD22" s="71" t="s">
        <v>466</v>
      </c>
      <c r="AE22" s="71" t="n">
        <v>17935</v>
      </c>
      <c r="AF22" s="71" t="s">
        <v>466</v>
      </c>
      <c r="AG22" s="71" t="n">
        <v>30464</v>
      </c>
      <c r="AH22" s="71" t="s">
        <v>319</v>
      </c>
      <c r="AI22" s="71" t="n">
        <v>24587</v>
      </c>
      <c r="AJ22" s="71" t="s">
        <v>319</v>
      </c>
      <c r="AK22" s="71" t="n">
        <v>32053</v>
      </c>
      <c r="AL22" s="71" t="s">
        <v>319</v>
      </c>
      <c r="AM22" s="229" t="n">
        <f aca="false">O22+Q22+S22+U22+W22+Y22+AA22+AC22+AE22+AG22+AI22+AK22</f>
        <v>258021</v>
      </c>
      <c r="AN22" s="230"/>
      <c r="AO22" s="231"/>
      <c r="AP22" s="231"/>
    </row>
    <row collapsed="false" customFormat="false" customHeight="true" hidden="false" ht="15.75" outlineLevel="0" r="23">
      <c r="A23" s="55" t="n">
        <v>7</v>
      </c>
      <c r="B23" s="55" t="n">
        <v>8007</v>
      </c>
      <c r="C23" s="55" t="s">
        <v>820</v>
      </c>
      <c r="D23" s="55" t="s">
        <v>821</v>
      </c>
      <c r="E23" s="56" t="s">
        <v>822</v>
      </c>
      <c r="F23" s="34" t="s">
        <v>823</v>
      </c>
      <c r="G23" s="55"/>
      <c r="H23" s="55"/>
      <c r="I23" s="55"/>
      <c r="J23" s="55"/>
      <c r="K23" s="34" t="s">
        <v>52</v>
      </c>
      <c r="L23" s="34" t="s">
        <v>52</v>
      </c>
      <c r="M23" s="71" t="n">
        <v>51528</v>
      </c>
      <c r="N23" s="71" t="n">
        <v>51528</v>
      </c>
      <c r="O23" s="48" t="n">
        <v>4294</v>
      </c>
      <c r="P23" s="71" t="s">
        <v>466</v>
      </c>
      <c r="Q23" s="71" t="n">
        <v>4294</v>
      </c>
      <c r="R23" s="71" t="s">
        <v>466</v>
      </c>
      <c r="S23" s="71" t="n">
        <v>4294</v>
      </c>
      <c r="T23" s="71" t="s">
        <v>466</v>
      </c>
      <c r="U23" s="71" t="n">
        <v>4294</v>
      </c>
      <c r="V23" s="71" t="s">
        <v>466</v>
      </c>
      <c r="W23" s="71" t="n">
        <v>4294</v>
      </c>
      <c r="X23" s="71" t="s">
        <v>466</v>
      </c>
      <c r="Y23" s="71" t="n">
        <v>4294</v>
      </c>
      <c r="Z23" s="71" t="s">
        <v>466</v>
      </c>
      <c r="AA23" s="71" t="n">
        <v>4294</v>
      </c>
      <c r="AB23" s="71" t="s">
        <v>466</v>
      </c>
      <c r="AC23" s="71" t="n">
        <v>4294</v>
      </c>
      <c r="AD23" s="71" t="s">
        <v>466</v>
      </c>
      <c r="AE23" s="71" t="n">
        <v>12840</v>
      </c>
      <c r="AF23" s="48" t="s">
        <v>319</v>
      </c>
      <c r="AG23" s="48" t="n">
        <v>0</v>
      </c>
      <c r="AH23" s="48" t="s">
        <v>319</v>
      </c>
      <c r="AI23" s="48" t="n">
        <v>4240</v>
      </c>
      <c r="AJ23" s="48" t="s">
        <v>319</v>
      </c>
      <c r="AK23" s="48" t="n">
        <v>4800</v>
      </c>
      <c r="AL23" s="48" t="s">
        <v>319</v>
      </c>
      <c r="AM23" s="229" t="n">
        <f aca="false">O23+Q23+S23+U23+W23+Y23+AA23+AC23+AE23+AG23+AI23+AK23</f>
        <v>56232</v>
      </c>
      <c r="AN23" s="230"/>
      <c r="AO23" s="231"/>
      <c r="AP23" s="231"/>
    </row>
    <row collapsed="false" customFormat="false" customHeight="false" hidden="false" ht="15.75" outlineLevel="0" r="24">
      <c r="A24" s="55"/>
      <c r="B24" s="55"/>
      <c r="C24" s="55"/>
      <c r="D24" s="55"/>
      <c r="E24" s="56" t="s">
        <v>824</v>
      </c>
      <c r="F24" s="34" t="s">
        <v>823</v>
      </c>
      <c r="G24" s="55" t="s">
        <v>828</v>
      </c>
      <c r="H24" s="55" t="n">
        <v>436</v>
      </c>
      <c r="I24" s="55" t="s">
        <v>826</v>
      </c>
      <c r="J24" s="55" t="n">
        <v>10</v>
      </c>
      <c r="K24" s="34" t="s">
        <v>52</v>
      </c>
      <c r="L24" s="34" t="s">
        <v>52</v>
      </c>
      <c r="M24" s="71" t="n">
        <v>45600</v>
      </c>
      <c r="N24" s="71" t="n">
        <v>45600</v>
      </c>
      <c r="O24" s="48" t="n">
        <v>3800</v>
      </c>
      <c r="P24" s="71" t="s">
        <v>466</v>
      </c>
      <c r="Q24" s="71" t="n">
        <v>3800</v>
      </c>
      <c r="R24" s="71" t="s">
        <v>466</v>
      </c>
      <c r="S24" s="71" t="n">
        <v>3800</v>
      </c>
      <c r="T24" s="71" t="s">
        <v>466</v>
      </c>
      <c r="U24" s="71" t="n">
        <v>3800</v>
      </c>
      <c r="V24" s="71" t="s">
        <v>466</v>
      </c>
      <c r="W24" s="71" t="n">
        <v>3800</v>
      </c>
      <c r="X24" s="71" t="s">
        <v>466</v>
      </c>
      <c r="Y24" s="71" t="n">
        <v>3800</v>
      </c>
      <c r="Z24" s="71" t="s">
        <v>466</v>
      </c>
      <c r="AA24" s="71" t="n">
        <v>3800</v>
      </c>
      <c r="AB24" s="71" t="s">
        <v>466</v>
      </c>
      <c r="AC24" s="71" t="n">
        <v>3800</v>
      </c>
      <c r="AD24" s="71" t="s">
        <v>466</v>
      </c>
      <c r="AE24" s="71" t="n">
        <v>19883</v>
      </c>
      <c r="AF24" s="48" t="s">
        <v>319</v>
      </c>
      <c r="AG24" s="48" t="n">
        <v>2721</v>
      </c>
      <c r="AH24" s="48" t="s">
        <v>319</v>
      </c>
      <c r="AI24" s="48" t="n">
        <v>7349</v>
      </c>
      <c r="AJ24" s="48" t="s">
        <v>319</v>
      </c>
      <c r="AK24" s="48" t="n">
        <v>8280</v>
      </c>
      <c r="AL24" s="48" t="s">
        <v>319</v>
      </c>
      <c r="AM24" s="229" t="n">
        <f aca="false">O24+Q24+S24+U24+W24+Y24+AA24+AC24+AE24+AG24+AI24+AK24</f>
        <v>68633</v>
      </c>
      <c r="AN24" s="230"/>
      <c r="AO24" s="231"/>
      <c r="AP24" s="231"/>
    </row>
    <row collapsed="false" customFormat="false" customHeight="true" hidden="false" ht="15.75" outlineLevel="0" r="25">
      <c r="A25" s="55" t="n">
        <v>8</v>
      </c>
      <c r="B25" s="55" t="n">
        <v>8008</v>
      </c>
      <c r="C25" s="55" t="s">
        <v>820</v>
      </c>
      <c r="D25" s="55" t="s">
        <v>821</v>
      </c>
      <c r="E25" s="56" t="s">
        <v>822</v>
      </c>
      <c r="F25" s="34" t="s">
        <v>823</v>
      </c>
      <c r="G25" s="55"/>
      <c r="H25" s="55"/>
      <c r="I25" s="55"/>
      <c r="J25" s="55"/>
      <c r="K25" s="34" t="s">
        <v>52</v>
      </c>
      <c r="L25" s="34" t="s">
        <v>52</v>
      </c>
      <c r="M25" s="71" t="n">
        <v>44436</v>
      </c>
      <c r="N25" s="71" t="n">
        <v>54572</v>
      </c>
      <c r="O25" s="48" t="n">
        <v>6039</v>
      </c>
      <c r="P25" s="71" t="s">
        <v>319</v>
      </c>
      <c r="Q25" s="71" t="n">
        <v>4467</v>
      </c>
      <c r="R25" s="71" t="s">
        <v>319</v>
      </c>
      <c r="S25" s="71" t="n">
        <v>4458</v>
      </c>
      <c r="T25" s="71" t="s">
        <v>319</v>
      </c>
      <c r="U25" s="71" t="n">
        <v>5258</v>
      </c>
      <c r="V25" s="71" t="s">
        <v>319</v>
      </c>
      <c r="W25" s="71" t="n">
        <v>4397</v>
      </c>
      <c r="X25" s="71" t="s">
        <v>319</v>
      </c>
      <c r="Y25" s="71" t="n">
        <v>4704</v>
      </c>
      <c r="Z25" s="71" t="s">
        <v>466</v>
      </c>
      <c r="AA25" s="71" t="n">
        <v>4704</v>
      </c>
      <c r="AB25" s="71" t="s">
        <v>466</v>
      </c>
      <c r="AC25" s="71" t="n">
        <v>4704</v>
      </c>
      <c r="AD25" s="71" t="s">
        <v>466</v>
      </c>
      <c r="AE25" s="71" t="n">
        <v>4704</v>
      </c>
      <c r="AF25" s="48" t="s">
        <v>466</v>
      </c>
      <c r="AG25" s="48" t="n">
        <v>4704</v>
      </c>
      <c r="AH25" s="48" t="s">
        <v>466</v>
      </c>
      <c r="AI25" s="48" t="n">
        <v>4704</v>
      </c>
      <c r="AJ25" s="48" t="s">
        <v>466</v>
      </c>
      <c r="AK25" s="48" t="n">
        <v>4704</v>
      </c>
      <c r="AL25" s="48" t="s">
        <v>466</v>
      </c>
      <c r="AM25" s="229" t="n">
        <f aca="false">O25+Q25+S25+U25+W25+Y25+AA25+AC25+AE25+AG25+AI25+AK25</f>
        <v>57547</v>
      </c>
      <c r="AN25" s="230"/>
      <c r="AO25" s="231"/>
      <c r="AP25" s="231"/>
    </row>
    <row collapsed="false" customFormat="false" customHeight="false" hidden="false" ht="15.75" outlineLevel="0" r="26">
      <c r="A26" s="55"/>
      <c r="B26" s="55"/>
      <c r="C26" s="55"/>
      <c r="D26" s="55"/>
      <c r="E26" s="56" t="s">
        <v>824</v>
      </c>
      <c r="F26" s="34" t="s">
        <v>823</v>
      </c>
      <c r="G26" s="55" t="s">
        <v>828</v>
      </c>
      <c r="H26" s="55" t="n">
        <v>282</v>
      </c>
      <c r="I26" s="55" t="s">
        <v>826</v>
      </c>
      <c r="J26" s="55" t="n">
        <v>20</v>
      </c>
      <c r="K26" s="34" t="s">
        <v>52</v>
      </c>
      <c r="L26" s="34" t="s">
        <v>52</v>
      </c>
      <c r="M26" s="71" t="n">
        <v>43554</v>
      </c>
      <c r="N26" s="71" t="n">
        <v>40415</v>
      </c>
      <c r="O26" s="48" t="n">
        <v>5391</v>
      </c>
      <c r="P26" s="71" t="s">
        <v>319</v>
      </c>
      <c r="Q26" s="71" t="n">
        <v>3873</v>
      </c>
      <c r="R26" s="71" t="s">
        <v>319</v>
      </c>
      <c r="S26" s="71" t="n">
        <v>3503</v>
      </c>
      <c r="T26" s="71" t="s">
        <v>319</v>
      </c>
      <c r="U26" s="71" t="n">
        <v>3848</v>
      </c>
      <c r="V26" s="71" t="s">
        <v>319</v>
      </c>
      <c r="W26" s="71" t="n">
        <v>2852</v>
      </c>
      <c r="X26" s="71" t="s">
        <v>319</v>
      </c>
      <c r="Y26" s="71" t="n">
        <v>3401</v>
      </c>
      <c r="Z26" s="71" t="s">
        <v>466</v>
      </c>
      <c r="AA26" s="71" t="n">
        <v>3401</v>
      </c>
      <c r="AB26" s="71" t="s">
        <v>466</v>
      </c>
      <c r="AC26" s="71" t="n">
        <v>3401</v>
      </c>
      <c r="AD26" s="71" t="s">
        <v>466</v>
      </c>
      <c r="AE26" s="71" t="n">
        <v>3401</v>
      </c>
      <c r="AF26" s="71" t="s">
        <v>466</v>
      </c>
      <c r="AG26" s="71" t="n">
        <v>3401</v>
      </c>
      <c r="AH26" s="71" t="s">
        <v>466</v>
      </c>
      <c r="AI26" s="71" t="n">
        <v>3401</v>
      </c>
      <c r="AJ26" s="71" t="s">
        <v>466</v>
      </c>
      <c r="AK26" s="71" t="n">
        <v>3401</v>
      </c>
      <c r="AL26" s="71" t="s">
        <v>466</v>
      </c>
      <c r="AM26" s="229" t="n">
        <f aca="false">O26+Q26+S26+U26+W26+Y26+AA26+AC26+AE26+AG26+AI26+AK26</f>
        <v>43274</v>
      </c>
      <c r="AN26" s="230"/>
      <c r="AO26" s="231"/>
      <c r="AP26" s="231"/>
    </row>
    <row collapsed="false" customFormat="false" customHeight="true" hidden="false" ht="15.75" outlineLevel="0" r="27">
      <c r="A27" s="55" t="n">
        <v>9</v>
      </c>
      <c r="B27" s="55" t="n">
        <v>8009</v>
      </c>
      <c r="C27" s="55" t="s">
        <v>820</v>
      </c>
      <c r="D27" s="55" t="s">
        <v>821</v>
      </c>
      <c r="E27" s="56" t="s">
        <v>822</v>
      </c>
      <c r="F27" s="34" t="s">
        <v>823</v>
      </c>
      <c r="G27" s="55"/>
      <c r="H27" s="55"/>
      <c r="I27" s="55"/>
      <c r="J27" s="55"/>
      <c r="K27" s="34" t="s">
        <v>52</v>
      </c>
      <c r="L27" s="34" t="s">
        <v>52</v>
      </c>
      <c r="M27" s="71" t="n">
        <v>17351</v>
      </c>
      <c r="N27" s="71" t="n">
        <v>15864</v>
      </c>
      <c r="O27" s="48" t="n">
        <v>1367</v>
      </c>
      <c r="P27" s="71" t="s">
        <v>319</v>
      </c>
      <c r="Q27" s="71" t="n">
        <v>1428</v>
      </c>
      <c r="R27" s="71" t="s">
        <v>319</v>
      </c>
      <c r="S27" s="71" t="n">
        <v>1326</v>
      </c>
      <c r="T27" s="71" t="s">
        <v>319</v>
      </c>
      <c r="U27" s="71" t="n">
        <v>1570</v>
      </c>
      <c r="V27" s="71" t="s">
        <v>319</v>
      </c>
      <c r="W27" s="71" t="n">
        <v>1469</v>
      </c>
      <c r="X27" s="71" t="s">
        <v>319</v>
      </c>
      <c r="Y27" s="71" t="n">
        <v>1305</v>
      </c>
      <c r="Z27" s="71" t="s">
        <v>319</v>
      </c>
      <c r="AA27" s="71" t="n">
        <v>1193</v>
      </c>
      <c r="AB27" s="71" t="s">
        <v>319</v>
      </c>
      <c r="AC27" s="71" t="n">
        <v>1204</v>
      </c>
      <c r="AD27" s="71" t="s">
        <v>319</v>
      </c>
      <c r="AE27" s="71" t="n">
        <v>1867</v>
      </c>
      <c r="AF27" s="71" t="s">
        <v>319</v>
      </c>
      <c r="AG27" s="71" t="n">
        <v>1421</v>
      </c>
      <c r="AH27" s="71" t="s">
        <v>466</v>
      </c>
      <c r="AI27" s="71" t="n">
        <v>1421</v>
      </c>
      <c r="AJ27" s="71" t="s">
        <v>466</v>
      </c>
      <c r="AK27" s="71" t="n">
        <v>1421</v>
      </c>
      <c r="AL27" s="71" t="s">
        <v>466</v>
      </c>
      <c r="AM27" s="229" t="n">
        <f aca="false">O27+Q27+S27+U27+W27+Y27+AA27+AC27+AE27+AG27+AI27+AK27</f>
        <v>16992</v>
      </c>
      <c r="AN27" s="230"/>
      <c r="AO27" s="231"/>
      <c r="AP27" s="231"/>
    </row>
    <row collapsed="false" customFormat="false" customHeight="false" hidden="false" ht="15.75" outlineLevel="0" r="28">
      <c r="A28" s="55"/>
      <c r="B28" s="55"/>
      <c r="C28" s="55"/>
      <c r="D28" s="55"/>
      <c r="E28" s="56" t="s">
        <v>824</v>
      </c>
      <c r="F28" s="34" t="s">
        <v>823</v>
      </c>
      <c r="G28" s="55" t="s">
        <v>829</v>
      </c>
      <c r="H28" s="55" t="n">
        <v>167</v>
      </c>
      <c r="I28" s="55" t="s">
        <v>826</v>
      </c>
      <c r="J28" s="55" t="n">
        <v>6</v>
      </c>
      <c r="K28" s="34" t="s">
        <v>52</v>
      </c>
      <c r="L28" s="34" t="s">
        <v>52</v>
      </c>
      <c r="M28" s="71" t="n">
        <v>25645</v>
      </c>
      <c r="N28" s="71" t="n">
        <v>23511</v>
      </c>
      <c r="O28" s="48" t="n">
        <v>2756</v>
      </c>
      <c r="P28" s="71" t="s">
        <v>319</v>
      </c>
      <c r="Q28" s="71" t="n">
        <v>2196</v>
      </c>
      <c r="R28" s="71" t="s">
        <v>319</v>
      </c>
      <c r="S28" s="71" t="n">
        <v>2372</v>
      </c>
      <c r="T28" s="71" t="s">
        <v>319</v>
      </c>
      <c r="U28" s="71" t="n">
        <v>2625</v>
      </c>
      <c r="V28" s="71" t="s">
        <v>319</v>
      </c>
      <c r="W28" s="71" t="n">
        <v>2248</v>
      </c>
      <c r="X28" s="71" t="s">
        <v>319</v>
      </c>
      <c r="Y28" s="71" t="n">
        <v>1968</v>
      </c>
      <c r="Z28" s="71" t="s">
        <v>319</v>
      </c>
      <c r="AA28" s="71" t="n">
        <v>1666</v>
      </c>
      <c r="AB28" s="71" t="s">
        <v>319</v>
      </c>
      <c r="AC28" s="71" t="n">
        <v>1677</v>
      </c>
      <c r="AD28" s="71" t="s">
        <v>319</v>
      </c>
      <c r="AE28" s="71" t="n">
        <v>3435</v>
      </c>
      <c r="AF28" s="71" t="s">
        <v>319</v>
      </c>
      <c r="AG28" s="71" t="n">
        <v>2260</v>
      </c>
      <c r="AH28" s="71" t="s">
        <v>466</v>
      </c>
      <c r="AI28" s="71" t="n">
        <v>2260</v>
      </c>
      <c r="AJ28" s="71" t="s">
        <v>466</v>
      </c>
      <c r="AK28" s="71" t="n">
        <v>2260</v>
      </c>
      <c r="AL28" s="71" t="s">
        <v>466</v>
      </c>
      <c r="AM28" s="229" t="n">
        <f aca="false">O28+Q28+S28+U28+W28+Y28+AA28+AC28+AE28+AG28+AI28+AK28</f>
        <v>27723</v>
      </c>
      <c r="AN28" s="230"/>
      <c r="AO28" s="231"/>
      <c r="AP28" s="231"/>
    </row>
    <row collapsed="false" customFormat="false" customHeight="true" hidden="false" ht="15.75" outlineLevel="0" r="29">
      <c r="A29" s="55" t="n">
        <v>10</v>
      </c>
      <c r="B29" s="55" t="n">
        <v>8010</v>
      </c>
      <c r="C29" s="55" t="s">
        <v>820</v>
      </c>
      <c r="D29" s="55" t="s">
        <v>821</v>
      </c>
      <c r="E29" s="56" t="s">
        <v>822</v>
      </c>
      <c r="F29" s="34" t="s">
        <v>823</v>
      </c>
      <c r="G29" s="55"/>
      <c r="H29" s="55"/>
      <c r="I29" s="55"/>
      <c r="J29" s="55"/>
      <c r="K29" s="34" t="s">
        <v>52</v>
      </c>
      <c r="L29" s="34" t="s">
        <v>52</v>
      </c>
      <c r="M29" s="71" t="n">
        <v>88645</v>
      </c>
      <c r="N29" s="71" t="n">
        <v>88645</v>
      </c>
      <c r="O29" s="48" t="n">
        <v>7527</v>
      </c>
      <c r="P29" s="71" t="s">
        <v>319</v>
      </c>
      <c r="Q29" s="71" t="n">
        <v>6804</v>
      </c>
      <c r="R29" s="71" t="s">
        <v>319</v>
      </c>
      <c r="S29" s="71" t="n">
        <v>7527</v>
      </c>
      <c r="T29" s="71" t="s">
        <v>319</v>
      </c>
      <c r="U29" s="71" t="n">
        <v>7288</v>
      </c>
      <c r="V29" s="71" t="s">
        <v>319</v>
      </c>
      <c r="W29" s="71" t="n">
        <v>7517</v>
      </c>
      <c r="X29" s="71" t="s">
        <v>319</v>
      </c>
      <c r="Y29" s="48" t="n">
        <v>17217</v>
      </c>
      <c r="Z29" s="48" t="s">
        <v>466</v>
      </c>
      <c r="AA29" s="71" t="n">
        <v>17217</v>
      </c>
      <c r="AB29" s="48" t="s">
        <v>466</v>
      </c>
      <c r="AC29" s="71" t="n">
        <v>17217</v>
      </c>
      <c r="AD29" s="48" t="s">
        <v>466</v>
      </c>
      <c r="AE29" s="71" t="n">
        <v>17217</v>
      </c>
      <c r="AF29" s="48" t="s">
        <v>466</v>
      </c>
      <c r="AG29" s="71" t="n">
        <v>17217</v>
      </c>
      <c r="AH29" s="48" t="s">
        <v>466</v>
      </c>
      <c r="AI29" s="71" t="n">
        <v>17217</v>
      </c>
      <c r="AJ29" s="48" t="s">
        <v>466</v>
      </c>
      <c r="AK29" s="71" t="n">
        <v>5705</v>
      </c>
      <c r="AL29" s="48" t="s">
        <v>319</v>
      </c>
      <c r="AM29" s="229" t="n">
        <f aca="false">O29+Q29+S29+U29+W29+Y29+AA29+AC29+AE29+AG29+AI29+AK29</f>
        <v>145670</v>
      </c>
      <c r="AN29" s="230"/>
      <c r="AO29" s="231"/>
      <c r="AP29" s="231"/>
    </row>
    <row collapsed="false" customFormat="false" customHeight="false" hidden="false" ht="15.75" outlineLevel="0" r="30">
      <c r="A30" s="55"/>
      <c r="B30" s="55"/>
      <c r="C30" s="55"/>
      <c r="D30" s="55"/>
      <c r="E30" s="56" t="s">
        <v>824</v>
      </c>
      <c r="F30" s="34" t="s">
        <v>823</v>
      </c>
      <c r="G30" s="55" t="s">
        <v>827</v>
      </c>
      <c r="H30" s="55" t="n">
        <v>1516</v>
      </c>
      <c r="I30" s="55" t="s">
        <v>826</v>
      </c>
      <c r="J30" s="55" t="n">
        <v>32</v>
      </c>
      <c r="K30" s="34" t="s">
        <v>52</v>
      </c>
      <c r="L30" s="34" t="s">
        <v>52</v>
      </c>
      <c r="M30" s="71" t="n">
        <v>172712</v>
      </c>
      <c r="N30" s="71" t="n">
        <v>172712</v>
      </c>
      <c r="O30" s="48" t="n">
        <v>14669</v>
      </c>
      <c r="P30" s="71" t="s">
        <v>319</v>
      </c>
      <c r="Q30" s="71" t="n">
        <v>13254</v>
      </c>
      <c r="R30" s="71" t="s">
        <v>319</v>
      </c>
      <c r="S30" s="71" t="n">
        <v>14669</v>
      </c>
      <c r="T30" s="71" t="s">
        <v>319</v>
      </c>
      <c r="U30" s="71" t="n">
        <v>14199</v>
      </c>
      <c r="V30" s="71" t="s">
        <v>319</v>
      </c>
      <c r="W30" s="71" t="n">
        <v>14669</v>
      </c>
      <c r="X30" s="71" t="s">
        <v>319</v>
      </c>
      <c r="Y30" s="48" t="n">
        <v>25780</v>
      </c>
      <c r="Z30" s="48" t="s">
        <v>466</v>
      </c>
      <c r="AA30" s="71" t="n">
        <v>25780</v>
      </c>
      <c r="AB30" s="48" t="s">
        <v>466</v>
      </c>
      <c r="AC30" s="71" t="n">
        <v>25780</v>
      </c>
      <c r="AD30" s="48" t="s">
        <v>466</v>
      </c>
      <c r="AE30" s="71" t="n">
        <v>25780</v>
      </c>
      <c r="AF30" s="48" t="s">
        <v>466</v>
      </c>
      <c r="AG30" s="71" t="n">
        <v>25780</v>
      </c>
      <c r="AH30" s="48" t="s">
        <v>466</v>
      </c>
      <c r="AI30" s="71" t="n">
        <v>25780</v>
      </c>
      <c r="AJ30" s="48" t="s">
        <v>466</v>
      </c>
      <c r="AK30" s="71" t="n">
        <v>13830</v>
      </c>
      <c r="AL30" s="48" t="s">
        <v>319</v>
      </c>
      <c r="AM30" s="229" t="n">
        <f aca="false">O30+Q30+S30+U30+W30+Y30+AA30+AC30+AE30+AG30+AI30+AK30</f>
        <v>239970</v>
      </c>
      <c r="AN30" s="230"/>
      <c r="AO30" s="231"/>
      <c r="AP30" s="231"/>
    </row>
    <row collapsed="false" customFormat="false" customHeight="true" hidden="false" ht="15.75" outlineLevel="0" r="31">
      <c r="A31" s="55" t="n">
        <v>11</v>
      </c>
      <c r="B31" s="55" t="n">
        <v>8011</v>
      </c>
      <c r="C31" s="55" t="s">
        <v>820</v>
      </c>
      <c r="D31" s="55" t="s">
        <v>821</v>
      </c>
      <c r="E31" s="56" t="s">
        <v>822</v>
      </c>
      <c r="F31" s="34" t="s">
        <v>823</v>
      </c>
      <c r="G31" s="55"/>
      <c r="H31" s="55"/>
      <c r="I31" s="55"/>
      <c r="J31" s="55"/>
      <c r="K31" s="34" t="s">
        <v>52</v>
      </c>
      <c r="L31" s="34" t="s">
        <v>52</v>
      </c>
      <c r="M31" s="71" t="n">
        <v>29688</v>
      </c>
      <c r="N31" s="71" t="n">
        <v>29688</v>
      </c>
      <c r="O31" s="48" t="n">
        <v>2474</v>
      </c>
      <c r="P31" s="71" t="s">
        <v>319</v>
      </c>
      <c r="Q31" s="71" t="n">
        <v>2474</v>
      </c>
      <c r="R31" s="71" t="s">
        <v>466</v>
      </c>
      <c r="S31" s="71" t="n">
        <v>2474</v>
      </c>
      <c r="T31" s="71" t="s">
        <v>466</v>
      </c>
      <c r="U31" s="71" t="n">
        <v>2474</v>
      </c>
      <c r="V31" s="71" t="s">
        <v>466</v>
      </c>
      <c r="W31" s="71" t="n">
        <v>2474</v>
      </c>
      <c r="X31" s="71" t="s">
        <v>466</v>
      </c>
      <c r="Y31" s="71" t="n">
        <v>2474</v>
      </c>
      <c r="Z31" s="71" t="s">
        <v>466</v>
      </c>
      <c r="AA31" s="71" t="n">
        <v>2474</v>
      </c>
      <c r="AB31" s="71" t="s">
        <v>466</v>
      </c>
      <c r="AC31" s="71" t="n">
        <v>2474</v>
      </c>
      <c r="AD31" s="71" t="s">
        <v>466</v>
      </c>
      <c r="AE31" s="71" t="n">
        <v>6954</v>
      </c>
      <c r="AF31" s="48" t="s">
        <v>466</v>
      </c>
      <c r="AG31" s="71" t="n">
        <v>6954</v>
      </c>
      <c r="AH31" s="48" t="s">
        <v>466</v>
      </c>
      <c r="AI31" s="71" t="n">
        <v>6954</v>
      </c>
      <c r="AJ31" s="48" t="s">
        <v>466</v>
      </c>
      <c r="AK31" s="71" t="n">
        <v>3092</v>
      </c>
      <c r="AL31" s="48" t="s">
        <v>319</v>
      </c>
      <c r="AM31" s="229" t="n">
        <f aca="false">O31+Q31+S31+U31+W31+Y31+AA31+AC31+AE31+AG31+AI31+AK31</f>
        <v>43746</v>
      </c>
      <c r="AN31" s="230"/>
      <c r="AO31" s="231"/>
      <c r="AP31" s="231"/>
    </row>
    <row collapsed="false" customFormat="false" customHeight="false" hidden="false" ht="15.75" outlineLevel="0" r="32">
      <c r="A32" s="55"/>
      <c r="B32" s="55"/>
      <c r="C32" s="55"/>
      <c r="D32" s="55"/>
      <c r="E32" s="56" t="s">
        <v>824</v>
      </c>
      <c r="F32" s="34" t="s">
        <v>823</v>
      </c>
      <c r="G32" s="55" t="s">
        <v>828</v>
      </c>
      <c r="H32" s="55" t="n">
        <v>392</v>
      </c>
      <c r="I32" s="55" t="s">
        <v>826</v>
      </c>
      <c r="J32" s="55" t="n">
        <v>28</v>
      </c>
      <c r="K32" s="34" t="s">
        <v>52</v>
      </c>
      <c r="L32" s="34" t="s">
        <v>52</v>
      </c>
      <c r="M32" s="71" t="n">
        <v>33996</v>
      </c>
      <c r="N32" s="71" t="n">
        <v>33996</v>
      </c>
      <c r="O32" s="48" t="n">
        <v>2833</v>
      </c>
      <c r="P32" s="71" t="s">
        <v>466</v>
      </c>
      <c r="Q32" s="71" t="n">
        <v>2833</v>
      </c>
      <c r="R32" s="71" t="s">
        <v>466</v>
      </c>
      <c r="S32" s="71" t="n">
        <v>2833</v>
      </c>
      <c r="T32" s="71" t="s">
        <v>466</v>
      </c>
      <c r="U32" s="71" t="n">
        <v>2833</v>
      </c>
      <c r="V32" s="71" t="s">
        <v>466</v>
      </c>
      <c r="W32" s="71" t="n">
        <v>2833</v>
      </c>
      <c r="X32" s="71" t="s">
        <v>466</v>
      </c>
      <c r="Y32" s="71" t="n">
        <v>2833</v>
      </c>
      <c r="Z32" s="71" t="s">
        <v>466</v>
      </c>
      <c r="AA32" s="71" t="n">
        <v>2833</v>
      </c>
      <c r="AB32" s="71" t="s">
        <v>466</v>
      </c>
      <c r="AC32" s="71" t="n">
        <v>2833</v>
      </c>
      <c r="AD32" s="71" t="s">
        <v>466</v>
      </c>
      <c r="AE32" s="71" t="n">
        <v>10414</v>
      </c>
      <c r="AF32" s="48" t="s">
        <v>466</v>
      </c>
      <c r="AG32" s="71" t="n">
        <v>10414</v>
      </c>
      <c r="AH32" s="48" t="s">
        <v>466</v>
      </c>
      <c r="AI32" s="71" t="n">
        <v>10414</v>
      </c>
      <c r="AJ32" s="48" t="s">
        <v>466</v>
      </c>
      <c r="AK32" s="71" t="n">
        <v>7876</v>
      </c>
      <c r="AL32" s="48" t="s">
        <v>319</v>
      </c>
      <c r="AM32" s="229" t="n">
        <f aca="false">O32+Q32+S32+U32+W32+Y32+AA32+AC32+AE32+AG32+AI32+AK32</f>
        <v>61782</v>
      </c>
      <c r="AN32" s="230"/>
      <c r="AO32" s="231"/>
      <c r="AP32" s="231"/>
    </row>
    <row collapsed="false" customFormat="false" customHeight="true" hidden="false" ht="15.75" outlineLevel="0" r="33">
      <c r="A33" s="55" t="n">
        <v>12</v>
      </c>
      <c r="B33" s="55" t="n">
        <v>8012</v>
      </c>
      <c r="C33" s="55" t="s">
        <v>820</v>
      </c>
      <c r="D33" s="55" t="s">
        <v>821</v>
      </c>
      <c r="E33" s="56" t="s">
        <v>822</v>
      </c>
      <c r="F33" s="34" t="s">
        <v>823</v>
      </c>
      <c r="G33" s="55"/>
      <c r="H33" s="55"/>
      <c r="I33" s="55"/>
      <c r="J33" s="55"/>
      <c r="K33" s="34" t="s">
        <v>52</v>
      </c>
      <c r="L33" s="34" t="s">
        <v>52</v>
      </c>
      <c r="M33" s="71" t="n">
        <v>85300</v>
      </c>
      <c r="N33" s="71" t="n">
        <v>85320</v>
      </c>
      <c r="O33" s="48" t="n">
        <v>7900</v>
      </c>
      <c r="P33" s="71" t="s">
        <v>319</v>
      </c>
      <c r="Q33" s="71" t="n">
        <v>7420</v>
      </c>
      <c r="R33" s="71" t="s">
        <v>466</v>
      </c>
      <c r="S33" s="71" t="n">
        <v>7420</v>
      </c>
      <c r="T33" s="71" t="s">
        <v>466</v>
      </c>
      <c r="U33" s="71" t="n">
        <v>7420</v>
      </c>
      <c r="V33" s="71" t="s">
        <v>466</v>
      </c>
      <c r="W33" s="71" t="n">
        <v>7420</v>
      </c>
      <c r="X33" s="71" t="s">
        <v>466</v>
      </c>
      <c r="Y33" s="71" t="n">
        <v>7420</v>
      </c>
      <c r="Z33" s="71" t="s">
        <v>466</v>
      </c>
      <c r="AA33" s="71" t="n">
        <v>7420</v>
      </c>
      <c r="AB33" s="71" t="s">
        <v>466</v>
      </c>
      <c r="AC33" s="71" t="n">
        <v>8197</v>
      </c>
      <c r="AD33" s="71" t="s">
        <v>319</v>
      </c>
      <c r="AE33" s="71" t="n">
        <v>21151</v>
      </c>
      <c r="AF33" s="48" t="s">
        <v>319</v>
      </c>
      <c r="AG33" s="48" t="n">
        <v>6500</v>
      </c>
      <c r="AH33" s="48" t="s">
        <v>319</v>
      </c>
      <c r="AI33" s="48" t="n">
        <v>6720</v>
      </c>
      <c r="AJ33" s="48" t="s">
        <v>319</v>
      </c>
      <c r="AK33" s="71" t="n">
        <v>7400</v>
      </c>
      <c r="AL33" s="48" t="s">
        <v>319</v>
      </c>
      <c r="AM33" s="229" t="n">
        <f aca="false">O33+Q33+S33+U33+W33+Y33+AA33+AC33+AE33+AG33+AI33+AK33</f>
        <v>102388</v>
      </c>
      <c r="AN33" s="230"/>
      <c r="AO33" s="231"/>
      <c r="AP33" s="231"/>
    </row>
    <row collapsed="false" customFormat="false" customHeight="false" hidden="false" ht="15.75" outlineLevel="0" r="34">
      <c r="A34" s="55"/>
      <c r="B34" s="55"/>
      <c r="C34" s="55"/>
      <c r="D34" s="55"/>
      <c r="E34" s="56" t="s">
        <v>824</v>
      </c>
      <c r="F34" s="34" t="s">
        <v>823</v>
      </c>
      <c r="G34" s="55" t="s">
        <v>825</v>
      </c>
      <c r="H34" s="55" t="n">
        <v>401</v>
      </c>
      <c r="I34" s="55" t="s">
        <v>826</v>
      </c>
      <c r="J34" s="55" t="n">
        <v>12</v>
      </c>
      <c r="K34" s="34" t="s">
        <v>52</v>
      </c>
      <c r="L34" s="34" t="s">
        <v>52</v>
      </c>
      <c r="M34" s="71" t="n">
        <v>162919</v>
      </c>
      <c r="N34" s="71" t="n">
        <v>163848</v>
      </c>
      <c r="O34" s="48" t="n">
        <v>14358</v>
      </c>
      <c r="P34" s="71" t="s">
        <v>319</v>
      </c>
      <c r="Q34" s="71" t="n">
        <v>14017</v>
      </c>
      <c r="R34" s="71" t="s">
        <v>466</v>
      </c>
      <c r="S34" s="71" t="n">
        <v>14017</v>
      </c>
      <c r="T34" s="71" t="s">
        <v>466</v>
      </c>
      <c r="U34" s="71" t="n">
        <v>14017</v>
      </c>
      <c r="V34" s="71" t="s">
        <v>466</v>
      </c>
      <c r="W34" s="71" t="n">
        <v>14017</v>
      </c>
      <c r="X34" s="71" t="s">
        <v>466</v>
      </c>
      <c r="Y34" s="71" t="n">
        <v>14017</v>
      </c>
      <c r="Z34" s="71" t="s">
        <v>466</v>
      </c>
      <c r="AA34" s="71" t="n">
        <v>14017</v>
      </c>
      <c r="AB34" s="71" t="s">
        <v>466</v>
      </c>
      <c r="AC34" s="71" t="n">
        <v>7640</v>
      </c>
      <c r="AD34" s="71" t="s">
        <v>319</v>
      </c>
      <c r="AE34" s="71" t="n">
        <v>23626</v>
      </c>
      <c r="AF34" s="48" t="s">
        <v>319</v>
      </c>
      <c r="AG34" s="48" t="n">
        <v>22312</v>
      </c>
      <c r="AH34" s="48" t="s">
        <v>319</v>
      </c>
      <c r="AI34" s="48" t="n">
        <v>13487</v>
      </c>
      <c r="AJ34" s="48" t="s">
        <v>319</v>
      </c>
      <c r="AK34" s="71" t="n">
        <v>14677</v>
      </c>
      <c r="AL34" s="48" t="s">
        <v>319</v>
      </c>
      <c r="AM34" s="229" t="n">
        <f aca="false">O34+Q34+S34+U34+W34+Y34+AA34+AC34+AE34+AG34+AI34+AK34</f>
        <v>180202</v>
      </c>
      <c r="AN34" s="230"/>
      <c r="AO34" s="231"/>
      <c r="AP34" s="231"/>
    </row>
    <row collapsed="false" customFormat="false" customHeight="true" hidden="false" ht="15.75" outlineLevel="0" r="35">
      <c r="A35" s="232" t="n">
        <v>13</v>
      </c>
      <c r="B35" s="55" t="n">
        <v>8013</v>
      </c>
      <c r="C35" s="55" t="s">
        <v>820</v>
      </c>
      <c r="D35" s="55" t="s">
        <v>821</v>
      </c>
      <c r="E35" s="56" t="s">
        <v>822</v>
      </c>
      <c r="F35" s="34" t="s">
        <v>823</v>
      </c>
      <c r="G35" s="55"/>
      <c r="H35" s="55"/>
      <c r="I35" s="55"/>
      <c r="J35" s="55"/>
      <c r="K35" s="34" t="s">
        <v>52</v>
      </c>
      <c r="L35" s="34" t="s">
        <v>52</v>
      </c>
      <c r="M35" s="71" t="n">
        <v>95520</v>
      </c>
      <c r="N35" s="71" t="n">
        <v>95520</v>
      </c>
      <c r="O35" s="48" t="n">
        <v>7960</v>
      </c>
      <c r="P35" s="71" t="s">
        <v>466</v>
      </c>
      <c r="Q35" s="71" t="n">
        <v>7960</v>
      </c>
      <c r="R35" s="71" t="s">
        <v>466</v>
      </c>
      <c r="S35" s="71" t="n">
        <v>7960</v>
      </c>
      <c r="T35" s="71" t="s">
        <v>466</v>
      </c>
      <c r="U35" s="71" t="n">
        <v>7960</v>
      </c>
      <c r="V35" s="71" t="s">
        <v>466</v>
      </c>
      <c r="W35" s="71" t="n">
        <v>7960</v>
      </c>
      <c r="X35" s="71" t="s">
        <v>466</v>
      </c>
      <c r="Y35" s="71" t="n">
        <v>7960</v>
      </c>
      <c r="Z35" s="71" t="s">
        <v>466</v>
      </c>
      <c r="AA35" s="71" t="n">
        <v>7960</v>
      </c>
      <c r="AB35" s="71" t="s">
        <v>466</v>
      </c>
      <c r="AC35" s="71" t="n">
        <v>7960</v>
      </c>
      <c r="AD35" s="71" t="s">
        <v>466</v>
      </c>
      <c r="AE35" s="71" t="n">
        <v>17764</v>
      </c>
      <c r="AF35" s="48" t="s">
        <v>466</v>
      </c>
      <c r="AG35" s="48" t="n">
        <v>17764</v>
      </c>
      <c r="AH35" s="48" t="s">
        <v>466</v>
      </c>
      <c r="AI35" s="48" t="n">
        <v>17764</v>
      </c>
      <c r="AJ35" s="48" t="s">
        <v>466</v>
      </c>
      <c r="AK35" s="71" t="n">
        <v>17764</v>
      </c>
      <c r="AL35" s="48" t="s">
        <v>466</v>
      </c>
      <c r="AM35" s="229" t="n">
        <f aca="false">O35+Q35+S35+U35+W35+Y35+AA35+AC35+AE35+AG35+AI35+AK35</f>
        <v>134736</v>
      </c>
      <c r="AN35" s="230"/>
      <c r="AO35" s="231"/>
      <c r="AP35" s="231"/>
    </row>
    <row collapsed="false" customFormat="false" customHeight="false" hidden="false" ht="15.75" outlineLevel="0" r="36">
      <c r="A36" s="232"/>
      <c r="B36" s="55"/>
      <c r="C36" s="55"/>
      <c r="D36" s="55"/>
      <c r="E36" s="56" t="s">
        <v>824</v>
      </c>
      <c r="F36" s="34" t="s">
        <v>823</v>
      </c>
      <c r="G36" s="55" t="s">
        <v>827</v>
      </c>
      <c r="H36" s="55" t="n">
        <v>1076</v>
      </c>
      <c r="I36" s="55" t="s">
        <v>826</v>
      </c>
      <c r="J36" s="55" t="n">
        <v>18</v>
      </c>
      <c r="K36" s="34" t="s">
        <v>52</v>
      </c>
      <c r="L36" s="34" t="s">
        <v>52</v>
      </c>
      <c r="M36" s="71" t="n">
        <v>207396</v>
      </c>
      <c r="N36" s="71" t="n">
        <v>207396</v>
      </c>
      <c r="O36" s="48" t="n">
        <v>17283</v>
      </c>
      <c r="P36" s="71" t="s">
        <v>466</v>
      </c>
      <c r="Q36" s="71" t="n">
        <v>17283</v>
      </c>
      <c r="R36" s="71" t="s">
        <v>466</v>
      </c>
      <c r="S36" s="71" t="n">
        <v>17283</v>
      </c>
      <c r="T36" s="71" t="s">
        <v>466</v>
      </c>
      <c r="U36" s="71" t="n">
        <v>17283</v>
      </c>
      <c r="V36" s="71" t="s">
        <v>466</v>
      </c>
      <c r="W36" s="71" t="n">
        <v>17283</v>
      </c>
      <c r="X36" s="71" t="s">
        <v>466</v>
      </c>
      <c r="Y36" s="71" t="n">
        <v>17283</v>
      </c>
      <c r="Z36" s="71" t="s">
        <v>466</v>
      </c>
      <c r="AA36" s="71" t="n">
        <v>17283</v>
      </c>
      <c r="AB36" s="71" t="s">
        <v>466</v>
      </c>
      <c r="AC36" s="71" t="n">
        <v>17283</v>
      </c>
      <c r="AD36" s="71" t="s">
        <v>466</v>
      </c>
      <c r="AE36" s="71" t="n">
        <v>26596</v>
      </c>
      <c r="AF36" s="48" t="s">
        <v>466</v>
      </c>
      <c r="AG36" s="48" t="n">
        <v>26596</v>
      </c>
      <c r="AH36" s="48" t="s">
        <v>466</v>
      </c>
      <c r="AI36" s="48" t="n">
        <v>26596</v>
      </c>
      <c r="AJ36" s="48" t="s">
        <v>466</v>
      </c>
      <c r="AK36" s="71" t="n">
        <v>26596</v>
      </c>
      <c r="AL36" s="48" t="s">
        <v>466</v>
      </c>
      <c r="AM36" s="229" t="n">
        <f aca="false">O36+Q36+S36+U36+W36+Y36+AA36+AC36+AE36+AG36+AI36+AK36</f>
        <v>244648</v>
      </c>
      <c r="AN36" s="230"/>
      <c r="AO36" s="231"/>
      <c r="AP36" s="231"/>
    </row>
    <row collapsed="false" customFormat="false" customHeight="true" hidden="false" ht="15.75" outlineLevel="0" r="37">
      <c r="A37" s="55" t="n">
        <v>14</v>
      </c>
      <c r="B37" s="55" t="n">
        <v>8014</v>
      </c>
      <c r="C37" s="55" t="s">
        <v>820</v>
      </c>
      <c r="D37" s="55" t="s">
        <v>821</v>
      </c>
      <c r="E37" s="56" t="s">
        <v>822</v>
      </c>
      <c r="F37" s="34" t="s">
        <v>823</v>
      </c>
      <c r="G37" s="55"/>
      <c r="H37" s="55"/>
      <c r="I37" s="55"/>
      <c r="J37" s="55"/>
      <c r="K37" s="34" t="s">
        <v>52</v>
      </c>
      <c r="L37" s="34" t="s">
        <v>52</v>
      </c>
      <c r="M37" s="71" t="n">
        <v>51100</v>
      </c>
      <c r="N37" s="71" t="n">
        <v>53140</v>
      </c>
      <c r="O37" s="48" t="n">
        <v>4800</v>
      </c>
      <c r="P37" s="71" t="s">
        <v>319</v>
      </c>
      <c r="Q37" s="71" t="n">
        <v>4440</v>
      </c>
      <c r="R37" s="71" t="s">
        <v>319</v>
      </c>
      <c r="S37" s="71" t="n">
        <v>4220</v>
      </c>
      <c r="T37" s="71" t="s">
        <v>319</v>
      </c>
      <c r="U37" s="71" t="n">
        <v>5140</v>
      </c>
      <c r="V37" s="71" t="s">
        <v>319</v>
      </c>
      <c r="W37" s="71" t="n">
        <v>5740</v>
      </c>
      <c r="X37" s="71" t="s">
        <v>319</v>
      </c>
      <c r="Y37" s="71" t="n">
        <v>4000</v>
      </c>
      <c r="Z37" s="71" t="s">
        <v>319</v>
      </c>
      <c r="AA37" s="71" t="n">
        <v>3760</v>
      </c>
      <c r="AB37" s="71" t="s">
        <v>319</v>
      </c>
      <c r="AC37" s="71" t="n">
        <v>4540</v>
      </c>
      <c r="AD37" s="71" t="s">
        <v>319</v>
      </c>
      <c r="AE37" s="71" t="n">
        <v>4460</v>
      </c>
      <c r="AF37" s="71" t="s">
        <v>319</v>
      </c>
      <c r="AG37" s="71" t="n">
        <v>3900</v>
      </c>
      <c r="AH37" s="71" t="s">
        <v>319</v>
      </c>
      <c r="AI37" s="71" t="n">
        <v>4020</v>
      </c>
      <c r="AJ37" s="71" t="s">
        <v>319</v>
      </c>
      <c r="AK37" s="71" t="n">
        <v>4140</v>
      </c>
      <c r="AL37" s="48" t="s">
        <v>319</v>
      </c>
      <c r="AM37" s="229" t="n">
        <f aca="false">O37+Q37+S37+U37+W37+Y37+AA37+AC37+AE37+AG37+AI37+AK37</f>
        <v>53160</v>
      </c>
      <c r="AN37" s="230"/>
      <c r="AO37" s="231"/>
      <c r="AP37" s="231"/>
    </row>
    <row collapsed="false" customFormat="false" customHeight="false" hidden="false" ht="15.75" outlineLevel="0" r="38">
      <c r="A38" s="55"/>
      <c r="B38" s="55"/>
      <c r="C38" s="55"/>
      <c r="D38" s="55"/>
      <c r="E38" s="56" t="s">
        <v>824</v>
      </c>
      <c r="F38" s="34" t="s">
        <v>823</v>
      </c>
      <c r="G38" s="55" t="s">
        <v>828</v>
      </c>
      <c r="H38" s="55" t="n">
        <v>504</v>
      </c>
      <c r="I38" s="55" t="s">
        <v>826</v>
      </c>
      <c r="J38" s="55" t="n">
        <v>10</v>
      </c>
      <c r="K38" s="34" t="s">
        <v>52</v>
      </c>
      <c r="L38" s="34" t="s">
        <v>52</v>
      </c>
      <c r="M38" s="71" t="n">
        <v>88700</v>
      </c>
      <c r="N38" s="71" t="n">
        <v>82580</v>
      </c>
      <c r="O38" s="48" t="n">
        <v>8340</v>
      </c>
      <c r="P38" s="71" t="s">
        <v>319</v>
      </c>
      <c r="Q38" s="71" t="n">
        <v>7000</v>
      </c>
      <c r="R38" s="71" t="s">
        <v>319</v>
      </c>
      <c r="S38" s="71" t="n">
        <v>6320</v>
      </c>
      <c r="T38" s="71" t="s">
        <v>319</v>
      </c>
      <c r="U38" s="71" t="n">
        <v>7760</v>
      </c>
      <c r="V38" s="71" t="s">
        <v>319</v>
      </c>
      <c r="W38" s="71" t="n">
        <v>3680</v>
      </c>
      <c r="X38" s="71" t="s">
        <v>319</v>
      </c>
      <c r="Y38" s="71" t="n">
        <v>5940</v>
      </c>
      <c r="Z38" s="71" t="s">
        <v>319</v>
      </c>
      <c r="AA38" s="71" t="n">
        <v>5080</v>
      </c>
      <c r="AB38" s="71" t="s">
        <v>319</v>
      </c>
      <c r="AC38" s="71" t="n">
        <v>6460</v>
      </c>
      <c r="AD38" s="71" t="s">
        <v>319</v>
      </c>
      <c r="AE38" s="71" t="n">
        <v>6760</v>
      </c>
      <c r="AF38" s="71" t="s">
        <v>319</v>
      </c>
      <c r="AG38" s="71" t="n">
        <v>6140</v>
      </c>
      <c r="AH38" s="71" t="s">
        <v>319</v>
      </c>
      <c r="AI38" s="71" t="n">
        <v>6500</v>
      </c>
      <c r="AJ38" s="71" t="s">
        <v>319</v>
      </c>
      <c r="AK38" s="71" t="n">
        <v>6580</v>
      </c>
      <c r="AL38" s="48" t="s">
        <v>319</v>
      </c>
      <c r="AM38" s="229" t="n">
        <f aca="false">O38+Q38+S38+U38+W38+Y38+AA38+AC38+AE38+AG38+AI38+AK38</f>
        <v>76560</v>
      </c>
      <c r="AN38" s="230"/>
      <c r="AO38" s="231"/>
      <c r="AP38" s="231"/>
    </row>
    <row collapsed="false" customFormat="false" customHeight="true" hidden="false" ht="15.75" outlineLevel="0" r="39">
      <c r="A39" s="55" t="n">
        <v>15</v>
      </c>
      <c r="B39" s="55" t="n">
        <v>8015</v>
      </c>
      <c r="C39" s="55" t="s">
        <v>820</v>
      </c>
      <c r="D39" s="55" t="s">
        <v>821</v>
      </c>
      <c r="E39" s="56" t="s">
        <v>822</v>
      </c>
      <c r="F39" s="34" t="s">
        <v>823</v>
      </c>
      <c r="G39" s="55"/>
      <c r="H39" s="55"/>
      <c r="I39" s="55"/>
      <c r="J39" s="55"/>
      <c r="K39" s="34" t="s">
        <v>52</v>
      </c>
      <c r="L39" s="34" t="s">
        <v>52</v>
      </c>
      <c r="M39" s="71" t="n">
        <v>28870</v>
      </c>
      <c r="N39" s="71" t="n">
        <v>25500</v>
      </c>
      <c r="O39" s="48" t="n">
        <v>2900</v>
      </c>
      <c r="P39" s="71" t="s">
        <v>319</v>
      </c>
      <c r="Q39" s="71" t="n">
        <v>2170</v>
      </c>
      <c r="R39" s="71" t="s">
        <v>319</v>
      </c>
      <c r="S39" s="71" t="n">
        <v>2298</v>
      </c>
      <c r="T39" s="71" t="s">
        <v>466</v>
      </c>
      <c r="U39" s="71" t="n">
        <v>2298</v>
      </c>
      <c r="V39" s="71" t="s">
        <v>466</v>
      </c>
      <c r="W39" s="71" t="n">
        <v>2297</v>
      </c>
      <c r="X39" s="71" t="s">
        <v>466</v>
      </c>
      <c r="Y39" s="71" t="n">
        <v>2297</v>
      </c>
      <c r="Z39" s="71" t="s">
        <v>466</v>
      </c>
      <c r="AA39" s="71" t="n">
        <v>2297</v>
      </c>
      <c r="AB39" s="71" t="s">
        <v>466</v>
      </c>
      <c r="AC39" s="71" t="n">
        <v>2297</v>
      </c>
      <c r="AD39" s="71" t="s">
        <v>466</v>
      </c>
      <c r="AE39" s="71" t="n">
        <v>2297</v>
      </c>
      <c r="AF39" s="71" t="s">
        <v>466</v>
      </c>
      <c r="AG39" s="71" t="n">
        <v>2297</v>
      </c>
      <c r="AH39" s="71" t="s">
        <v>466</v>
      </c>
      <c r="AI39" s="71" t="n">
        <v>2297</v>
      </c>
      <c r="AJ39" s="71" t="s">
        <v>466</v>
      </c>
      <c r="AK39" s="71" t="n">
        <v>109</v>
      </c>
      <c r="AL39" s="48" t="s">
        <v>319</v>
      </c>
      <c r="AM39" s="229" t="n">
        <f aca="false">O39+Q39+S39+U39+W39+Y39+AA39+AC39+AE39+AG39+AI39+AK39</f>
        <v>25854</v>
      </c>
      <c r="AN39" s="230"/>
      <c r="AO39" s="231"/>
      <c r="AP39" s="231"/>
    </row>
    <row collapsed="false" customFormat="false" customHeight="false" hidden="false" ht="15.75" outlineLevel="0" r="40">
      <c r="A40" s="55"/>
      <c r="B40" s="55"/>
      <c r="C40" s="55"/>
      <c r="D40" s="55"/>
      <c r="E40" s="56" t="s">
        <v>824</v>
      </c>
      <c r="F40" s="34" t="s">
        <v>823</v>
      </c>
      <c r="G40" s="55" t="s">
        <v>828</v>
      </c>
      <c r="H40" s="55" t="n">
        <v>381</v>
      </c>
      <c r="I40" s="55" t="s">
        <v>826</v>
      </c>
      <c r="J40" s="55" t="n">
        <v>7</v>
      </c>
      <c r="K40" s="34" t="s">
        <v>52</v>
      </c>
      <c r="L40" s="34" t="s">
        <v>52</v>
      </c>
      <c r="M40" s="71" t="n">
        <v>48940</v>
      </c>
      <c r="N40" s="71" t="n">
        <v>42833</v>
      </c>
      <c r="O40" s="48" t="n">
        <v>5524</v>
      </c>
      <c r="P40" s="71" t="s">
        <v>319</v>
      </c>
      <c r="Q40" s="71" t="n">
        <v>4292</v>
      </c>
      <c r="R40" s="71" t="s">
        <v>319</v>
      </c>
      <c r="S40" s="71" t="n">
        <v>4463</v>
      </c>
      <c r="T40" s="71" t="s">
        <v>466</v>
      </c>
      <c r="U40" s="71" t="n">
        <v>4463</v>
      </c>
      <c r="V40" s="71" t="s">
        <v>466</v>
      </c>
      <c r="W40" s="71" t="n">
        <v>4464</v>
      </c>
      <c r="X40" s="71" t="s">
        <v>466</v>
      </c>
      <c r="Y40" s="71" t="n">
        <v>4464</v>
      </c>
      <c r="Z40" s="71" t="s">
        <v>466</v>
      </c>
      <c r="AA40" s="71" t="n">
        <v>4464</v>
      </c>
      <c r="AB40" s="71" t="s">
        <v>466</v>
      </c>
      <c r="AC40" s="71" t="n">
        <v>4464</v>
      </c>
      <c r="AD40" s="71" t="s">
        <v>466</v>
      </c>
      <c r="AE40" s="71" t="n">
        <v>4464</v>
      </c>
      <c r="AF40" s="71" t="s">
        <v>466</v>
      </c>
      <c r="AG40" s="71" t="n">
        <v>4464</v>
      </c>
      <c r="AH40" s="71" t="s">
        <v>466</v>
      </c>
      <c r="AI40" s="71" t="n">
        <v>4464</v>
      </c>
      <c r="AJ40" s="71" t="s">
        <v>466</v>
      </c>
      <c r="AK40" s="71" t="n">
        <v>2005</v>
      </c>
      <c r="AL40" s="48" t="s">
        <v>319</v>
      </c>
      <c r="AM40" s="229" t="n">
        <f aca="false">O40+Q40+S40+U40+W40+Y40+AA40+AC40+AE40+AG40+AI40+AK40</f>
        <v>51995</v>
      </c>
      <c r="AN40" s="230"/>
      <c r="AO40" s="231"/>
      <c r="AP40" s="231"/>
    </row>
    <row collapsed="false" customFormat="false" customHeight="true" hidden="false" ht="15.75" outlineLevel="0" r="41">
      <c r="A41" s="55" t="n">
        <v>16</v>
      </c>
      <c r="B41" s="55" t="n">
        <v>8016</v>
      </c>
      <c r="C41" s="55" t="s">
        <v>820</v>
      </c>
      <c r="D41" s="55" t="s">
        <v>821</v>
      </c>
      <c r="E41" s="56" t="s">
        <v>822</v>
      </c>
      <c r="F41" s="34" t="s">
        <v>823</v>
      </c>
      <c r="G41" s="55"/>
      <c r="H41" s="55"/>
      <c r="I41" s="55"/>
      <c r="J41" s="55"/>
      <c r="K41" s="34" t="s">
        <v>52</v>
      </c>
      <c r="L41" s="34" t="s">
        <v>52</v>
      </c>
      <c r="M41" s="71" t="n">
        <v>28630</v>
      </c>
      <c r="N41" s="71" t="n">
        <v>28830</v>
      </c>
      <c r="O41" s="48" t="n">
        <v>2720</v>
      </c>
      <c r="P41" s="71" t="s">
        <v>319</v>
      </c>
      <c r="Q41" s="71" t="n">
        <v>2120</v>
      </c>
      <c r="R41" s="71" t="s">
        <v>319</v>
      </c>
      <c r="S41" s="71" t="n">
        <v>2300</v>
      </c>
      <c r="T41" s="71" t="s">
        <v>319</v>
      </c>
      <c r="U41" s="71" t="n">
        <v>319</v>
      </c>
      <c r="V41" s="71" t="s">
        <v>319</v>
      </c>
      <c r="W41" s="71" t="n">
        <v>398</v>
      </c>
      <c r="X41" s="48" t="s">
        <v>466</v>
      </c>
      <c r="Y41" s="48" t="n">
        <v>398</v>
      </c>
      <c r="Z41" s="48" t="s">
        <v>466</v>
      </c>
      <c r="AA41" s="71" t="n">
        <v>398</v>
      </c>
      <c r="AB41" s="48" t="s">
        <v>466</v>
      </c>
      <c r="AC41" s="71" t="n">
        <v>498</v>
      </c>
      <c r="AD41" s="71" t="s">
        <v>319</v>
      </c>
      <c r="AE41" s="71" t="n">
        <v>2460</v>
      </c>
      <c r="AF41" s="71" t="s">
        <v>319</v>
      </c>
      <c r="AG41" s="71" t="n">
        <v>2100</v>
      </c>
      <c r="AH41" s="71" t="s">
        <v>319</v>
      </c>
      <c r="AI41" s="71" t="n">
        <v>1980</v>
      </c>
      <c r="AJ41" s="71" t="s">
        <v>319</v>
      </c>
      <c r="AK41" s="71" t="n">
        <v>2160</v>
      </c>
      <c r="AL41" s="71" t="s">
        <v>319</v>
      </c>
      <c r="AM41" s="229" t="n">
        <f aca="false">O41+Q41+S41+U41+W41+Y41+AA41+AC41+AE41+AG41+AI41+AK41</f>
        <v>17851</v>
      </c>
      <c r="AN41" s="230"/>
      <c r="AO41" s="231"/>
      <c r="AP41" s="231"/>
    </row>
    <row collapsed="false" customFormat="false" customHeight="false" hidden="false" ht="15.75" outlineLevel="0" r="42">
      <c r="A42" s="55"/>
      <c r="B42" s="55"/>
      <c r="C42" s="55"/>
      <c r="D42" s="55"/>
      <c r="E42" s="56" t="s">
        <v>824</v>
      </c>
      <c r="F42" s="34" t="s">
        <v>823</v>
      </c>
      <c r="G42" s="55" t="s">
        <v>828</v>
      </c>
      <c r="H42" s="55" t="n">
        <v>381</v>
      </c>
      <c r="I42" s="55" t="s">
        <v>826</v>
      </c>
      <c r="J42" s="55" t="n">
        <v>7</v>
      </c>
      <c r="K42" s="34" t="s">
        <v>52</v>
      </c>
      <c r="L42" s="34" t="s">
        <v>52</v>
      </c>
      <c r="M42" s="71" t="n">
        <v>43032</v>
      </c>
      <c r="N42" s="71" t="n">
        <v>42300</v>
      </c>
      <c r="O42" s="48" t="n">
        <v>5093</v>
      </c>
      <c r="P42" s="71" t="s">
        <v>319</v>
      </c>
      <c r="Q42" s="71" t="n">
        <v>4755</v>
      </c>
      <c r="R42" s="71" t="s">
        <v>319</v>
      </c>
      <c r="S42" s="71" t="n">
        <v>4855</v>
      </c>
      <c r="T42" s="71" t="s">
        <v>319</v>
      </c>
      <c r="U42" s="71" t="n">
        <v>476</v>
      </c>
      <c r="V42" s="71" t="s">
        <v>319</v>
      </c>
      <c r="W42" s="71" t="n">
        <v>596</v>
      </c>
      <c r="X42" s="48" t="s">
        <v>466</v>
      </c>
      <c r="Y42" s="48" t="n">
        <v>596</v>
      </c>
      <c r="Z42" s="48" t="s">
        <v>466</v>
      </c>
      <c r="AA42" s="71" t="n">
        <v>596</v>
      </c>
      <c r="AB42" s="48" t="s">
        <v>466</v>
      </c>
      <c r="AC42" s="71" t="n">
        <v>696</v>
      </c>
      <c r="AD42" s="71" t="s">
        <v>319</v>
      </c>
      <c r="AE42" s="71" t="n">
        <v>15222</v>
      </c>
      <c r="AF42" s="71" t="s">
        <v>319</v>
      </c>
      <c r="AG42" s="71" t="n">
        <v>7812</v>
      </c>
      <c r="AH42" s="71" t="s">
        <v>319</v>
      </c>
      <c r="AI42" s="71" t="n">
        <v>8106</v>
      </c>
      <c r="AJ42" s="71" t="s">
        <v>319</v>
      </c>
      <c r="AK42" s="71" t="n">
        <v>9668</v>
      </c>
      <c r="AL42" s="71" t="s">
        <v>319</v>
      </c>
      <c r="AM42" s="229" t="n">
        <f aca="false">O42+Q42+S42+U42+W42+Y42+AA42+AC42+AE42+AG42+AI42+AK42</f>
        <v>58471</v>
      </c>
      <c r="AN42" s="230"/>
      <c r="AO42" s="231"/>
      <c r="AP42" s="231"/>
    </row>
    <row collapsed="false" customFormat="false" customHeight="true" hidden="false" ht="15.75" outlineLevel="0" r="43">
      <c r="A43" s="55" t="n">
        <v>17</v>
      </c>
      <c r="B43" s="55" t="n">
        <v>8017</v>
      </c>
      <c r="C43" s="55" t="s">
        <v>820</v>
      </c>
      <c r="D43" s="55" t="s">
        <v>821</v>
      </c>
      <c r="E43" s="56" t="s">
        <v>822</v>
      </c>
      <c r="F43" s="34" t="s">
        <v>823</v>
      </c>
      <c r="G43" s="55"/>
      <c r="H43" s="55"/>
      <c r="I43" s="55"/>
      <c r="J43" s="55"/>
      <c r="K43" s="34" t="s">
        <v>52</v>
      </c>
      <c r="L43" s="34" t="s">
        <v>52</v>
      </c>
      <c r="M43" s="71" t="n">
        <v>49280</v>
      </c>
      <c r="N43" s="71" t="n">
        <v>46400</v>
      </c>
      <c r="O43" s="48" t="n">
        <v>4750</v>
      </c>
      <c r="P43" s="71" t="s">
        <v>319</v>
      </c>
      <c r="Q43" s="71" t="n">
        <v>3830</v>
      </c>
      <c r="R43" s="71" t="s">
        <v>319</v>
      </c>
      <c r="S43" s="71" t="n">
        <v>3990</v>
      </c>
      <c r="T43" s="71" t="s">
        <v>319</v>
      </c>
      <c r="U43" s="71" t="n">
        <v>4190</v>
      </c>
      <c r="V43" s="71" t="s">
        <v>319</v>
      </c>
      <c r="W43" s="71" t="n">
        <v>4190</v>
      </c>
      <c r="X43" s="71" t="s">
        <v>466</v>
      </c>
      <c r="Y43" s="71" t="n">
        <v>4190</v>
      </c>
      <c r="Z43" s="71" t="s">
        <v>466</v>
      </c>
      <c r="AA43" s="71" t="n">
        <v>4190</v>
      </c>
      <c r="AB43" s="71" t="s">
        <v>466</v>
      </c>
      <c r="AC43" s="71" t="n">
        <v>80</v>
      </c>
      <c r="AD43" s="71" t="s">
        <v>319</v>
      </c>
      <c r="AE43" s="71" t="n">
        <v>4920</v>
      </c>
      <c r="AF43" s="71" t="s">
        <v>319</v>
      </c>
      <c r="AG43" s="71" t="n">
        <v>3975</v>
      </c>
      <c r="AH43" s="71" t="s">
        <v>319</v>
      </c>
      <c r="AI43" s="71" t="n">
        <v>3915</v>
      </c>
      <c r="AJ43" s="71" t="s">
        <v>319</v>
      </c>
      <c r="AK43" s="71" t="n">
        <v>4140</v>
      </c>
      <c r="AL43" s="71" t="s">
        <v>319</v>
      </c>
      <c r="AM43" s="229" t="n">
        <f aca="false">O43+Q43+S43+U43+W43+Y43+AA43+AC43+AE43+AG43+AI43+AK43</f>
        <v>46360</v>
      </c>
      <c r="AN43" s="230"/>
      <c r="AO43" s="231"/>
      <c r="AP43" s="231"/>
    </row>
    <row collapsed="false" customFormat="false" customHeight="false" hidden="false" ht="15.75" outlineLevel="0" r="44">
      <c r="A44" s="55"/>
      <c r="B44" s="55"/>
      <c r="C44" s="55"/>
      <c r="D44" s="55"/>
      <c r="E44" s="56" t="s">
        <v>824</v>
      </c>
      <c r="F44" s="34" t="s">
        <v>823</v>
      </c>
      <c r="G44" s="55" t="s">
        <v>828</v>
      </c>
      <c r="H44" s="55" t="n">
        <v>381</v>
      </c>
      <c r="I44" s="55" t="s">
        <v>826</v>
      </c>
      <c r="J44" s="55" t="n">
        <v>7</v>
      </c>
      <c r="K44" s="34" t="s">
        <v>52</v>
      </c>
      <c r="L44" s="34" t="s">
        <v>52</v>
      </c>
      <c r="M44" s="71" t="n">
        <v>70382</v>
      </c>
      <c r="N44" s="71" t="n">
        <v>71788</v>
      </c>
      <c r="O44" s="48" t="n">
        <v>7300</v>
      </c>
      <c r="P44" s="71" t="s">
        <v>319</v>
      </c>
      <c r="Q44" s="71" t="n">
        <v>6097</v>
      </c>
      <c r="R44" s="71" t="s">
        <v>319</v>
      </c>
      <c r="S44" s="71" t="n">
        <v>6305</v>
      </c>
      <c r="T44" s="71" t="s">
        <v>319</v>
      </c>
      <c r="U44" s="71" t="n">
        <v>6567</v>
      </c>
      <c r="V44" s="71" t="s">
        <v>319</v>
      </c>
      <c r="W44" s="71" t="n">
        <v>6567</v>
      </c>
      <c r="X44" s="71" t="s">
        <v>466</v>
      </c>
      <c r="Y44" s="71" t="n">
        <v>6567</v>
      </c>
      <c r="Z44" s="71" t="s">
        <v>466</v>
      </c>
      <c r="AA44" s="71" t="n">
        <v>6567</v>
      </c>
      <c r="AB44" s="71" t="s">
        <v>466</v>
      </c>
      <c r="AC44" s="71" t="n">
        <v>80</v>
      </c>
      <c r="AD44" s="71" t="s">
        <v>319</v>
      </c>
      <c r="AE44" s="71" t="n">
        <v>6950</v>
      </c>
      <c r="AF44" s="71" t="s">
        <v>319</v>
      </c>
      <c r="AG44" s="71" t="n">
        <v>5877</v>
      </c>
      <c r="AH44" s="71" t="s">
        <v>319</v>
      </c>
      <c r="AI44" s="71" t="n">
        <v>5986</v>
      </c>
      <c r="AJ44" s="71" t="s">
        <v>319</v>
      </c>
      <c r="AK44" s="71" t="n">
        <v>6254</v>
      </c>
      <c r="AL44" s="71" t="s">
        <v>319</v>
      </c>
      <c r="AM44" s="229" t="n">
        <f aca="false">O44+Q44+S44+U44+W44+Y44+AA44+AC44+AE44+AG44+AI44+AK44</f>
        <v>71117</v>
      </c>
      <c r="AN44" s="230"/>
      <c r="AO44" s="231"/>
      <c r="AP44" s="231"/>
    </row>
    <row collapsed="false" customFormat="false" customHeight="true" hidden="false" ht="15.75" outlineLevel="0" r="45">
      <c r="A45" s="55" t="n">
        <v>18</v>
      </c>
      <c r="B45" s="55" t="n">
        <v>8018</v>
      </c>
      <c r="C45" s="55" t="s">
        <v>820</v>
      </c>
      <c r="D45" s="55" t="s">
        <v>821</v>
      </c>
      <c r="E45" s="56" t="s">
        <v>822</v>
      </c>
      <c r="F45" s="34" t="s">
        <v>823</v>
      </c>
      <c r="G45" s="55"/>
      <c r="H45" s="55"/>
      <c r="I45" s="55"/>
      <c r="J45" s="55"/>
      <c r="K45" s="34" t="s">
        <v>52</v>
      </c>
      <c r="L45" s="34" t="s">
        <v>52</v>
      </c>
      <c r="M45" s="71" t="n">
        <v>20985</v>
      </c>
      <c r="N45" s="71" t="n">
        <v>21005</v>
      </c>
      <c r="O45" s="48" t="n">
        <v>1876</v>
      </c>
      <c r="P45" s="71" t="s">
        <v>319</v>
      </c>
      <c r="Q45" s="71" t="n">
        <v>1774</v>
      </c>
      <c r="R45" s="71" t="s">
        <v>319</v>
      </c>
      <c r="S45" s="71" t="n">
        <v>1740</v>
      </c>
      <c r="T45" s="71" t="s">
        <v>319</v>
      </c>
      <c r="U45" s="71" t="n">
        <v>1854</v>
      </c>
      <c r="V45" s="71" t="s">
        <v>319</v>
      </c>
      <c r="W45" s="71" t="n">
        <v>1631</v>
      </c>
      <c r="X45" s="71" t="s">
        <v>319</v>
      </c>
      <c r="Y45" s="71" t="n">
        <v>1642</v>
      </c>
      <c r="Z45" s="71" t="s">
        <v>319</v>
      </c>
      <c r="AA45" s="71" t="n">
        <v>1380</v>
      </c>
      <c r="AB45" s="71" t="s">
        <v>319</v>
      </c>
      <c r="AC45" s="71" t="n">
        <v>1289</v>
      </c>
      <c r="AD45" s="71" t="s">
        <v>319</v>
      </c>
      <c r="AE45" s="71" t="n">
        <v>2389</v>
      </c>
      <c r="AF45" s="71" t="s">
        <v>319</v>
      </c>
      <c r="AG45" s="71" t="n">
        <v>1670</v>
      </c>
      <c r="AH45" s="71" t="s">
        <v>319</v>
      </c>
      <c r="AI45" s="71" t="n">
        <v>1650</v>
      </c>
      <c r="AJ45" s="71" t="s">
        <v>319</v>
      </c>
      <c r="AK45" s="71" t="n">
        <v>1630</v>
      </c>
      <c r="AL45" s="71" t="s">
        <v>319</v>
      </c>
      <c r="AM45" s="229" t="n">
        <f aca="false">O45+Q45+S45+U45+W45+Y45+AA45+AC45+AE45+AG45+AI45+AK45</f>
        <v>20525</v>
      </c>
      <c r="AN45" s="230"/>
      <c r="AO45" s="231"/>
      <c r="AP45" s="231"/>
    </row>
    <row collapsed="false" customFormat="false" customHeight="false" hidden="false" ht="15.75" outlineLevel="0" r="46">
      <c r="A46" s="55"/>
      <c r="B46" s="55"/>
      <c r="C46" s="55"/>
      <c r="D46" s="55"/>
      <c r="E46" s="56" t="s">
        <v>824</v>
      </c>
      <c r="F46" s="34" t="s">
        <v>823</v>
      </c>
      <c r="G46" s="55" t="s">
        <v>825</v>
      </c>
      <c r="H46" s="55" t="n">
        <v>96</v>
      </c>
      <c r="I46" s="55"/>
      <c r="J46" s="55"/>
      <c r="K46" s="34" t="s">
        <v>52</v>
      </c>
      <c r="L46" s="34" t="s">
        <v>52</v>
      </c>
      <c r="M46" s="71" t="n">
        <v>31267</v>
      </c>
      <c r="N46" s="71" t="n">
        <v>30476</v>
      </c>
      <c r="O46" s="48" t="n">
        <v>3153</v>
      </c>
      <c r="P46" s="71" t="s">
        <v>319</v>
      </c>
      <c r="Q46" s="71" t="n">
        <v>2998</v>
      </c>
      <c r="R46" s="71" t="s">
        <v>319</v>
      </c>
      <c r="S46" s="71" t="n">
        <v>2897</v>
      </c>
      <c r="T46" s="71" t="s">
        <v>319</v>
      </c>
      <c r="U46" s="71" t="n">
        <v>3094</v>
      </c>
      <c r="V46" s="71" t="s">
        <v>319</v>
      </c>
      <c r="W46" s="71" t="n">
        <v>2664</v>
      </c>
      <c r="X46" s="71" t="s">
        <v>319</v>
      </c>
      <c r="Y46" s="71" t="n">
        <v>3017</v>
      </c>
      <c r="Z46" s="71" t="s">
        <v>319</v>
      </c>
      <c r="AA46" s="71" t="n">
        <v>2200</v>
      </c>
      <c r="AB46" s="71" t="s">
        <v>319</v>
      </c>
      <c r="AC46" s="71" t="n">
        <v>1941</v>
      </c>
      <c r="AD46" s="71" t="s">
        <v>319</v>
      </c>
      <c r="AE46" s="71" t="n">
        <v>3946</v>
      </c>
      <c r="AF46" s="71" t="s">
        <v>319</v>
      </c>
      <c r="AG46" s="71" t="n">
        <v>3072</v>
      </c>
      <c r="AH46" s="71" t="s">
        <v>319</v>
      </c>
      <c r="AI46" s="71" t="n">
        <v>3048</v>
      </c>
      <c r="AJ46" s="71" t="s">
        <v>319</v>
      </c>
      <c r="AK46" s="71" t="n">
        <v>2998</v>
      </c>
      <c r="AL46" s="71" t="s">
        <v>319</v>
      </c>
      <c r="AM46" s="229" t="n">
        <f aca="false">O46+Q46+S46+U46+W46+Y46+AA46+AC46+AE46+AG46+AI46+AK46</f>
        <v>35028</v>
      </c>
      <c r="AN46" s="230"/>
      <c r="AO46" s="231"/>
      <c r="AP46" s="231"/>
    </row>
    <row collapsed="false" customFormat="false" customHeight="true" hidden="false" ht="15.75" outlineLevel="0" r="47">
      <c r="A47" s="55" t="n">
        <v>19</v>
      </c>
      <c r="B47" s="55" t="n">
        <v>8019</v>
      </c>
      <c r="C47" s="55" t="s">
        <v>820</v>
      </c>
      <c r="D47" s="55" t="s">
        <v>821</v>
      </c>
      <c r="E47" s="56" t="s">
        <v>822</v>
      </c>
      <c r="F47" s="34" t="s">
        <v>823</v>
      </c>
      <c r="G47" s="55"/>
      <c r="H47" s="55"/>
      <c r="I47" s="55"/>
      <c r="J47" s="55"/>
      <c r="K47" s="34" t="s">
        <v>52</v>
      </c>
      <c r="L47" s="34" t="s">
        <v>52</v>
      </c>
      <c r="M47" s="71" t="n">
        <v>39240</v>
      </c>
      <c r="N47" s="71" t="n">
        <v>39240</v>
      </c>
      <c r="O47" s="48" t="n">
        <v>3270</v>
      </c>
      <c r="P47" s="71" t="s">
        <v>466</v>
      </c>
      <c r="Q47" s="71" t="n">
        <v>3270</v>
      </c>
      <c r="R47" s="71" t="s">
        <v>466</v>
      </c>
      <c r="S47" s="71" t="n">
        <v>3270</v>
      </c>
      <c r="T47" s="71" t="s">
        <v>466</v>
      </c>
      <c r="U47" s="71" t="n">
        <v>3270</v>
      </c>
      <c r="V47" s="71" t="s">
        <v>466</v>
      </c>
      <c r="W47" s="71" t="n">
        <v>3270</v>
      </c>
      <c r="X47" s="71" t="s">
        <v>466</v>
      </c>
      <c r="Y47" s="71" t="n">
        <v>3270</v>
      </c>
      <c r="Z47" s="71" t="s">
        <v>466</v>
      </c>
      <c r="AA47" s="71" t="n">
        <v>3270</v>
      </c>
      <c r="AB47" s="71" t="s">
        <v>466</v>
      </c>
      <c r="AC47" s="71" t="n">
        <v>3270</v>
      </c>
      <c r="AD47" s="71" t="s">
        <v>466</v>
      </c>
      <c r="AE47" s="71" t="n">
        <v>10704</v>
      </c>
      <c r="AF47" s="71" t="s">
        <v>466</v>
      </c>
      <c r="AG47" s="71" t="n">
        <v>10704</v>
      </c>
      <c r="AH47" s="71" t="s">
        <v>466</v>
      </c>
      <c r="AI47" s="71" t="n">
        <v>3270</v>
      </c>
      <c r="AJ47" s="71" t="s">
        <v>319</v>
      </c>
      <c r="AK47" s="71" t="n">
        <v>4620</v>
      </c>
      <c r="AL47" s="71" t="s">
        <v>319</v>
      </c>
      <c r="AM47" s="229" t="n">
        <f aca="false">O47+Q47+S47+U47+W47+Y47+AA47+AC47+AE47+AG47+AI47+AK47</f>
        <v>55458</v>
      </c>
      <c r="AN47" s="230"/>
      <c r="AO47" s="231"/>
      <c r="AP47" s="231"/>
    </row>
    <row collapsed="false" customFormat="false" customHeight="false" hidden="false" ht="15.75" outlineLevel="0" r="48">
      <c r="A48" s="55"/>
      <c r="B48" s="55"/>
      <c r="C48" s="55"/>
      <c r="D48" s="55"/>
      <c r="E48" s="56" t="s">
        <v>824</v>
      </c>
      <c r="F48" s="34" t="s">
        <v>823</v>
      </c>
      <c r="G48" s="55" t="s">
        <v>827</v>
      </c>
      <c r="H48" s="55" t="n">
        <v>756</v>
      </c>
      <c r="I48" s="55" t="s">
        <v>826</v>
      </c>
      <c r="J48" s="55" t="n">
        <v>15</v>
      </c>
      <c r="K48" s="34" t="s">
        <v>52</v>
      </c>
      <c r="L48" s="34" t="s">
        <v>52</v>
      </c>
      <c r="M48" s="71" t="n">
        <v>109524</v>
      </c>
      <c r="N48" s="71" t="n">
        <v>109524</v>
      </c>
      <c r="O48" s="48" t="n">
        <v>9127</v>
      </c>
      <c r="P48" s="71" t="s">
        <v>466</v>
      </c>
      <c r="Q48" s="71" t="n">
        <v>9127</v>
      </c>
      <c r="R48" s="71" t="s">
        <v>466</v>
      </c>
      <c r="S48" s="71" t="n">
        <v>9127</v>
      </c>
      <c r="T48" s="71" t="s">
        <v>466</v>
      </c>
      <c r="U48" s="71" t="n">
        <v>9127</v>
      </c>
      <c r="V48" s="71" t="s">
        <v>466</v>
      </c>
      <c r="W48" s="71" t="n">
        <v>9127</v>
      </c>
      <c r="X48" s="71" t="s">
        <v>466</v>
      </c>
      <c r="Y48" s="71" t="n">
        <v>9127</v>
      </c>
      <c r="Z48" s="71" t="s">
        <v>466</v>
      </c>
      <c r="AA48" s="71" t="n">
        <v>9127</v>
      </c>
      <c r="AB48" s="71" t="s">
        <v>466</v>
      </c>
      <c r="AC48" s="71" t="n">
        <v>9127</v>
      </c>
      <c r="AD48" s="71" t="s">
        <v>466</v>
      </c>
      <c r="AE48" s="71" t="n">
        <v>16028</v>
      </c>
      <c r="AF48" s="71" t="s">
        <v>466</v>
      </c>
      <c r="AG48" s="71" t="n">
        <v>16028</v>
      </c>
      <c r="AH48" s="71" t="s">
        <v>466</v>
      </c>
      <c r="AI48" s="71" t="n">
        <v>9127</v>
      </c>
      <c r="AJ48" s="71" t="s">
        <v>319</v>
      </c>
      <c r="AK48" s="71" t="n">
        <v>771</v>
      </c>
      <c r="AL48" s="71" t="s">
        <v>319</v>
      </c>
      <c r="AM48" s="229" t="n">
        <f aca="false">O48+Q48+S48+U48+W48+Y48+AA48+AC48+AE48+AG48+AI48+AK48</f>
        <v>114970</v>
      </c>
      <c r="AN48" s="230"/>
      <c r="AO48" s="231"/>
      <c r="AP48" s="231"/>
    </row>
    <row collapsed="false" customFormat="false" customHeight="true" hidden="false" ht="15.75" outlineLevel="0" r="49">
      <c r="A49" s="55" t="n">
        <v>20</v>
      </c>
      <c r="B49" s="55" t="n">
        <v>8020</v>
      </c>
      <c r="C49" s="55" t="s">
        <v>820</v>
      </c>
      <c r="D49" s="55" t="s">
        <v>821</v>
      </c>
      <c r="E49" s="56" t="s">
        <v>822</v>
      </c>
      <c r="F49" s="34" t="s">
        <v>823</v>
      </c>
      <c r="G49" s="55"/>
      <c r="H49" s="55"/>
      <c r="I49" s="55"/>
      <c r="J49" s="55"/>
      <c r="K49" s="34" t="s">
        <v>52</v>
      </c>
      <c r="L49" s="34" t="s">
        <v>52</v>
      </c>
      <c r="M49" s="71" t="n">
        <v>39860</v>
      </c>
      <c r="N49" s="71" t="n">
        <v>41180</v>
      </c>
      <c r="O49" s="48" t="n">
        <v>5040</v>
      </c>
      <c r="P49" s="71" t="s">
        <v>319</v>
      </c>
      <c r="Q49" s="71" t="n">
        <v>4499</v>
      </c>
      <c r="R49" s="71" t="s">
        <v>466</v>
      </c>
      <c r="S49" s="71" t="n">
        <v>4499</v>
      </c>
      <c r="T49" s="71" t="s">
        <v>466</v>
      </c>
      <c r="U49" s="71" t="n">
        <v>4499</v>
      </c>
      <c r="V49" s="71" t="s">
        <v>466</v>
      </c>
      <c r="W49" s="71" t="n">
        <v>4499</v>
      </c>
      <c r="X49" s="71" t="s">
        <v>466</v>
      </c>
      <c r="Y49" s="71" t="n">
        <v>4499</v>
      </c>
      <c r="Z49" s="71" t="s">
        <v>466</v>
      </c>
      <c r="AA49" s="71" t="n">
        <v>4499</v>
      </c>
      <c r="AB49" s="71" t="s">
        <v>466</v>
      </c>
      <c r="AC49" s="71" t="n">
        <v>4499</v>
      </c>
      <c r="AD49" s="71" t="s">
        <v>466</v>
      </c>
      <c r="AE49" s="71" t="n">
        <v>4499</v>
      </c>
      <c r="AF49" s="71" t="s">
        <v>466</v>
      </c>
      <c r="AG49" s="71" t="n">
        <v>4499</v>
      </c>
      <c r="AH49" s="71" t="s">
        <v>466</v>
      </c>
      <c r="AI49" s="71" t="n">
        <v>0</v>
      </c>
      <c r="AJ49" s="71" t="s">
        <v>319</v>
      </c>
      <c r="AK49" s="71" t="n">
        <v>38134</v>
      </c>
      <c r="AL49" s="71" t="s">
        <v>319</v>
      </c>
      <c r="AM49" s="229" t="n">
        <f aca="false">O49+Q49+S49+U49+W49+Y49+AA49+AC49+AE49+AG49+AI49+AK49</f>
        <v>83665</v>
      </c>
      <c r="AN49" s="230"/>
      <c r="AO49" s="231"/>
      <c r="AP49" s="231"/>
    </row>
    <row collapsed="false" customFormat="false" customHeight="false" hidden="false" ht="15.75" outlineLevel="0" r="50">
      <c r="A50" s="55"/>
      <c r="B50" s="55"/>
      <c r="C50" s="55"/>
      <c r="D50" s="55"/>
      <c r="E50" s="56" t="s">
        <v>824</v>
      </c>
      <c r="F50" s="34" t="s">
        <v>823</v>
      </c>
      <c r="G50" s="55" t="s">
        <v>830</v>
      </c>
      <c r="H50" s="55" t="n">
        <v>288</v>
      </c>
      <c r="I50" s="55" t="s">
        <v>826</v>
      </c>
      <c r="J50" s="55" t="n">
        <v>18</v>
      </c>
      <c r="K50" s="34" t="s">
        <v>52</v>
      </c>
      <c r="L50" s="34" t="s">
        <v>52</v>
      </c>
      <c r="M50" s="71" t="n">
        <v>50657</v>
      </c>
      <c r="N50" s="71" t="n">
        <v>74606</v>
      </c>
      <c r="O50" s="48" t="n">
        <v>9489</v>
      </c>
      <c r="P50" s="71" t="s">
        <v>319</v>
      </c>
      <c r="Q50" s="71" t="n">
        <v>9169</v>
      </c>
      <c r="R50" s="71" t="s">
        <v>466</v>
      </c>
      <c r="S50" s="71" t="n">
        <v>9169</v>
      </c>
      <c r="T50" s="71" t="s">
        <v>466</v>
      </c>
      <c r="U50" s="71" t="n">
        <v>9169</v>
      </c>
      <c r="V50" s="71" t="s">
        <v>466</v>
      </c>
      <c r="W50" s="71" t="n">
        <v>9169</v>
      </c>
      <c r="X50" s="71" t="s">
        <v>466</v>
      </c>
      <c r="Y50" s="71" t="n">
        <v>9169</v>
      </c>
      <c r="Z50" s="71" t="s">
        <v>466</v>
      </c>
      <c r="AA50" s="71" t="n">
        <v>9169</v>
      </c>
      <c r="AB50" s="71" t="s">
        <v>466</v>
      </c>
      <c r="AC50" s="71" t="n">
        <v>9169</v>
      </c>
      <c r="AD50" s="71" t="s">
        <v>466</v>
      </c>
      <c r="AE50" s="71" t="n">
        <v>9169</v>
      </c>
      <c r="AF50" s="71" t="s">
        <v>466</v>
      </c>
      <c r="AG50" s="71" t="n">
        <v>9169</v>
      </c>
      <c r="AH50" s="71" t="s">
        <v>466</v>
      </c>
      <c r="AI50" s="71" t="n">
        <v>0</v>
      </c>
      <c r="AJ50" s="71" t="s">
        <v>319</v>
      </c>
      <c r="AK50" s="71" t="n">
        <v>7775</v>
      </c>
      <c r="AL50" s="71" t="s">
        <v>319</v>
      </c>
      <c r="AM50" s="229" t="n">
        <f aca="false">O50+Q50+S50+U50+W50+Y50+AA50+AC50+AE50+AG50+AI50+AK50</f>
        <v>99785</v>
      </c>
      <c r="AN50" s="230"/>
      <c r="AO50" s="231"/>
      <c r="AP50" s="231"/>
    </row>
    <row collapsed="false" customFormat="false" customHeight="true" hidden="false" ht="15.75" outlineLevel="0" r="51">
      <c r="A51" s="55" t="n">
        <v>21</v>
      </c>
      <c r="B51" s="55" t="s">
        <v>66</v>
      </c>
      <c r="C51" s="55" t="s">
        <v>820</v>
      </c>
      <c r="D51" s="55" t="s">
        <v>821</v>
      </c>
      <c r="E51" s="56" t="s">
        <v>822</v>
      </c>
      <c r="F51" s="34" t="s">
        <v>823</v>
      </c>
      <c r="G51" s="55"/>
      <c r="H51" s="55"/>
      <c r="I51" s="55"/>
      <c r="J51" s="55"/>
      <c r="K51" s="34" t="s">
        <v>52</v>
      </c>
      <c r="L51" s="34" t="s">
        <v>52</v>
      </c>
      <c r="M51" s="71" t="n">
        <v>51010</v>
      </c>
      <c r="N51" s="71" t="n">
        <v>49460</v>
      </c>
      <c r="O51" s="48" t="n">
        <v>5230</v>
      </c>
      <c r="P51" s="71" t="s">
        <v>319</v>
      </c>
      <c r="Q51" s="71" t="n">
        <v>3870</v>
      </c>
      <c r="R51" s="71" t="s">
        <v>319</v>
      </c>
      <c r="S51" s="71" t="n">
        <v>4080</v>
      </c>
      <c r="T51" s="71" t="s">
        <v>319</v>
      </c>
      <c r="U51" s="71" t="n">
        <v>4510</v>
      </c>
      <c r="V51" s="71" t="s">
        <v>319</v>
      </c>
      <c r="W51" s="71" t="n">
        <v>3630</v>
      </c>
      <c r="X51" s="71" t="s">
        <v>319</v>
      </c>
      <c r="Y51" s="71" t="n">
        <v>3350</v>
      </c>
      <c r="Z51" s="71" t="s">
        <v>319</v>
      </c>
      <c r="AA51" s="71" t="n">
        <v>3080</v>
      </c>
      <c r="AB51" s="71" t="s">
        <v>319</v>
      </c>
      <c r="AC51" s="71" t="n">
        <v>3120</v>
      </c>
      <c r="AD51" s="71" t="s">
        <v>319</v>
      </c>
      <c r="AE51" s="71" t="n">
        <v>5130</v>
      </c>
      <c r="AF51" s="71" t="s">
        <v>319</v>
      </c>
      <c r="AG51" s="71" t="n">
        <v>4490</v>
      </c>
      <c r="AH51" s="71" t="s">
        <v>319</v>
      </c>
      <c r="AI51" s="71" t="n">
        <v>4440</v>
      </c>
      <c r="AJ51" s="71" t="s">
        <v>319</v>
      </c>
      <c r="AK51" s="71" t="n">
        <v>4900</v>
      </c>
      <c r="AL51" s="71" t="s">
        <v>319</v>
      </c>
      <c r="AM51" s="229" t="n">
        <f aca="false">O51+Q51+S51+U51+W51+Y51+AA51+AC51+AE51+AG51+AI51+AK51</f>
        <v>49830</v>
      </c>
      <c r="AN51" s="230"/>
      <c r="AO51" s="231"/>
      <c r="AP51" s="231"/>
    </row>
    <row collapsed="false" customFormat="false" customHeight="false" hidden="false" ht="15.75" outlineLevel="0" r="52">
      <c r="A52" s="55"/>
      <c r="B52" s="55"/>
      <c r="C52" s="55"/>
      <c r="D52" s="55"/>
      <c r="E52" s="56" t="s">
        <v>824</v>
      </c>
      <c r="F52" s="34" t="s">
        <v>823</v>
      </c>
      <c r="G52" s="55" t="s">
        <v>828</v>
      </c>
      <c r="H52" s="55" t="n">
        <v>306</v>
      </c>
      <c r="I52" s="55" t="s">
        <v>826</v>
      </c>
      <c r="J52" s="55" t="n">
        <v>8</v>
      </c>
      <c r="K52" s="34" t="s">
        <v>52</v>
      </c>
      <c r="L52" s="34" t="s">
        <v>52</v>
      </c>
      <c r="M52" s="71" t="n">
        <v>60241</v>
      </c>
      <c r="N52" s="71" t="n">
        <v>58965</v>
      </c>
      <c r="O52" s="48" t="n">
        <v>6954</v>
      </c>
      <c r="P52" s="71" t="s">
        <v>319</v>
      </c>
      <c r="Q52" s="71" t="n">
        <v>4874</v>
      </c>
      <c r="R52" s="71" t="s">
        <v>319</v>
      </c>
      <c r="S52" s="71" t="n">
        <v>4842</v>
      </c>
      <c r="T52" s="71" t="s">
        <v>319</v>
      </c>
      <c r="U52" s="71" t="n">
        <v>5333</v>
      </c>
      <c r="V52" s="71" t="s">
        <v>319</v>
      </c>
      <c r="W52" s="71" t="n">
        <v>4200</v>
      </c>
      <c r="X52" s="71" t="s">
        <v>319</v>
      </c>
      <c r="Y52" s="71" t="n">
        <v>4070</v>
      </c>
      <c r="Z52" s="71" t="s">
        <v>319</v>
      </c>
      <c r="AA52" s="71" t="n">
        <v>3760</v>
      </c>
      <c r="AB52" s="71" t="s">
        <v>319</v>
      </c>
      <c r="AC52" s="71" t="n">
        <v>3804</v>
      </c>
      <c r="AD52" s="71" t="s">
        <v>319</v>
      </c>
      <c r="AE52" s="71" t="n">
        <v>5958</v>
      </c>
      <c r="AF52" s="71" t="s">
        <v>319</v>
      </c>
      <c r="AG52" s="71" t="n">
        <v>5303</v>
      </c>
      <c r="AH52" s="71" t="s">
        <v>319</v>
      </c>
      <c r="AI52" s="71" t="n">
        <v>5307</v>
      </c>
      <c r="AJ52" s="71" t="s">
        <v>319</v>
      </c>
      <c r="AK52" s="71" t="n">
        <v>5827</v>
      </c>
      <c r="AL52" s="71" t="s">
        <v>319</v>
      </c>
      <c r="AM52" s="229" t="n">
        <f aca="false">O52+Q52+S52+U52+W52+Y52+AA52+AC52+AE52+AG52+AI52+AK52</f>
        <v>60232</v>
      </c>
      <c r="AN52" s="230"/>
      <c r="AO52" s="231"/>
      <c r="AP52" s="231"/>
    </row>
    <row collapsed="false" customFormat="false" customHeight="true" hidden="false" ht="15.75" outlineLevel="0" r="53">
      <c r="A53" s="55" t="n">
        <v>22</v>
      </c>
      <c r="B53" s="55" t="n">
        <v>8022</v>
      </c>
      <c r="C53" s="55" t="s">
        <v>820</v>
      </c>
      <c r="D53" s="55" t="s">
        <v>821</v>
      </c>
      <c r="E53" s="56" t="s">
        <v>822</v>
      </c>
      <c r="F53" s="34" t="s">
        <v>823</v>
      </c>
      <c r="G53" s="55"/>
      <c r="H53" s="55"/>
      <c r="I53" s="55"/>
      <c r="J53" s="55"/>
      <c r="K53" s="34" t="s">
        <v>52</v>
      </c>
      <c r="L53" s="34" t="s">
        <v>52</v>
      </c>
      <c r="M53" s="71" t="n">
        <v>19050</v>
      </c>
      <c r="N53" s="71" t="n">
        <v>17620</v>
      </c>
      <c r="O53" s="48" t="n">
        <v>1700</v>
      </c>
      <c r="P53" s="71" t="s">
        <v>319</v>
      </c>
      <c r="Q53" s="71" t="n">
        <v>1430</v>
      </c>
      <c r="R53" s="71" t="s">
        <v>319</v>
      </c>
      <c r="S53" s="71" t="n">
        <v>1440</v>
      </c>
      <c r="T53" s="71" t="s">
        <v>319</v>
      </c>
      <c r="U53" s="71" t="n">
        <v>1710</v>
      </c>
      <c r="V53" s="71" t="s">
        <v>319</v>
      </c>
      <c r="W53" s="71" t="n">
        <v>1350</v>
      </c>
      <c r="X53" s="71" t="s">
        <v>319</v>
      </c>
      <c r="Y53" s="71" t="n">
        <v>1480</v>
      </c>
      <c r="Z53" s="71" t="s">
        <v>319</v>
      </c>
      <c r="AA53" s="71" t="n">
        <v>1100</v>
      </c>
      <c r="AB53" s="71" t="s">
        <v>319</v>
      </c>
      <c r="AC53" s="71" t="n">
        <v>1590</v>
      </c>
      <c r="AD53" s="71" t="s">
        <v>319</v>
      </c>
      <c r="AE53" s="71" t="n">
        <v>1000</v>
      </c>
      <c r="AF53" s="71" t="s">
        <v>319</v>
      </c>
      <c r="AG53" s="71" t="n">
        <v>1910</v>
      </c>
      <c r="AH53" s="71" t="s">
        <v>319</v>
      </c>
      <c r="AI53" s="71" t="n">
        <v>1280</v>
      </c>
      <c r="AJ53" s="71" t="s">
        <v>319</v>
      </c>
      <c r="AK53" s="71" t="n">
        <v>1280</v>
      </c>
      <c r="AL53" s="71" t="s">
        <v>319</v>
      </c>
      <c r="AM53" s="229" t="n">
        <f aca="false">O53+Q53+S53+U53+W53+Y53+AA53+AC53+AE53+AG53+AI53+AK53</f>
        <v>17270</v>
      </c>
      <c r="AN53" s="230"/>
      <c r="AO53" s="231"/>
      <c r="AP53" s="231"/>
    </row>
    <row collapsed="false" customFormat="false" customHeight="false" hidden="false" ht="15.75" outlineLevel="0" r="54">
      <c r="A54" s="55"/>
      <c r="B54" s="55"/>
      <c r="C54" s="55"/>
      <c r="D54" s="55"/>
      <c r="E54" s="56" t="s">
        <v>824</v>
      </c>
      <c r="F54" s="34" t="s">
        <v>823</v>
      </c>
      <c r="G54" s="55" t="s">
        <v>825</v>
      </c>
      <c r="H54" s="55" t="n">
        <v>92</v>
      </c>
      <c r="I54" s="55" t="s">
        <v>826</v>
      </c>
      <c r="J54" s="55" t="n">
        <v>4</v>
      </c>
      <c r="K54" s="34" t="s">
        <v>52</v>
      </c>
      <c r="L54" s="34" t="s">
        <v>52</v>
      </c>
      <c r="M54" s="71" t="n">
        <v>33297</v>
      </c>
      <c r="N54" s="71" t="n">
        <v>31874</v>
      </c>
      <c r="O54" s="48" t="n">
        <v>2992</v>
      </c>
      <c r="P54" s="71" t="s">
        <v>319</v>
      </c>
      <c r="Q54" s="71" t="n">
        <v>2796</v>
      </c>
      <c r="R54" s="71" t="s">
        <v>319</v>
      </c>
      <c r="S54" s="71" t="n">
        <v>2890</v>
      </c>
      <c r="T54" s="71" t="s">
        <v>319</v>
      </c>
      <c r="U54" s="71" t="n">
        <v>3434</v>
      </c>
      <c r="V54" s="71" t="s">
        <v>319</v>
      </c>
      <c r="W54" s="71" t="n">
        <v>2701</v>
      </c>
      <c r="X54" s="71" t="s">
        <v>319</v>
      </c>
      <c r="Y54" s="71" t="n">
        <v>2428</v>
      </c>
      <c r="Z54" s="71" t="s">
        <v>319</v>
      </c>
      <c r="AA54" s="71" t="n">
        <v>1783</v>
      </c>
      <c r="AB54" s="71" t="s">
        <v>319</v>
      </c>
      <c r="AC54" s="71" t="n">
        <v>2740</v>
      </c>
      <c r="AD54" s="71" t="s">
        <v>319</v>
      </c>
      <c r="AE54" s="71" t="n">
        <v>1710</v>
      </c>
      <c r="AF54" s="71" t="s">
        <v>319</v>
      </c>
      <c r="AG54" s="71" t="n">
        <v>2987</v>
      </c>
      <c r="AH54" s="71" t="s">
        <v>319</v>
      </c>
      <c r="AI54" s="71" t="n">
        <v>2172</v>
      </c>
      <c r="AJ54" s="71" t="s">
        <v>319</v>
      </c>
      <c r="AK54" s="71" t="n">
        <v>2130</v>
      </c>
      <c r="AL54" s="71" t="s">
        <v>319</v>
      </c>
      <c r="AM54" s="229" t="n">
        <f aca="false">O54+Q54+S54+U54+W54+Y54+AA54+AC54+AE54+AG54+AI54+AK54</f>
        <v>30763</v>
      </c>
      <c r="AN54" s="230"/>
      <c r="AO54" s="231"/>
      <c r="AP54" s="231"/>
    </row>
    <row collapsed="false" customFormat="false" customHeight="true" hidden="false" ht="15.75" outlineLevel="0" r="55">
      <c r="A55" s="55" t="n">
        <v>23</v>
      </c>
      <c r="B55" s="55" t="n">
        <v>8023</v>
      </c>
      <c r="C55" s="55" t="s">
        <v>820</v>
      </c>
      <c r="D55" s="55" t="s">
        <v>821</v>
      </c>
      <c r="E55" s="56" t="s">
        <v>822</v>
      </c>
      <c r="F55" s="34" t="s">
        <v>823</v>
      </c>
      <c r="G55" s="55"/>
      <c r="H55" s="55"/>
      <c r="I55" s="55"/>
      <c r="J55" s="55"/>
      <c r="K55" s="34" t="s">
        <v>52</v>
      </c>
      <c r="L55" s="34" t="s">
        <v>52</v>
      </c>
      <c r="M55" s="71" t="n">
        <v>22945</v>
      </c>
      <c r="N55" s="71" t="n">
        <v>24480</v>
      </c>
      <c r="O55" s="48" t="n">
        <v>2220</v>
      </c>
      <c r="P55" s="71" t="s">
        <v>319</v>
      </c>
      <c r="Q55" s="71" t="n">
        <v>2025</v>
      </c>
      <c r="R55" s="71" t="s">
        <v>319</v>
      </c>
      <c r="S55" s="71" t="n">
        <v>1920</v>
      </c>
      <c r="T55" s="71" t="s">
        <v>319</v>
      </c>
      <c r="U55" s="71" t="n">
        <v>2565</v>
      </c>
      <c r="V55" s="71" t="s">
        <v>319</v>
      </c>
      <c r="W55" s="71" t="n">
        <v>1860</v>
      </c>
      <c r="X55" s="71" t="s">
        <v>319</v>
      </c>
      <c r="Y55" s="71" t="n">
        <v>2175</v>
      </c>
      <c r="Z55" s="71" t="s">
        <v>319</v>
      </c>
      <c r="AA55" s="71" t="n">
        <v>1860</v>
      </c>
      <c r="AB55" s="71" t="s">
        <v>319</v>
      </c>
      <c r="AC55" s="71" t="n">
        <v>2190</v>
      </c>
      <c r="AD55" s="71" t="s">
        <v>319</v>
      </c>
      <c r="AE55" s="71" t="n">
        <v>1785</v>
      </c>
      <c r="AF55" s="71" t="s">
        <v>319</v>
      </c>
      <c r="AG55" s="71" t="n">
        <v>2535</v>
      </c>
      <c r="AH55" s="71" t="s">
        <v>319</v>
      </c>
      <c r="AI55" s="71" t="n">
        <v>1920</v>
      </c>
      <c r="AJ55" s="71" t="s">
        <v>319</v>
      </c>
      <c r="AK55" s="71" t="n">
        <v>1950</v>
      </c>
      <c r="AL55" s="71" t="s">
        <v>319</v>
      </c>
      <c r="AM55" s="229" t="n">
        <f aca="false">O55+Q55+S55+U55+W55+Y55+AA55+AC55+AE55+AG55+AI55+AK55</f>
        <v>25005</v>
      </c>
      <c r="AN55" s="230"/>
      <c r="AO55" s="231"/>
      <c r="AP55" s="231"/>
    </row>
    <row collapsed="false" customFormat="false" customHeight="false" hidden="false" ht="15.75" outlineLevel="0" r="56">
      <c r="A56" s="55"/>
      <c r="B56" s="55"/>
      <c r="C56" s="55"/>
      <c r="D56" s="55"/>
      <c r="E56" s="56" t="s">
        <v>824</v>
      </c>
      <c r="F56" s="34" t="s">
        <v>823</v>
      </c>
      <c r="G56" s="55" t="s">
        <v>828</v>
      </c>
      <c r="H56" s="55" t="n">
        <v>237</v>
      </c>
      <c r="I56" s="55" t="s">
        <v>826</v>
      </c>
      <c r="J56" s="55" t="n">
        <v>4</v>
      </c>
      <c r="K56" s="34" t="s">
        <v>52</v>
      </c>
      <c r="L56" s="34" t="s">
        <v>52</v>
      </c>
      <c r="M56" s="71" t="n">
        <v>17207</v>
      </c>
      <c r="N56" s="71" t="n">
        <v>41463</v>
      </c>
      <c r="O56" s="48" t="n">
        <v>2400</v>
      </c>
      <c r="P56" s="71" t="s">
        <v>319</v>
      </c>
      <c r="Q56" s="71" t="n">
        <v>1950</v>
      </c>
      <c r="R56" s="71" t="s">
        <v>319</v>
      </c>
      <c r="S56" s="71" t="n">
        <v>1744</v>
      </c>
      <c r="T56" s="71" t="s">
        <v>319</v>
      </c>
      <c r="U56" s="71" t="n">
        <v>1970</v>
      </c>
      <c r="V56" s="71" t="s">
        <v>319</v>
      </c>
      <c r="W56" s="71" t="n">
        <v>1312</v>
      </c>
      <c r="X56" s="71" t="s">
        <v>319</v>
      </c>
      <c r="Y56" s="71" t="n">
        <v>1251</v>
      </c>
      <c r="Z56" s="71" t="s">
        <v>319</v>
      </c>
      <c r="AA56" s="71" t="n">
        <v>965</v>
      </c>
      <c r="AB56" s="71" t="s">
        <v>319</v>
      </c>
      <c r="AC56" s="71" t="n">
        <v>1747</v>
      </c>
      <c r="AD56" s="71" t="s">
        <v>319</v>
      </c>
      <c r="AE56" s="71" t="n">
        <v>1489</v>
      </c>
      <c r="AF56" s="71" t="s">
        <v>319</v>
      </c>
      <c r="AG56" s="71" t="n">
        <v>2251</v>
      </c>
      <c r="AH56" s="71" t="s">
        <v>319</v>
      </c>
      <c r="AI56" s="71" t="n">
        <v>1848</v>
      </c>
      <c r="AJ56" s="71" t="s">
        <v>319</v>
      </c>
      <c r="AK56" s="71" t="n">
        <v>2383</v>
      </c>
      <c r="AL56" s="71" t="s">
        <v>319</v>
      </c>
      <c r="AM56" s="229" t="n">
        <f aca="false">O56+Q56+S56+U56+W56+Y56+AA56+AC56+AE56+AG56+AI56+AK56</f>
        <v>21310</v>
      </c>
      <c r="AN56" s="230"/>
      <c r="AO56" s="231"/>
      <c r="AP56" s="231"/>
    </row>
    <row collapsed="false" customFormat="false" customHeight="true" hidden="false" ht="15.75" outlineLevel="0" r="57">
      <c r="A57" s="233" t="n">
        <v>24</v>
      </c>
      <c r="B57" s="55" t="n">
        <v>8024</v>
      </c>
      <c r="C57" s="55" t="s">
        <v>820</v>
      </c>
      <c r="D57" s="55" t="s">
        <v>821</v>
      </c>
      <c r="E57" s="56" t="s">
        <v>822</v>
      </c>
      <c r="F57" s="34" t="s">
        <v>823</v>
      </c>
      <c r="G57" s="55"/>
      <c r="H57" s="55"/>
      <c r="I57" s="55"/>
      <c r="J57" s="55"/>
      <c r="K57" s="34" t="s">
        <v>52</v>
      </c>
      <c r="L57" s="34" t="s">
        <v>52</v>
      </c>
      <c r="M57" s="71" t="n">
        <v>153418</v>
      </c>
      <c r="N57" s="71" t="n">
        <v>104640</v>
      </c>
      <c r="O57" s="48" t="n">
        <v>9930</v>
      </c>
      <c r="P57" s="71" t="s">
        <v>319</v>
      </c>
      <c r="Q57" s="71" t="n">
        <v>7980</v>
      </c>
      <c r="R57" s="71" t="s">
        <v>319</v>
      </c>
      <c r="S57" s="71" t="n">
        <v>8370</v>
      </c>
      <c r="T57" s="71" t="s">
        <v>319</v>
      </c>
      <c r="U57" s="71" t="n">
        <v>9750</v>
      </c>
      <c r="V57" s="71" t="s">
        <v>319</v>
      </c>
      <c r="W57" s="71" t="n">
        <v>7350</v>
      </c>
      <c r="X57" s="71" t="s">
        <v>319</v>
      </c>
      <c r="Y57" s="71" t="n">
        <v>8610</v>
      </c>
      <c r="Z57" s="71" t="s">
        <v>319</v>
      </c>
      <c r="AA57" s="71" t="n">
        <v>6930</v>
      </c>
      <c r="AB57" s="71" t="s">
        <v>319</v>
      </c>
      <c r="AC57" s="71" t="n">
        <v>8820</v>
      </c>
      <c r="AD57" s="71" t="s">
        <v>319</v>
      </c>
      <c r="AE57" s="71" t="n">
        <v>8400</v>
      </c>
      <c r="AF57" s="71" t="s">
        <v>319</v>
      </c>
      <c r="AG57" s="71" t="n">
        <v>9720</v>
      </c>
      <c r="AH57" s="71" t="s">
        <v>319</v>
      </c>
      <c r="AI57" s="71" t="n">
        <v>8880</v>
      </c>
      <c r="AJ57" s="71" t="s">
        <v>319</v>
      </c>
      <c r="AK57" s="71" t="n">
        <v>9960</v>
      </c>
      <c r="AL57" s="71" t="s">
        <v>319</v>
      </c>
      <c r="AM57" s="229" t="n">
        <f aca="false">O57+Q57+S57+U57+W57+Y57+AA57+AC57+AE57+AG57+AI57+AK57</f>
        <v>104700</v>
      </c>
      <c r="AN57" s="230"/>
      <c r="AO57" s="231"/>
      <c r="AP57" s="231"/>
    </row>
    <row collapsed="false" customFormat="false" customHeight="false" hidden="false" ht="15.75" outlineLevel="0" r="58">
      <c r="A58" s="233"/>
      <c r="B58" s="55"/>
      <c r="C58" s="55"/>
      <c r="D58" s="55"/>
      <c r="E58" s="56" t="s">
        <v>824</v>
      </c>
      <c r="F58" s="34" t="s">
        <v>823</v>
      </c>
      <c r="G58" s="55" t="s">
        <v>827</v>
      </c>
      <c r="H58" s="55" t="n">
        <v>1408</v>
      </c>
      <c r="I58" s="55" t="s">
        <v>826</v>
      </c>
      <c r="J58" s="55" t="n">
        <v>36</v>
      </c>
      <c r="K58" s="34" t="s">
        <v>52</v>
      </c>
      <c r="L58" s="34" t="s">
        <v>52</v>
      </c>
      <c r="M58" s="71" t="n">
        <v>240897</v>
      </c>
      <c r="N58" s="71" t="n">
        <v>282514</v>
      </c>
      <c r="O58" s="48" t="n">
        <v>30200</v>
      </c>
      <c r="P58" s="71" t="s">
        <v>319</v>
      </c>
      <c r="Q58" s="71" t="n">
        <v>23196</v>
      </c>
      <c r="R58" s="71" t="s">
        <v>319</v>
      </c>
      <c r="S58" s="71" t="n">
        <v>23952</v>
      </c>
      <c r="T58" s="71" t="s">
        <v>319</v>
      </c>
      <c r="U58" s="71" t="n">
        <v>26705</v>
      </c>
      <c r="V58" s="71" t="s">
        <v>319</v>
      </c>
      <c r="W58" s="71" t="n">
        <v>19829</v>
      </c>
      <c r="X58" s="71" t="s">
        <v>319</v>
      </c>
      <c r="Y58" s="71" t="n">
        <v>21444</v>
      </c>
      <c r="Z58" s="71" t="s">
        <v>319</v>
      </c>
      <c r="AA58" s="71" t="n">
        <v>16765</v>
      </c>
      <c r="AB58" s="71" t="s">
        <v>319</v>
      </c>
      <c r="AC58" s="71" t="n">
        <v>23086</v>
      </c>
      <c r="AD58" s="71" t="s">
        <v>319</v>
      </c>
      <c r="AE58" s="71" t="n">
        <v>17701</v>
      </c>
      <c r="AF58" s="71" t="s">
        <v>319</v>
      </c>
      <c r="AG58" s="71" t="n">
        <v>29957</v>
      </c>
      <c r="AH58" s="71" t="s">
        <v>319</v>
      </c>
      <c r="AI58" s="71" t="n">
        <v>23906</v>
      </c>
      <c r="AJ58" s="71" t="s">
        <v>319</v>
      </c>
      <c r="AK58" s="71" t="n">
        <v>28131</v>
      </c>
      <c r="AL58" s="71" t="s">
        <v>319</v>
      </c>
      <c r="AM58" s="229" t="n">
        <f aca="false">O58+Q58+S58+U58+W58+Y58+AA58+AC58+AE58+AG58+AI58+AK58</f>
        <v>284872</v>
      </c>
      <c r="AN58" s="230"/>
      <c r="AO58" s="231"/>
      <c r="AP58" s="231"/>
    </row>
    <row collapsed="false" customFormat="false" customHeight="true" hidden="false" ht="15.75" outlineLevel="0" r="59">
      <c r="A59" s="55" t="n">
        <v>25</v>
      </c>
      <c r="B59" s="55" t="n">
        <v>8025</v>
      </c>
      <c r="C59" s="55" t="s">
        <v>820</v>
      </c>
      <c r="D59" s="55" t="s">
        <v>821</v>
      </c>
      <c r="E59" s="56" t="s">
        <v>822</v>
      </c>
      <c r="F59" s="34" t="s">
        <v>823</v>
      </c>
      <c r="G59" s="55"/>
      <c r="H59" s="55"/>
      <c r="I59" s="55"/>
      <c r="J59" s="55"/>
      <c r="K59" s="34" t="s">
        <v>52</v>
      </c>
      <c r="L59" s="34" t="s">
        <v>52</v>
      </c>
      <c r="M59" s="71" t="n">
        <v>54584</v>
      </c>
      <c r="N59" s="71" t="n">
        <v>56216</v>
      </c>
      <c r="O59" s="48" t="n">
        <v>4565</v>
      </c>
      <c r="P59" s="71" t="s">
        <v>319</v>
      </c>
      <c r="Q59" s="71" t="n">
        <v>5213</v>
      </c>
      <c r="R59" s="71" t="s">
        <v>466</v>
      </c>
      <c r="S59" s="71" t="n">
        <v>5213</v>
      </c>
      <c r="T59" s="71" t="s">
        <v>466</v>
      </c>
      <c r="U59" s="71" t="n">
        <v>3057</v>
      </c>
      <c r="V59" s="71" t="s">
        <v>319</v>
      </c>
      <c r="W59" s="71" t="n">
        <v>7986</v>
      </c>
      <c r="X59" s="71" t="s">
        <v>319</v>
      </c>
      <c r="Y59" s="71" t="n">
        <v>4080</v>
      </c>
      <c r="Z59" s="71" t="s">
        <v>319</v>
      </c>
      <c r="AA59" s="71" t="n">
        <v>4009</v>
      </c>
      <c r="AB59" s="71" t="s">
        <v>319</v>
      </c>
      <c r="AC59" s="71" t="n">
        <v>4768</v>
      </c>
      <c r="AD59" s="71" t="s">
        <v>319</v>
      </c>
      <c r="AE59" s="71" t="n">
        <v>3492</v>
      </c>
      <c r="AF59" s="71" t="s">
        <v>319</v>
      </c>
      <c r="AG59" s="71" t="n">
        <v>2258</v>
      </c>
      <c r="AH59" s="71" t="s">
        <v>319</v>
      </c>
      <c r="AI59" s="71" t="n">
        <v>2808</v>
      </c>
      <c r="AJ59" s="71" t="s">
        <v>319</v>
      </c>
      <c r="AK59" s="71" t="n">
        <v>3219</v>
      </c>
      <c r="AL59" s="71" t="s">
        <v>319</v>
      </c>
      <c r="AM59" s="229" t="n">
        <f aca="false">O59+Q59+S59+U59+W59+Y59+AA59+AC59+AE59+AG59+AI59+AK59</f>
        <v>50668</v>
      </c>
      <c r="AN59" s="230"/>
      <c r="AO59" s="231"/>
      <c r="AP59" s="231"/>
    </row>
    <row collapsed="false" customFormat="false" customHeight="false" hidden="false" ht="15.75" outlineLevel="0" r="60">
      <c r="A60" s="55"/>
      <c r="B60" s="55"/>
      <c r="C60" s="55"/>
      <c r="D60" s="55"/>
      <c r="E60" s="56" t="s">
        <v>824</v>
      </c>
      <c r="F60" s="34" t="s">
        <v>823</v>
      </c>
      <c r="G60" s="55" t="s">
        <v>828</v>
      </c>
      <c r="H60" s="55" t="n">
        <v>510</v>
      </c>
      <c r="I60" s="55" t="s">
        <v>826</v>
      </c>
      <c r="J60" s="55" t="n">
        <v>22</v>
      </c>
      <c r="K60" s="34" t="s">
        <v>52</v>
      </c>
      <c r="L60" s="34" t="s">
        <v>52</v>
      </c>
      <c r="M60" s="71" t="n">
        <v>30575</v>
      </c>
      <c r="N60" s="71" t="n">
        <v>32664</v>
      </c>
      <c r="O60" s="48" t="n">
        <v>4765</v>
      </c>
      <c r="P60" s="71" t="s">
        <v>319</v>
      </c>
      <c r="Q60" s="71" t="n">
        <v>4329</v>
      </c>
      <c r="R60" s="71" t="s">
        <v>466</v>
      </c>
      <c r="S60" s="71" t="n">
        <v>4329</v>
      </c>
      <c r="T60" s="71" t="s">
        <v>466</v>
      </c>
      <c r="U60" s="71" t="n">
        <v>3342</v>
      </c>
      <c r="V60" s="71" t="s">
        <v>319</v>
      </c>
      <c r="W60" s="71" t="n">
        <v>2289</v>
      </c>
      <c r="X60" s="71" t="s">
        <v>319</v>
      </c>
      <c r="Y60" s="71" t="n">
        <v>1872</v>
      </c>
      <c r="Z60" s="71" t="s">
        <v>319</v>
      </c>
      <c r="AA60" s="71" t="n">
        <v>1876</v>
      </c>
      <c r="AB60" s="71" t="s">
        <v>319</v>
      </c>
      <c r="AC60" s="71" t="n">
        <v>2398</v>
      </c>
      <c r="AD60" s="71" t="s">
        <v>319</v>
      </c>
      <c r="AE60" s="71" t="n">
        <v>2588</v>
      </c>
      <c r="AF60" s="71" t="s">
        <v>319</v>
      </c>
      <c r="AG60" s="71" t="n">
        <v>3135</v>
      </c>
      <c r="AH60" s="71" t="s">
        <v>319</v>
      </c>
      <c r="AI60" s="71" t="n">
        <v>3768</v>
      </c>
      <c r="AJ60" s="71" t="s">
        <v>319</v>
      </c>
      <c r="AK60" s="71" t="n">
        <v>4415</v>
      </c>
      <c r="AL60" s="71" t="s">
        <v>319</v>
      </c>
      <c r="AM60" s="229" t="n">
        <f aca="false">O60+Q60+S60+U60+W60+Y60+AA60+AC60+AE60+AG60+AI60+AK60</f>
        <v>39106</v>
      </c>
      <c r="AN60" s="230"/>
      <c r="AO60" s="231"/>
      <c r="AP60" s="231"/>
    </row>
    <row collapsed="false" customFormat="false" customHeight="true" hidden="false" ht="15.75" outlineLevel="0" r="61">
      <c r="A61" s="55" t="n">
        <v>26</v>
      </c>
      <c r="B61" s="55" t="n">
        <v>8026</v>
      </c>
      <c r="C61" s="55" t="s">
        <v>820</v>
      </c>
      <c r="D61" s="55" t="s">
        <v>821</v>
      </c>
      <c r="E61" s="56" t="s">
        <v>822</v>
      </c>
      <c r="F61" s="34" t="s">
        <v>823</v>
      </c>
      <c r="G61" s="55"/>
      <c r="H61" s="55"/>
      <c r="I61" s="55"/>
      <c r="J61" s="55"/>
      <c r="K61" s="34" t="s">
        <v>52</v>
      </c>
      <c r="L61" s="34" t="s">
        <v>52</v>
      </c>
      <c r="M61" s="71" t="n">
        <v>22213</v>
      </c>
      <c r="N61" s="71" t="n">
        <v>21900</v>
      </c>
      <c r="O61" s="48" t="n">
        <v>1920</v>
      </c>
      <c r="P61" s="71" t="s">
        <v>319</v>
      </c>
      <c r="Q61" s="71" t="n">
        <v>1740</v>
      </c>
      <c r="R61" s="71" t="s">
        <v>319</v>
      </c>
      <c r="S61" s="71" t="n">
        <v>1750</v>
      </c>
      <c r="T61" s="71" t="s">
        <v>319</v>
      </c>
      <c r="U61" s="71" t="n">
        <v>1990</v>
      </c>
      <c r="V61" s="71" t="s">
        <v>319</v>
      </c>
      <c r="W61" s="71" t="n">
        <v>1660</v>
      </c>
      <c r="X61" s="71" t="s">
        <v>319</v>
      </c>
      <c r="Y61" s="71" t="n">
        <v>1540</v>
      </c>
      <c r="Z61" s="71" t="s">
        <v>319</v>
      </c>
      <c r="AA61" s="71" t="n">
        <v>1740</v>
      </c>
      <c r="AB61" s="71" t="s">
        <v>319</v>
      </c>
      <c r="AC61" s="71" t="n">
        <v>1610</v>
      </c>
      <c r="AD61" s="71" t="s">
        <v>319</v>
      </c>
      <c r="AE61" s="71" t="n">
        <v>1590</v>
      </c>
      <c r="AF61" s="71" t="s">
        <v>319</v>
      </c>
      <c r="AG61" s="71" t="n">
        <v>1830</v>
      </c>
      <c r="AH61" s="71" t="s">
        <v>319</v>
      </c>
      <c r="AI61" s="71" t="n">
        <v>1700</v>
      </c>
      <c r="AJ61" s="71" t="s">
        <v>319</v>
      </c>
      <c r="AK61" s="71" t="n">
        <v>1840</v>
      </c>
      <c r="AL61" s="71" t="s">
        <v>319</v>
      </c>
      <c r="AM61" s="229" t="n">
        <f aca="false">O61+Q61+S61+U61+W61+Y61+AA61+AC61+AE61+AG61+AI61+AK61</f>
        <v>20910</v>
      </c>
      <c r="AN61" s="230"/>
      <c r="AO61" s="231"/>
      <c r="AP61" s="231"/>
    </row>
    <row collapsed="false" customFormat="false" customHeight="false" hidden="false" ht="15.75" outlineLevel="0" r="62">
      <c r="A62" s="55"/>
      <c r="B62" s="55"/>
      <c r="C62" s="55"/>
      <c r="D62" s="55"/>
      <c r="E62" s="56" t="s">
        <v>824</v>
      </c>
      <c r="F62" s="34" t="s">
        <v>823</v>
      </c>
      <c r="G62" s="55" t="s">
        <v>828</v>
      </c>
      <c r="H62" s="55" t="n">
        <v>110</v>
      </c>
      <c r="I62" s="55" t="s">
        <v>826</v>
      </c>
      <c r="J62" s="55" t="n">
        <v>14</v>
      </c>
      <c r="K62" s="34" t="s">
        <v>52</v>
      </c>
      <c r="L62" s="34" t="s">
        <v>52</v>
      </c>
      <c r="M62" s="71" t="n">
        <v>25840</v>
      </c>
      <c r="N62" s="71" t="n">
        <v>28636</v>
      </c>
      <c r="O62" s="48" t="n">
        <v>3912</v>
      </c>
      <c r="P62" s="71" t="s">
        <v>319</v>
      </c>
      <c r="Q62" s="71" t="n">
        <v>2874</v>
      </c>
      <c r="R62" s="71" t="s">
        <v>319</v>
      </c>
      <c r="S62" s="71" t="n">
        <v>2638</v>
      </c>
      <c r="T62" s="71" t="s">
        <v>319</v>
      </c>
      <c r="U62" s="71" t="n">
        <v>2185</v>
      </c>
      <c r="V62" s="71" t="s">
        <v>319</v>
      </c>
      <c r="W62" s="71" t="n">
        <v>1450</v>
      </c>
      <c r="X62" s="71" t="s">
        <v>319</v>
      </c>
      <c r="Y62" s="71" t="n">
        <v>880</v>
      </c>
      <c r="Z62" s="71" t="s">
        <v>319</v>
      </c>
      <c r="AA62" s="71" t="n">
        <v>1138</v>
      </c>
      <c r="AB62" s="71" t="s">
        <v>319</v>
      </c>
      <c r="AC62" s="71" t="n">
        <v>1599</v>
      </c>
      <c r="AD62" s="71" t="s">
        <v>319</v>
      </c>
      <c r="AE62" s="71" t="n">
        <v>2141</v>
      </c>
      <c r="AF62" s="71" t="s">
        <v>319</v>
      </c>
      <c r="AG62" s="71" t="n">
        <v>2772</v>
      </c>
      <c r="AH62" s="71" t="s">
        <v>319</v>
      </c>
      <c r="AI62" s="71" t="n">
        <v>2748</v>
      </c>
      <c r="AJ62" s="71" t="s">
        <v>319</v>
      </c>
      <c r="AK62" s="71" t="n">
        <v>3244</v>
      </c>
      <c r="AL62" s="71" t="s">
        <v>319</v>
      </c>
      <c r="AM62" s="229" t="n">
        <f aca="false">O62+Q62+S62+U62+W62+Y62+AA62+AC62+AE62+AG62+AI62+AK62</f>
        <v>27581</v>
      </c>
      <c r="AN62" s="230"/>
      <c r="AO62" s="231"/>
      <c r="AP62" s="231"/>
    </row>
    <row collapsed="false" customFormat="false" customHeight="true" hidden="false" ht="15.75" outlineLevel="0" r="63">
      <c r="A63" s="232" t="n">
        <v>27</v>
      </c>
      <c r="B63" s="55" t="n">
        <v>8027</v>
      </c>
      <c r="C63" s="55" t="s">
        <v>820</v>
      </c>
      <c r="D63" s="55" t="s">
        <v>821</v>
      </c>
      <c r="E63" s="56" t="s">
        <v>822</v>
      </c>
      <c r="F63" s="34" t="s">
        <v>823</v>
      </c>
      <c r="G63" s="55"/>
      <c r="H63" s="55"/>
      <c r="I63" s="55"/>
      <c r="J63" s="55"/>
      <c r="K63" s="34" t="s">
        <v>52</v>
      </c>
      <c r="L63" s="34" t="s">
        <v>52</v>
      </c>
      <c r="M63" s="71" t="n">
        <v>29140</v>
      </c>
      <c r="N63" s="71" t="n">
        <v>17840</v>
      </c>
      <c r="O63" s="48" t="n">
        <v>1600</v>
      </c>
      <c r="P63" s="71" t="s">
        <v>319</v>
      </c>
      <c r="Q63" s="71" t="n">
        <v>1440</v>
      </c>
      <c r="R63" s="71" t="s">
        <v>319</v>
      </c>
      <c r="S63" s="71" t="n">
        <v>1430</v>
      </c>
      <c r="T63" s="71" t="s">
        <v>319</v>
      </c>
      <c r="U63" s="71" t="n">
        <v>590</v>
      </c>
      <c r="V63" s="71" t="s">
        <v>319</v>
      </c>
      <c r="W63" s="71" t="n">
        <v>2740</v>
      </c>
      <c r="X63" s="71" t="s">
        <v>319</v>
      </c>
      <c r="Y63" s="71" t="n">
        <v>1770</v>
      </c>
      <c r="Z63" s="71" t="s">
        <v>319</v>
      </c>
      <c r="AA63" s="71" t="n">
        <v>1800</v>
      </c>
      <c r="AB63" s="71" t="s">
        <v>319</v>
      </c>
      <c r="AC63" s="71" t="n">
        <v>1980</v>
      </c>
      <c r="AD63" s="71" t="s">
        <v>319</v>
      </c>
      <c r="AE63" s="71" t="n">
        <v>1820</v>
      </c>
      <c r="AF63" s="71" t="s">
        <v>319</v>
      </c>
      <c r="AG63" s="71" t="n">
        <v>2070</v>
      </c>
      <c r="AH63" s="71" t="s">
        <v>319</v>
      </c>
      <c r="AI63" s="71" t="n">
        <v>1820</v>
      </c>
      <c r="AJ63" s="71" t="s">
        <v>319</v>
      </c>
      <c r="AK63" s="71" t="n">
        <v>1960</v>
      </c>
      <c r="AL63" s="71" t="s">
        <v>319</v>
      </c>
      <c r="AM63" s="229" t="n">
        <f aca="false">O63+Q63+S63+U63+W63+Y63+AA63+AC63+AE63+AG63+AI63+AK63</f>
        <v>21020</v>
      </c>
      <c r="AN63" s="230"/>
      <c r="AO63" s="231"/>
      <c r="AP63" s="231"/>
    </row>
    <row collapsed="false" customFormat="false" customHeight="false" hidden="false" ht="15.75" outlineLevel="0" r="64">
      <c r="A64" s="232"/>
      <c r="B64" s="55"/>
      <c r="C64" s="55"/>
      <c r="D64" s="55"/>
      <c r="E64" s="56" t="s">
        <v>824</v>
      </c>
      <c r="F64" s="34" t="s">
        <v>823</v>
      </c>
      <c r="G64" s="55" t="s">
        <v>828</v>
      </c>
      <c r="H64" s="55" t="n">
        <v>110</v>
      </c>
      <c r="I64" s="55" t="s">
        <v>826</v>
      </c>
      <c r="J64" s="55" t="n">
        <v>14</v>
      </c>
      <c r="K64" s="34" t="s">
        <v>52</v>
      </c>
      <c r="L64" s="34" t="s">
        <v>52</v>
      </c>
      <c r="M64" s="71" t="n">
        <v>10525</v>
      </c>
      <c r="N64" s="71" t="n">
        <v>20318</v>
      </c>
      <c r="O64" s="48" t="n">
        <v>4077</v>
      </c>
      <c r="P64" s="71" t="s">
        <v>319</v>
      </c>
      <c r="Q64" s="71" t="n">
        <v>2935</v>
      </c>
      <c r="R64" s="71" t="s">
        <v>319</v>
      </c>
      <c r="S64" s="71" t="n">
        <v>2260</v>
      </c>
      <c r="T64" s="71" t="s">
        <v>319</v>
      </c>
      <c r="U64" s="71" t="n">
        <v>2292</v>
      </c>
      <c r="V64" s="71" t="s">
        <v>319</v>
      </c>
      <c r="W64" s="71" t="n">
        <v>1057</v>
      </c>
      <c r="X64" s="71" t="s">
        <v>319</v>
      </c>
      <c r="Y64" s="71" t="n">
        <v>522</v>
      </c>
      <c r="Z64" s="71" t="s">
        <v>319</v>
      </c>
      <c r="AA64" s="71" t="n">
        <v>555</v>
      </c>
      <c r="AB64" s="71" t="s">
        <v>319</v>
      </c>
      <c r="AC64" s="71" t="n">
        <v>1660</v>
      </c>
      <c r="AD64" s="71" t="s">
        <v>319</v>
      </c>
      <c r="AE64" s="71" t="n">
        <v>1892</v>
      </c>
      <c r="AF64" s="71" t="s">
        <v>319</v>
      </c>
      <c r="AG64" s="71" t="n">
        <v>2536</v>
      </c>
      <c r="AH64" s="71" t="s">
        <v>319</v>
      </c>
      <c r="AI64" s="71" t="n">
        <v>2645</v>
      </c>
      <c r="AJ64" s="71" t="s">
        <v>319</v>
      </c>
      <c r="AK64" s="71" t="n">
        <v>3201</v>
      </c>
      <c r="AL64" s="71" t="s">
        <v>319</v>
      </c>
      <c r="AM64" s="229" t="n">
        <f aca="false">O64+Q64+S64+U64+W64+Y64+AA64+AC64+AE64+AG64+AI64+AK64</f>
        <v>25632</v>
      </c>
      <c r="AN64" s="230"/>
      <c r="AO64" s="231"/>
      <c r="AP64" s="231"/>
    </row>
    <row collapsed="false" customFormat="false" customHeight="true" hidden="false" ht="15.75" outlineLevel="0" r="65">
      <c r="A65" s="55" t="n">
        <v>28</v>
      </c>
      <c r="B65" s="55" t="n">
        <v>8028</v>
      </c>
      <c r="C65" s="55" t="s">
        <v>820</v>
      </c>
      <c r="D65" s="55" t="s">
        <v>821</v>
      </c>
      <c r="E65" s="56" t="s">
        <v>822</v>
      </c>
      <c r="F65" s="34" t="s">
        <v>823</v>
      </c>
      <c r="G65" s="55"/>
      <c r="H65" s="55"/>
      <c r="I65" s="55"/>
      <c r="J65" s="55"/>
      <c r="K65" s="34" t="s">
        <v>52</v>
      </c>
      <c r="L65" s="34" t="s">
        <v>52</v>
      </c>
      <c r="M65" s="71" t="n">
        <v>10433</v>
      </c>
      <c r="N65" s="71" t="n">
        <v>10471</v>
      </c>
      <c r="O65" s="48" t="n">
        <v>940</v>
      </c>
      <c r="P65" s="71" t="s">
        <v>319</v>
      </c>
      <c r="Q65" s="71" t="n">
        <v>839</v>
      </c>
      <c r="R65" s="71" t="s">
        <v>319</v>
      </c>
      <c r="S65" s="71" t="n">
        <v>821</v>
      </c>
      <c r="T65" s="71" t="s">
        <v>319</v>
      </c>
      <c r="U65" s="71" t="n">
        <v>962</v>
      </c>
      <c r="V65" s="71" t="s">
        <v>319</v>
      </c>
      <c r="W65" s="71" t="n">
        <v>815</v>
      </c>
      <c r="X65" s="71" t="s">
        <v>319</v>
      </c>
      <c r="Y65" s="71" t="n">
        <v>773</v>
      </c>
      <c r="Z65" s="71" t="s">
        <v>319</v>
      </c>
      <c r="AA65" s="71" t="n">
        <v>733</v>
      </c>
      <c r="AB65" s="71" t="s">
        <v>319</v>
      </c>
      <c r="AC65" s="71" t="n">
        <v>750</v>
      </c>
      <c r="AD65" s="71" t="s">
        <v>319</v>
      </c>
      <c r="AE65" s="71" t="n">
        <v>726</v>
      </c>
      <c r="AF65" s="71" t="s">
        <v>319</v>
      </c>
      <c r="AG65" s="71" t="n">
        <v>663</v>
      </c>
      <c r="AH65" s="71" t="s">
        <v>319</v>
      </c>
      <c r="AI65" s="71" t="n">
        <v>713</v>
      </c>
      <c r="AJ65" s="71" t="s">
        <v>319</v>
      </c>
      <c r="AK65" s="71" t="n">
        <v>713</v>
      </c>
      <c r="AL65" s="71" t="s">
        <v>319</v>
      </c>
      <c r="AM65" s="229" t="n">
        <f aca="false">O65+Q65+S65+U65+W65+Y65+AA65+AC65+AE65+AG65+AI65+AK65</f>
        <v>9448</v>
      </c>
      <c r="AN65" s="230"/>
      <c r="AO65" s="231"/>
      <c r="AP65" s="231"/>
    </row>
    <row collapsed="false" customFormat="false" customHeight="false" hidden="false" ht="15.75" outlineLevel="0" r="66">
      <c r="A66" s="55"/>
      <c r="B66" s="55"/>
      <c r="C66" s="55"/>
      <c r="D66" s="55"/>
      <c r="E66" s="56" t="s">
        <v>824</v>
      </c>
      <c r="F66" s="34" t="s">
        <v>823</v>
      </c>
      <c r="G66" s="55" t="s">
        <v>828</v>
      </c>
      <c r="H66" s="55" t="n">
        <v>84</v>
      </c>
      <c r="I66" s="55" t="s">
        <v>826</v>
      </c>
      <c r="J66" s="55" t="n">
        <v>5</v>
      </c>
      <c r="K66" s="34" t="s">
        <v>52</v>
      </c>
      <c r="L66" s="34" t="s">
        <v>52</v>
      </c>
      <c r="M66" s="71" t="n">
        <v>4953</v>
      </c>
      <c r="N66" s="71" t="n">
        <v>4905</v>
      </c>
      <c r="O66" s="48" t="n">
        <v>731</v>
      </c>
      <c r="P66" s="71" t="s">
        <v>319</v>
      </c>
      <c r="Q66" s="71" t="n">
        <v>569</v>
      </c>
      <c r="R66" s="71" t="s">
        <v>319</v>
      </c>
      <c r="S66" s="71" t="n">
        <v>450</v>
      </c>
      <c r="T66" s="71" t="s">
        <v>319</v>
      </c>
      <c r="U66" s="71" t="n">
        <v>402</v>
      </c>
      <c r="V66" s="71" t="s">
        <v>319</v>
      </c>
      <c r="W66" s="71" t="n">
        <v>244</v>
      </c>
      <c r="X66" s="71" t="s">
        <v>319</v>
      </c>
      <c r="Y66" s="71" t="n">
        <v>151</v>
      </c>
      <c r="Z66" s="71" t="s">
        <v>319</v>
      </c>
      <c r="AA66" s="71" t="n">
        <v>159</v>
      </c>
      <c r="AB66" s="71" t="s">
        <v>319</v>
      </c>
      <c r="AC66" s="71" t="n">
        <v>224</v>
      </c>
      <c r="AD66" s="71" t="s">
        <v>319</v>
      </c>
      <c r="AE66" s="71" t="n">
        <v>316</v>
      </c>
      <c r="AF66" s="71" t="s">
        <v>319</v>
      </c>
      <c r="AG66" s="71" t="n">
        <v>351</v>
      </c>
      <c r="AH66" s="71" t="s">
        <v>319</v>
      </c>
      <c r="AI66" s="71" t="n">
        <v>297</v>
      </c>
      <c r="AJ66" s="71" t="s">
        <v>319</v>
      </c>
      <c r="AK66" s="71" t="n">
        <v>297</v>
      </c>
      <c r="AL66" s="71" t="s">
        <v>319</v>
      </c>
      <c r="AM66" s="229" t="n">
        <f aca="false">O66+Q66+S66+U66+W66+Y66+AA66+AC66+AE66+AG66+AI66+AK66</f>
        <v>4191</v>
      </c>
      <c r="AN66" s="230"/>
      <c r="AO66" s="231"/>
      <c r="AP66" s="231"/>
    </row>
    <row collapsed="false" customFormat="false" customHeight="true" hidden="false" ht="15.75" outlineLevel="0" r="67">
      <c r="A67" s="55" t="n">
        <v>29</v>
      </c>
      <c r="B67" s="55" t="n">
        <v>8029</v>
      </c>
      <c r="C67" s="55" t="s">
        <v>820</v>
      </c>
      <c r="D67" s="55" t="s">
        <v>821</v>
      </c>
      <c r="E67" s="56" t="s">
        <v>822</v>
      </c>
      <c r="F67" s="34" t="s">
        <v>823</v>
      </c>
      <c r="G67" s="55"/>
      <c r="H67" s="55"/>
      <c r="I67" s="55"/>
      <c r="J67" s="55"/>
      <c r="K67" s="34" t="s">
        <v>52</v>
      </c>
      <c r="L67" s="34" t="s">
        <v>52</v>
      </c>
      <c r="M67" s="71" t="n">
        <v>23660</v>
      </c>
      <c r="N67" s="71" t="n">
        <v>26120</v>
      </c>
      <c r="O67" s="48" t="n">
        <v>2780</v>
      </c>
      <c r="P67" s="71" t="s">
        <v>319</v>
      </c>
      <c r="Q67" s="71" t="n">
        <v>2500</v>
      </c>
      <c r="R67" s="71" t="s">
        <v>319</v>
      </c>
      <c r="S67" s="71" t="n">
        <v>2160</v>
      </c>
      <c r="T67" s="71" t="s">
        <v>319</v>
      </c>
      <c r="U67" s="71" t="n">
        <v>2300</v>
      </c>
      <c r="V67" s="71" t="s">
        <v>319</v>
      </c>
      <c r="W67" s="71" t="n">
        <v>1860</v>
      </c>
      <c r="X67" s="71" t="s">
        <v>319</v>
      </c>
      <c r="Y67" s="71" t="n">
        <v>1700</v>
      </c>
      <c r="Z67" s="71" t="s">
        <v>319</v>
      </c>
      <c r="AA67" s="71" t="n">
        <v>1340</v>
      </c>
      <c r="AB67" s="71" t="s">
        <v>319</v>
      </c>
      <c r="AC67" s="71" t="n">
        <v>2040</v>
      </c>
      <c r="AD67" s="71" t="s">
        <v>319</v>
      </c>
      <c r="AE67" s="71" t="n">
        <v>1840</v>
      </c>
      <c r="AF67" s="71" t="s">
        <v>319</v>
      </c>
      <c r="AG67" s="71" t="n">
        <v>1800</v>
      </c>
      <c r="AH67" s="71" t="s">
        <v>319</v>
      </c>
      <c r="AI67" s="71" t="n">
        <v>1893</v>
      </c>
      <c r="AJ67" s="71" t="s">
        <v>319</v>
      </c>
      <c r="AK67" s="71" t="n">
        <v>1893</v>
      </c>
      <c r="AL67" s="71" t="s">
        <v>319</v>
      </c>
      <c r="AM67" s="229" t="n">
        <f aca="false">O67+Q67+S67+U67+W67+Y67+AA67+AC67+AE67+AG67+AI67+AK67</f>
        <v>24106</v>
      </c>
      <c r="AN67" s="230"/>
      <c r="AO67" s="231"/>
      <c r="AP67" s="231"/>
    </row>
    <row collapsed="false" customFormat="false" customHeight="false" hidden="false" ht="15.75" outlineLevel="0" r="68">
      <c r="A68" s="55"/>
      <c r="B68" s="55"/>
      <c r="C68" s="55"/>
      <c r="D68" s="55"/>
      <c r="E68" s="56" t="s">
        <v>824</v>
      </c>
      <c r="F68" s="34" t="s">
        <v>823</v>
      </c>
      <c r="G68" s="55" t="s">
        <v>827</v>
      </c>
      <c r="H68" s="55" t="n">
        <v>190</v>
      </c>
      <c r="I68" s="55" t="s">
        <v>826</v>
      </c>
      <c r="J68" s="55" t="n">
        <v>2</v>
      </c>
      <c r="K68" s="34" t="s">
        <v>52</v>
      </c>
      <c r="L68" s="34" t="s">
        <v>52</v>
      </c>
      <c r="M68" s="71" t="n">
        <v>17493</v>
      </c>
      <c r="N68" s="71" t="n">
        <v>17473</v>
      </c>
      <c r="O68" s="48" t="n">
        <v>1635</v>
      </c>
      <c r="P68" s="71" t="s">
        <v>319</v>
      </c>
      <c r="Q68" s="71" t="n">
        <v>1441</v>
      </c>
      <c r="R68" s="71" t="s">
        <v>319</v>
      </c>
      <c r="S68" s="71" t="n">
        <v>1529</v>
      </c>
      <c r="T68" s="71" t="s">
        <v>319</v>
      </c>
      <c r="U68" s="71" t="n">
        <v>1706</v>
      </c>
      <c r="V68" s="71" t="s">
        <v>319</v>
      </c>
      <c r="W68" s="71" t="n">
        <v>1356</v>
      </c>
      <c r="X68" s="71" t="s">
        <v>319</v>
      </c>
      <c r="Y68" s="71" t="n">
        <v>1163</v>
      </c>
      <c r="Z68" s="71" t="s">
        <v>319</v>
      </c>
      <c r="AA68" s="71" t="n">
        <v>1488</v>
      </c>
      <c r="AB68" s="71" t="s">
        <v>319</v>
      </c>
      <c r="AC68" s="71" t="n">
        <v>565</v>
      </c>
      <c r="AD68" s="71" t="s">
        <v>319</v>
      </c>
      <c r="AE68" s="71" t="n">
        <v>1634</v>
      </c>
      <c r="AF68" s="71" t="s">
        <v>319</v>
      </c>
      <c r="AG68" s="71" t="n">
        <v>1080</v>
      </c>
      <c r="AH68" s="71" t="s">
        <v>319</v>
      </c>
      <c r="AI68" s="71" t="n">
        <v>1093</v>
      </c>
      <c r="AJ68" s="71" t="s">
        <v>319</v>
      </c>
      <c r="AK68" s="71" t="n">
        <v>1093</v>
      </c>
      <c r="AL68" s="71" t="s">
        <v>319</v>
      </c>
      <c r="AM68" s="229" t="n">
        <f aca="false">O68+Q68+S68+U68+W68+Y68+AA68+AC68+AE68+AG68+AI68+AK68</f>
        <v>15783</v>
      </c>
      <c r="AN68" s="230"/>
      <c r="AO68" s="231"/>
      <c r="AP68" s="231"/>
    </row>
    <row collapsed="false" customFormat="false" customHeight="true" hidden="false" ht="15.75" outlineLevel="0" r="69">
      <c r="A69" s="55" t="n">
        <v>30</v>
      </c>
      <c r="B69" s="55" t="n">
        <v>8030</v>
      </c>
      <c r="C69" s="55" t="s">
        <v>820</v>
      </c>
      <c r="D69" s="55" t="s">
        <v>821</v>
      </c>
      <c r="E69" s="56" t="s">
        <v>822</v>
      </c>
      <c r="F69" s="34" t="s">
        <v>823</v>
      </c>
      <c r="G69" s="55"/>
      <c r="H69" s="55"/>
      <c r="I69" s="55"/>
      <c r="J69" s="55"/>
      <c r="K69" s="34" t="s">
        <v>52</v>
      </c>
      <c r="L69" s="34" t="s">
        <v>52</v>
      </c>
      <c r="M69" s="71" t="n">
        <v>34760</v>
      </c>
      <c r="N69" s="71" t="n">
        <v>34260</v>
      </c>
      <c r="O69" s="48" t="n">
        <v>3080</v>
      </c>
      <c r="P69" s="71" t="s">
        <v>319</v>
      </c>
      <c r="Q69" s="71" t="n">
        <v>2800</v>
      </c>
      <c r="R69" s="71" t="s">
        <v>319</v>
      </c>
      <c r="S69" s="71" t="n">
        <v>2780</v>
      </c>
      <c r="T69" s="71" t="s">
        <v>319</v>
      </c>
      <c r="U69" s="71" t="n">
        <v>3170</v>
      </c>
      <c r="V69" s="71" t="s">
        <v>319</v>
      </c>
      <c r="W69" s="71" t="n">
        <v>2790</v>
      </c>
      <c r="X69" s="71" t="s">
        <v>319</v>
      </c>
      <c r="Y69" s="71" t="n">
        <v>2740</v>
      </c>
      <c r="Z69" s="71" t="s">
        <v>319</v>
      </c>
      <c r="AA69" s="71" t="n">
        <v>2720</v>
      </c>
      <c r="AB69" s="71" t="s">
        <v>319</v>
      </c>
      <c r="AC69" s="71" t="n">
        <v>3050</v>
      </c>
      <c r="AD69" s="71" t="s">
        <v>319</v>
      </c>
      <c r="AE69" s="71" t="n">
        <v>2590</v>
      </c>
      <c r="AF69" s="71" t="s">
        <v>319</v>
      </c>
      <c r="AG69" s="48" t="n">
        <v>510</v>
      </c>
      <c r="AH69" s="48" t="s">
        <v>319</v>
      </c>
      <c r="AI69" s="48" t="n">
        <v>0</v>
      </c>
      <c r="AJ69" s="48" t="s">
        <v>319</v>
      </c>
      <c r="AK69" s="48" t="n">
        <v>2810</v>
      </c>
      <c r="AL69" s="48" t="s">
        <v>319</v>
      </c>
      <c r="AM69" s="229" t="n">
        <f aca="false">O69+Q69+S69+U69+W69+Y69+AA69+AC69+AE69+AG69+AI69+AK69</f>
        <v>29040</v>
      </c>
      <c r="AN69" s="230"/>
      <c r="AO69" s="231"/>
      <c r="AP69" s="231"/>
    </row>
    <row collapsed="false" customFormat="false" customHeight="false" hidden="false" ht="15.75" outlineLevel="0" r="70">
      <c r="A70" s="55"/>
      <c r="B70" s="55"/>
      <c r="C70" s="55"/>
      <c r="D70" s="55"/>
      <c r="E70" s="56" t="s">
        <v>824</v>
      </c>
      <c r="F70" s="34" t="s">
        <v>823</v>
      </c>
      <c r="G70" s="55" t="s">
        <v>828</v>
      </c>
      <c r="H70" s="55" t="n">
        <v>324</v>
      </c>
      <c r="I70" s="55" t="s">
        <v>826</v>
      </c>
      <c r="J70" s="55" t="n">
        <v>22</v>
      </c>
      <c r="K70" s="34" t="s">
        <v>52</v>
      </c>
      <c r="L70" s="34" t="s">
        <v>52</v>
      </c>
      <c r="M70" s="71" t="n">
        <v>27263</v>
      </c>
      <c r="N70" s="71" t="n">
        <v>24612</v>
      </c>
      <c r="O70" s="48" t="n">
        <v>3907</v>
      </c>
      <c r="P70" s="71" t="s">
        <v>319</v>
      </c>
      <c r="Q70" s="71" t="n">
        <v>3064</v>
      </c>
      <c r="R70" s="71" t="s">
        <v>319</v>
      </c>
      <c r="S70" s="71" t="n">
        <v>2442</v>
      </c>
      <c r="T70" s="71" t="s">
        <v>319</v>
      </c>
      <c r="U70" s="71" t="n">
        <v>2200</v>
      </c>
      <c r="V70" s="71" t="s">
        <v>319</v>
      </c>
      <c r="W70" s="71" t="n">
        <v>1308</v>
      </c>
      <c r="X70" s="71" t="s">
        <v>319</v>
      </c>
      <c r="Y70" s="71" t="n">
        <v>862</v>
      </c>
      <c r="Z70" s="71" t="s">
        <v>319</v>
      </c>
      <c r="AA70" s="71" t="n">
        <v>1239</v>
      </c>
      <c r="AB70" s="71" t="s">
        <v>319</v>
      </c>
      <c r="AC70" s="71" t="n">
        <v>1170</v>
      </c>
      <c r="AD70" s="71" t="s">
        <v>319</v>
      </c>
      <c r="AE70" s="71" t="n">
        <v>1936</v>
      </c>
      <c r="AF70" s="71" t="s">
        <v>319</v>
      </c>
      <c r="AG70" s="48" t="n">
        <v>498</v>
      </c>
      <c r="AH70" s="48" t="s">
        <v>319</v>
      </c>
      <c r="AI70" s="48" t="n">
        <v>0</v>
      </c>
      <c r="AJ70" s="48" t="s">
        <v>319</v>
      </c>
      <c r="AK70" s="48" t="n">
        <v>3757</v>
      </c>
      <c r="AL70" s="48" t="s">
        <v>319</v>
      </c>
      <c r="AM70" s="229" t="n">
        <f aca="false">O70+Q70+S70+U70+W70+Y70+AA70+AC70+AE70+AG70+AI70+AK70</f>
        <v>22383</v>
      </c>
      <c r="AN70" s="230"/>
      <c r="AO70" s="231"/>
      <c r="AP70" s="231"/>
    </row>
    <row collapsed="false" customFormat="false" customHeight="true" hidden="false" ht="15.75" outlineLevel="0" r="71">
      <c r="A71" s="55" t="n">
        <v>31</v>
      </c>
      <c r="B71" s="55" t="n">
        <v>8031</v>
      </c>
      <c r="C71" s="55" t="s">
        <v>820</v>
      </c>
      <c r="D71" s="55" t="s">
        <v>821</v>
      </c>
      <c r="E71" s="56" t="s">
        <v>822</v>
      </c>
      <c r="F71" s="34" t="s">
        <v>823</v>
      </c>
      <c r="G71" s="55"/>
      <c r="H71" s="55"/>
      <c r="I71" s="55"/>
      <c r="J71" s="55"/>
      <c r="K71" s="34" t="s">
        <v>52</v>
      </c>
      <c r="L71" s="34" t="s">
        <v>52</v>
      </c>
      <c r="M71" s="71" t="n">
        <v>12750</v>
      </c>
      <c r="N71" s="71" t="n">
        <v>14610</v>
      </c>
      <c r="O71" s="48" t="n">
        <v>580</v>
      </c>
      <c r="P71" s="71" t="s">
        <v>319</v>
      </c>
      <c r="Q71" s="71" t="n">
        <v>2050</v>
      </c>
      <c r="R71" s="71" t="s">
        <v>319</v>
      </c>
      <c r="S71" s="71" t="n">
        <v>1130</v>
      </c>
      <c r="T71" s="71" t="s">
        <v>319</v>
      </c>
      <c r="U71" s="71" t="n">
        <v>1480</v>
      </c>
      <c r="V71" s="71" t="s">
        <v>319</v>
      </c>
      <c r="W71" s="71" t="n">
        <v>1170</v>
      </c>
      <c r="X71" s="71" t="s">
        <v>319</v>
      </c>
      <c r="Y71" s="71" t="n">
        <v>1210</v>
      </c>
      <c r="Z71" s="71" t="s">
        <v>319</v>
      </c>
      <c r="AA71" s="71" t="n">
        <v>1190</v>
      </c>
      <c r="AB71" s="71" t="s">
        <v>319</v>
      </c>
      <c r="AC71" s="71" t="n">
        <v>1630</v>
      </c>
      <c r="AD71" s="71" t="s">
        <v>319</v>
      </c>
      <c r="AE71" s="71" t="n">
        <v>780</v>
      </c>
      <c r="AF71" s="71" t="s">
        <v>319</v>
      </c>
      <c r="AG71" s="48" t="n">
        <v>1290</v>
      </c>
      <c r="AH71" s="48" t="s">
        <v>319</v>
      </c>
      <c r="AI71" s="48" t="n">
        <v>1180</v>
      </c>
      <c r="AJ71" s="48" t="s">
        <v>319</v>
      </c>
      <c r="AK71" s="48" t="n">
        <v>1230</v>
      </c>
      <c r="AL71" s="48" t="s">
        <v>319</v>
      </c>
      <c r="AM71" s="229" t="n">
        <f aca="false">O71+Q71+S71+U71+W71+Y71+AA71+AC71+AE71+AG71+AI71+AK71</f>
        <v>14920</v>
      </c>
      <c r="AN71" s="230"/>
      <c r="AO71" s="231"/>
      <c r="AP71" s="231"/>
    </row>
    <row collapsed="false" customFormat="false" customHeight="false" hidden="false" ht="15.75" outlineLevel="0" r="72">
      <c r="A72" s="55"/>
      <c r="B72" s="55"/>
      <c r="C72" s="55"/>
      <c r="D72" s="55"/>
      <c r="E72" s="56" t="s">
        <v>824</v>
      </c>
      <c r="F72" s="34" t="s">
        <v>823</v>
      </c>
      <c r="G72" s="55" t="s">
        <v>828</v>
      </c>
      <c r="H72" s="55" t="n">
        <v>84</v>
      </c>
      <c r="I72" s="55" t="s">
        <v>826</v>
      </c>
      <c r="J72" s="55" t="n">
        <v>3</v>
      </c>
      <c r="K72" s="34" t="s">
        <v>52</v>
      </c>
      <c r="L72" s="34" t="s">
        <v>52</v>
      </c>
      <c r="M72" s="71" t="n">
        <v>13529</v>
      </c>
      <c r="N72" s="71" t="n">
        <v>11038</v>
      </c>
      <c r="O72" s="48" t="n">
        <v>1201</v>
      </c>
      <c r="P72" s="71" t="s">
        <v>319</v>
      </c>
      <c r="Q72" s="71" t="n">
        <v>893</v>
      </c>
      <c r="R72" s="71" t="s">
        <v>319</v>
      </c>
      <c r="S72" s="71" t="n">
        <v>792</v>
      </c>
      <c r="T72" s="71" t="s">
        <v>319</v>
      </c>
      <c r="U72" s="71" t="n">
        <v>770</v>
      </c>
      <c r="V72" s="71" t="s">
        <v>319</v>
      </c>
      <c r="W72" s="71" t="n">
        <v>472</v>
      </c>
      <c r="X72" s="71" t="s">
        <v>319</v>
      </c>
      <c r="Y72" s="71" t="n">
        <v>325</v>
      </c>
      <c r="Z72" s="71" t="s">
        <v>319</v>
      </c>
      <c r="AA72" s="71" t="n">
        <v>358</v>
      </c>
      <c r="AB72" s="71" t="s">
        <v>319</v>
      </c>
      <c r="AC72" s="71" t="n">
        <v>797</v>
      </c>
      <c r="AD72" s="71" t="s">
        <v>319</v>
      </c>
      <c r="AE72" s="71" t="n">
        <v>844</v>
      </c>
      <c r="AF72" s="71" t="s">
        <v>319</v>
      </c>
      <c r="AG72" s="48" t="n">
        <v>1219</v>
      </c>
      <c r="AH72" s="48" t="s">
        <v>319</v>
      </c>
      <c r="AI72" s="48" t="n">
        <v>1033</v>
      </c>
      <c r="AJ72" s="48" t="s">
        <v>319</v>
      </c>
      <c r="AK72" s="48" t="n">
        <v>1211</v>
      </c>
      <c r="AL72" s="48" t="s">
        <v>319</v>
      </c>
      <c r="AM72" s="229" t="n">
        <f aca="false">O72+Q72+S72+U72+W72+Y72+AA72+AC72+AE72+AG72+AI72+AK72</f>
        <v>9915</v>
      </c>
      <c r="AN72" s="230"/>
      <c r="AO72" s="231"/>
      <c r="AP72" s="231"/>
    </row>
    <row collapsed="false" customFormat="false" customHeight="true" hidden="false" ht="15.75" outlineLevel="0" r="73">
      <c r="A73" s="55" t="n">
        <v>32</v>
      </c>
      <c r="B73" s="55" t="n">
        <v>8032</v>
      </c>
      <c r="C73" s="55" t="s">
        <v>820</v>
      </c>
      <c r="D73" s="55" t="s">
        <v>821</v>
      </c>
      <c r="E73" s="56" t="s">
        <v>822</v>
      </c>
      <c r="F73" s="34" t="s">
        <v>823</v>
      </c>
      <c r="G73" s="55"/>
      <c r="H73" s="55"/>
      <c r="I73" s="55"/>
      <c r="J73" s="55"/>
      <c r="K73" s="34" t="s">
        <v>52</v>
      </c>
      <c r="L73" s="34" t="s">
        <v>52</v>
      </c>
      <c r="M73" s="71" t="n">
        <v>9588</v>
      </c>
      <c r="N73" s="71" t="n">
        <v>9924</v>
      </c>
      <c r="O73" s="48" t="n">
        <v>252</v>
      </c>
      <c r="P73" s="71" t="s">
        <v>319</v>
      </c>
      <c r="Q73" s="71" t="n">
        <v>799</v>
      </c>
      <c r="R73" s="71" t="s">
        <v>319</v>
      </c>
      <c r="S73" s="71" t="n">
        <v>778</v>
      </c>
      <c r="T73" s="71" t="s">
        <v>319</v>
      </c>
      <c r="U73" s="71" t="n">
        <v>865</v>
      </c>
      <c r="V73" s="71" t="s">
        <v>319</v>
      </c>
      <c r="W73" s="71" t="n">
        <v>577</v>
      </c>
      <c r="X73" s="71" t="s">
        <v>319</v>
      </c>
      <c r="Y73" s="71" t="n">
        <v>777</v>
      </c>
      <c r="Z73" s="71" t="s">
        <v>319</v>
      </c>
      <c r="AA73" s="71" t="n">
        <v>558</v>
      </c>
      <c r="AB73" s="71" t="s">
        <v>319</v>
      </c>
      <c r="AC73" s="71" t="n">
        <v>552</v>
      </c>
      <c r="AD73" s="71" t="s">
        <v>319</v>
      </c>
      <c r="AE73" s="71" t="n">
        <v>930</v>
      </c>
      <c r="AF73" s="71" t="s">
        <v>319</v>
      </c>
      <c r="AG73" s="48" t="n">
        <v>696</v>
      </c>
      <c r="AH73" s="48" t="s">
        <v>319</v>
      </c>
      <c r="AI73" s="48" t="n">
        <v>677</v>
      </c>
      <c r="AJ73" s="48" t="s">
        <v>319</v>
      </c>
      <c r="AK73" s="48" t="n">
        <v>677</v>
      </c>
      <c r="AL73" s="48" t="s">
        <v>319</v>
      </c>
      <c r="AM73" s="229" t="n">
        <f aca="false">O73+Q73+S73+U73+W73+Y73+AA73+AC73+AE73+AG73+AI73+AK73</f>
        <v>8138</v>
      </c>
      <c r="AN73" s="230"/>
      <c r="AO73" s="231"/>
      <c r="AP73" s="231"/>
    </row>
    <row collapsed="false" customFormat="false" customHeight="false" hidden="false" ht="15.75" outlineLevel="0" r="74">
      <c r="A74" s="55"/>
      <c r="B74" s="55"/>
      <c r="C74" s="55"/>
      <c r="D74" s="55"/>
      <c r="E74" s="56" t="s">
        <v>824</v>
      </c>
      <c r="F74" s="34" t="s">
        <v>823</v>
      </c>
      <c r="G74" s="55" t="s">
        <v>828</v>
      </c>
      <c r="H74" s="55" t="n">
        <v>83</v>
      </c>
      <c r="I74" s="55" t="s">
        <v>826</v>
      </c>
      <c r="J74" s="55" t="n">
        <v>3</v>
      </c>
      <c r="K74" s="34" t="s">
        <v>52</v>
      </c>
      <c r="L74" s="34" t="s">
        <v>52</v>
      </c>
      <c r="M74" s="71" t="n">
        <v>7144</v>
      </c>
      <c r="N74" s="71" t="n">
        <v>8124</v>
      </c>
      <c r="O74" s="48" t="n">
        <v>1008</v>
      </c>
      <c r="P74" s="71" t="s">
        <v>319</v>
      </c>
      <c r="Q74" s="71" t="n">
        <v>856</v>
      </c>
      <c r="R74" s="71" t="s">
        <v>319</v>
      </c>
      <c r="S74" s="71" t="n">
        <v>674</v>
      </c>
      <c r="T74" s="71" t="s">
        <v>319</v>
      </c>
      <c r="U74" s="71" t="n">
        <v>634</v>
      </c>
      <c r="V74" s="71" t="s">
        <v>319</v>
      </c>
      <c r="W74" s="71" t="n">
        <v>541</v>
      </c>
      <c r="X74" s="71" t="s">
        <v>319</v>
      </c>
      <c r="Y74" s="71" t="n">
        <v>54</v>
      </c>
      <c r="Z74" s="71" t="s">
        <v>319</v>
      </c>
      <c r="AA74" s="71" t="n">
        <v>74</v>
      </c>
      <c r="AB74" s="71" t="s">
        <v>319</v>
      </c>
      <c r="AC74" s="71" t="n">
        <v>129</v>
      </c>
      <c r="AD74" s="71" t="s">
        <v>319</v>
      </c>
      <c r="AE74" s="71" t="n">
        <v>633</v>
      </c>
      <c r="AF74" s="71" t="s">
        <v>319</v>
      </c>
      <c r="AG74" s="48" t="n">
        <v>626</v>
      </c>
      <c r="AH74" s="48" t="s">
        <v>319</v>
      </c>
      <c r="AI74" s="48" t="n">
        <v>804</v>
      </c>
      <c r="AJ74" s="48" t="s">
        <v>319</v>
      </c>
      <c r="AK74" s="48" t="n">
        <v>795</v>
      </c>
      <c r="AL74" s="48" t="s">
        <v>319</v>
      </c>
      <c r="AM74" s="229" t="n">
        <f aca="false">O74+Q74+S74+U74+W74+Y74+AA74+AC74+AE74+AG74+AI74+AK74</f>
        <v>6828</v>
      </c>
      <c r="AN74" s="230"/>
      <c r="AO74" s="231"/>
      <c r="AP74" s="231"/>
    </row>
    <row collapsed="false" customFormat="false" customHeight="true" hidden="false" ht="15.75" outlineLevel="0" r="75">
      <c r="A75" s="55" t="n">
        <v>33</v>
      </c>
      <c r="B75" s="55" t="n">
        <v>8033</v>
      </c>
      <c r="C75" s="55" t="s">
        <v>820</v>
      </c>
      <c r="D75" s="55" t="s">
        <v>821</v>
      </c>
      <c r="E75" s="56" t="s">
        <v>822</v>
      </c>
      <c r="F75" s="34" t="s">
        <v>823</v>
      </c>
      <c r="G75" s="55"/>
      <c r="H75" s="55"/>
      <c r="I75" s="55"/>
      <c r="J75" s="55"/>
      <c r="K75" s="34" t="s">
        <v>52</v>
      </c>
      <c r="L75" s="34" t="s">
        <v>52</v>
      </c>
      <c r="M75" s="71" t="n">
        <v>8909</v>
      </c>
      <c r="N75" s="71" t="n">
        <v>8792</v>
      </c>
      <c r="O75" s="48" t="n">
        <v>774</v>
      </c>
      <c r="P75" s="71" t="s">
        <v>319</v>
      </c>
      <c r="Q75" s="71" t="n">
        <v>752</v>
      </c>
      <c r="R75" s="71" t="s">
        <v>466</v>
      </c>
      <c r="S75" s="71" t="n">
        <v>752</v>
      </c>
      <c r="T75" s="71" t="s">
        <v>466</v>
      </c>
      <c r="U75" s="71" t="n">
        <v>752</v>
      </c>
      <c r="V75" s="71" t="s">
        <v>466</v>
      </c>
      <c r="W75" s="71" t="n">
        <v>2025</v>
      </c>
      <c r="X75" s="71" t="s">
        <v>319</v>
      </c>
      <c r="Y75" s="71" t="n">
        <v>653</v>
      </c>
      <c r="Z75" s="71" t="s">
        <v>319</v>
      </c>
      <c r="AA75" s="71" t="n">
        <v>936</v>
      </c>
      <c r="AB75" s="71" t="s">
        <v>319</v>
      </c>
      <c r="AC75" s="71" t="n">
        <v>525</v>
      </c>
      <c r="AD75" s="71" t="s">
        <v>319</v>
      </c>
      <c r="AE75" s="71" t="n">
        <v>658</v>
      </c>
      <c r="AF75" s="71" t="s">
        <v>319</v>
      </c>
      <c r="AG75" s="48" t="n">
        <v>761</v>
      </c>
      <c r="AH75" s="48" t="s">
        <v>319</v>
      </c>
      <c r="AI75" s="48" t="n">
        <v>667</v>
      </c>
      <c r="AJ75" s="48" t="s">
        <v>319</v>
      </c>
      <c r="AK75" s="48" t="n">
        <v>715</v>
      </c>
      <c r="AL75" s="48" t="s">
        <v>319</v>
      </c>
      <c r="AM75" s="229" t="n">
        <f aca="false">O75+Q75+S75+U75+W75+Y75+AA75+AC75+AE75+AG75+AI75+AK75</f>
        <v>9970</v>
      </c>
      <c r="AN75" s="230"/>
      <c r="AO75" s="231"/>
      <c r="AP75" s="231"/>
    </row>
    <row collapsed="false" customFormat="false" customHeight="false" hidden="false" ht="15.75" outlineLevel="0" r="76">
      <c r="A76" s="55"/>
      <c r="B76" s="55"/>
      <c r="C76" s="55"/>
      <c r="D76" s="55"/>
      <c r="E76" s="56" t="s">
        <v>824</v>
      </c>
      <c r="F76" s="34" t="s">
        <v>823</v>
      </c>
      <c r="G76" s="55" t="s">
        <v>828</v>
      </c>
      <c r="H76" s="55" t="n">
        <v>60</v>
      </c>
      <c r="I76" s="55" t="s">
        <v>826</v>
      </c>
      <c r="J76" s="55" t="n">
        <v>8</v>
      </c>
      <c r="K76" s="34" t="s">
        <v>52</v>
      </c>
      <c r="L76" s="34" t="s">
        <v>52</v>
      </c>
      <c r="M76" s="71" t="n">
        <v>20002</v>
      </c>
      <c r="N76" s="71" t="n">
        <v>14045</v>
      </c>
      <c r="O76" s="48" t="n">
        <v>1969</v>
      </c>
      <c r="P76" s="71" t="s">
        <v>319</v>
      </c>
      <c r="Q76" s="71" t="n">
        <v>1804</v>
      </c>
      <c r="R76" s="71" t="s">
        <v>466</v>
      </c>
      <c r="S76" s="71" t="n">
        <v>1804</v>
      </c>
      <c r="T76" s="71" t="s">
        <v>466</v>
      </c>
      <c r="U76" s="71" t="n">
        <v>1804</v>
      </c>
      <c r="V76" s="71" t="s">
        <v>466</v>
      </c>
      <c r="W76" s="71" t="n">
        <v>2594</v>
      </c>
      <c r="X76" s="71" t="s">
        <v>319</v>
      </c>
      <c r="Y76" s="71" t="n">
        <v>456</v>
      </c>
      <c r="Z76" s="71" t="s">
        <v>319</v>
      </c>
      <c r="AA76" s="71" t="n">
        <v>699</v>
      </c>
      <c r="AB76" s="71" t="s">
        <v>319</v>
      </c>
      <c r="AC76" s="71" t="n">
        <v>962</v>
      </c>
      <c r="AD76" s="71" t="s">
        <v>319</v>
      </c>
      <c r="AE76" s="71" t="n">
        <v>1211</v>
      </c>
      <c r="AF76" s="71" t="s">
        <v>319</v>
      </c>
      <c r="AG76" s="48" t="n">
        <v>1630</v>
      </c>
      <c r="AH76" s="48" t="s">
        <v>319</v>
      </c>
      <c r="AI76" s="48" t="n">
        <v>1746</v>
      </c>
      <c r="AJ76" s="48" t="s">
        <v>319</v>
      </c>
      <c r="AK76" s="48" t="n">
        <v>1976</v>
      </c>
      <c r="AL76" s="48" t="s">
        <v>319</v>
      </c>
      <c r="AM76" s="229" t="n">
        <f aca="false">O76+Q76+S76+U76+W76+Y76+AA76+AC76+AE76+AG76+AI76+AK76</f>
        <v>18655</v>
      </c>
      <c r="AN76" s="230"/>
      <c r="AO76" s="231"/>
      <c r="AP76" s="231"/>
    </row>
    <row collapsed="false" customFormat="false" customHeight="true" hidden="false" ht="15.75" outlineLevel="0" r="77">
      <c r="A77" s="55" t="n">
        <v>34</v>
      </c>
      <c r="B77" s="55" t="n">
        <v>8034</v>
      </c>
      <c r="C77" s="55" t="s">
        <v>820</v>
      </c>
      <c r="D77" s="55" t="s">
        <v>821</v>
      </c>
      <c r="E77" s="56" t="s">
        <v>822</v>
      </c>
      <c r="F77" s="34" t="s">
        <v>823</v>
      </c>
      <c r="G77" s="55"/>
      <c r="H77" s="55"/>
      <c r="I77" s="55"/>
      <c r="J77" s="55"/>
      <c r="K77" s="34" t="s">
        <v>52</v>
      </c>
      <c r="L77" s="34" t="s">
        <v>52</v>
      </c>
      <c r="M77" s="71" t="n">
        <v>50153</v>
      </c>
      <c r="N77" s="71" t="n">
        <v>48820</v>
      </c>
      <c r="O77" s="48" t="n">
        <v>4897</v>
      </c>
      <c r="P77" s="71" t="s">
        <v>319</v>
      </c>
      <c r="Q77" s="71" t="n">
        <v>4517</v>
      </c>
      <c r="R77" s="71" t="s">
        <v>319</v>
      </c>
      <c r="S77" s="71" t="n">
        <v>4166</v>
      </c>
      <c r="T77" s="71" t="s">
        <v>319</v>
      </c>
      <c r="U77" s="71" t="n">
        <v>4917</v>
      </c>
      <c r="V77" s="71" t="s">
        <v>319</v>
      </c>
      <c r="W77" s="71" t="n">
        <v>3851</v>
      </c>
      <c r="X77" s="71" t="s">
        <v>319</v>
      </c>
      <c r="Y77" s="71" t="n">
        <v>3978</v>
      </c>
      <c r="Z77" s="71" t="s">
        <v>319</v>
      </c>
      <c r="AA77" s="71" t="n">
        <v>3169</v>
      </c>
      <c r="AB77" s="71" t="s">
        <v>319</v>
      </c>
      <c r="AC77" s="71" t="n">
        <v>3108</v>
      </c>
      <c r="AD77" s="71" t="s">
        <v>319</v>
      </c>
      <c r="AE77" s="71" t="n">
        <v>5694</v>
      </c>
      <c r="AF77" s="71" t="s">
        <v>319</v>
      </c>
      <c r="AG77" s="48" t="n">
        <v>769</v>
      </c>
      <c r="AH77" s="48" t="s">
        <v>319</v>
      </c>
      <c r="AI77" s="48" t="n">
        <v>0</v>
      </c>
      <c r="AJ77" s="48" t="s">
        <v>319</v>
      </c>
      <c r="AK77" s="48" t="n">
        <v>4823</v>
      </c>
      <c r="AL77" s="48" t="s">
        <v>319</v>
      </c>
      <c r="AM77" s="229" t="n">
        <f aca="false">O77+Q77+S77+U77+W77+Y77+AA77+AC77+AE77+AG77+AI77+AK77</f>
        <v>43889</v>
      </c>
      <c r="AN77" s="230"/>
      <c r="AO77" s="231"/>
      <c r="AP77" s="231"/>
    </row>
    <row collapsed="false" customFormat="false" customHeight="false" hidden="false" ht="15.75" outlineLevel="0" r="78">
      <c r="A78" s="55"/>
      <c r="B78" s="55"/>
      <c r="C78" s="55"/>
      <c r="D78" s="55"/>
      <c r="E78" s="56" t="s">
        <v>824</v>
      </c>
      <c r="F78" s="34" t="s">
        <v>823</v>
      </c>
      <c r="G78" s="55" t="s">
        <v>828</v>
      </c>
      <c r="H78" s="55" t="n">
        <v>392</v>
      </c>
      <c r="I78" s="55" t="s">
        <v>826</v>
      </c>
      <c r="J78" s="55" t="n">
        <v>14</v>
      </c>
      <c r="K78" s="34" t="s">
        <v>52</v>
      </c>
      <c r="L78" s="34" t="s">
        <v>52</v>
      </c>
      <c r="M78" s="71" t="n">
        <v>30885</v>
      </c>
      <c r="N78" s="71" t="n">
        <v>26822</v>
      </c>
      <c r="O78" s="48" t="n">
        <v>4190</v>
      </c>
      <c r="P78" s="71" t="s">
        <v>319</v>
      </c>
      <c r="Q78" s="71" t="n">
        <v>3322</v>
      </c>
      <c r="R78" s="71" t="s">
        <v>319</v>
      </c>
      <c r="S78" s="71" t="n">
        <v>2691</v>
      </c>
      <c r="T78" s="71" t="s">
        <v>319</v>
      </c>
      <c r="U78" s="71" t="n">
        <v>2407</v>
      </c>
      <c r="V78" s="71" t="s">
        <v>319</v>
      </c>
      <c r="W78" s="71" t="n">
        <v>968</v>
      </c>
      <c r="X78" s="71" t="s">
        <v>319</v>
      </c>
      <c r="Y78" s="71" t="n">
        <v>1337</v>
      </c>
      <c r="Z78" s="71" t="s">
        <v>319</v>
      </c>
      <c r="AA78" s="71" t="n">
        <v>647</v>
      </c>
      <c r="AB78" s="71" t="s">
        <v>319</v>
      </c>
      <c r="AC78" s="71" t="n">
        <v>649</v>
      </c>
      <c r="AD78" s="71" t="s">
        <v>319</v>
      </c>
      <c r="AE78" s="71" t="n">
        <v>3549</v>
      </c>
      <c r="AF78" s="71" t="s">
        <v>319</v>
      </c>
      <c r="AG78" s="48" t="n">
        <v>455</v>
      </c>
      <c r="AH78" s="48" t="s">
        <v>319</v>
      </c>
      <c r="AI78" s="48" t="n">
        <v>0</v>
      </c>
      <c r="AJ78" s="48" t="s">
        <v>319</v>
      </c>
      <c r="AK78" s="48" t="n">
        <v>4414</v>
      </c>
      <c r="AL78" s="48" t="s">
        <v>319</v>
      </c>
      <c r="AM78" s="229" t="n">
        <f aca="false">O78+Q78+S78+U78+W78+Y78+AA78+AC78+AE78+AG78+AI78+AK78</f>
        <v>24629</v>
      </c>
      <c r="AN78" s="230"/>
      <c r="AO78" s="231"/>
      <c r="AP78" s="231"/>
    </row>
    <row collapsed="false" customFormat="false" customHeight="true" hidden="false" ht="15.75" outlineLevel="0" r="79">
      <c r="A79" s="55" t="n">
        <v>35</v>
      </c>
      <c r="B79" s="55" t="n">
        <v>8035</v>
      </c>
      <c r="C79" s="55" t="s">
        <v>820</v>
      </c>
      <c r="D79" s="55" t="s">
        <v>821</v>
      </c>
      <c r="E79" s="56" t="s">
        <v>822</v>
      </c>
      <c r="F79" s="34" t="s">
        <v>823</v>
      </c>
      <c r="G79" s="55"/>
      <c r="H79" s="55"/>
      <c r="I79" s="55"/>
      <c r="J79" s="55"/>
      <c r="K79" s="34" t="s">
        <v>52</v>
      </c>
      <c r="L79" s="34" t="s">
        <v>52</v>
      </c>
      <c r="M79" s="71" t="n">
        <v>23411</v>
      </c>
      <c r="N79" s="71" t="n">
        <v>23822</v>
      </c>
      <c r="O79" s="48" t="n">
        <v>2110</v>
      </c>
      <c r="P79" s="71" t="s">
        <v>319</v>
      </c>
      <c r="Q79" s="71" t="n">
        <v>1912</v>
      </c>
      <c r="R79" s="71" t="s">
        <v>319</v>
      </c>
      <c r="S79" s="71" t="n">
        <v>2067</v>
      </c>
      <c r="T79" s="71" t="s">
        <v>319</v>
      </c>
      <c r="U79" s="71" t="n">
        <v>2241</v>
      </c>
      <c r="V79" s="71" t="s">
        <v>319</v>
      </c>
      <c r="W79" s="71" t="n">
        <v>1864</v>
      </c>
      <c r="X79" s="71" t="s">
        <v>319</v>
      </c>
      <c r="Y79" s="71" t="n">
        <v>1963</v>
      </c>
      <c r="Z79" s="71" t="s">
        <v>319</v>
      </c>
      <c r="AA79" s="71" t="n">
        <v>1604</v>
      </c>
      <c r="AB79" s="71" t="s">
        <v>319</v>
      </c>
      <c r="AC79" s="71" t="n">
        <v>1533</v>
      </c>
      <c r="AD79" s="71" t="s">
        <v>319</v>
      </c>
      <c r="AE79" s="71" t="n">
        <v>2724</v>
      </c>
      <c r="AF79" s="71" t="s">
        <v>319</v>
      </c>
      <c r="AG79" s="48" t="n">
        <v>1954</v>
      </c>
      <c r="AH79" s="48" t="s">
        <v>466</v>
      </c>
      <c r="AI79" s="48" t="n">
        <v>1954</v>
      </c>
      <c r="AJ79" s="48" t="s">
        <v>466</v>
      </c>
      <c r="AK79" s="48" t="n">
        <v>1954</v>
      </c>
      <c r="AL79" s="48" t="s">
        <v>466</v>
      </c>
      <c r="AM79" s="229" t="n">
        <f aca="false">O79+Q79+S79+U79+W79+Y79+AA79+AC79+AE79+AG79+AI79+AK79</f>
        <v>23880</v>
      </c>
      <c r="AN79" s="230"/>
      <c r="AO79" s="231"/>
      <c r="AP79" s="231"/>
    </row>
    <row collapsed="false" customFormat="false" customHeight="false" hidden="false" ht="15.75" outlineLevel="0" r="80">
      <c r="A80" s="55"/>
      <c r="B80" s="55"/>
      <c r="C80" s="55"/>
      <c r="D80" s="55"/>
      <c r="E80" s="56" t="s">
        <v>824</v>
      </c>
      <c r="F80" s="34" t="s">
        <v>823</v>
      </c>
      <c r="G80" s="55" t="s">
        <v>828</v>
      </c>
      <c r="H80" s="55" t="n">
        <v>160</v>
      </c>
      <c r="I80" s="55" t="s">
        <v>826</v>
      </c>
      <c r="J80" s="55" t="n">
        <v>2</v>
      </c>
      <c r="K80" s="34" t="s">
        <v>52</v>
      </c>
      <c r="L80" s="34" t="s">
        <v>52</v>
      </c>
      <c r="M80" s="71" t="n">
        <v>31230</v>
      </c>
      <c r="N80" s="71" t="n">
        <v>28671</v>
      </c>
      <c r="O80" s="48" t="n">
        <v>3037</v>
      </c>
      <c r="P80" s="71" t="s">
        <v>319</v>
      </c>
      <c r="Q80" s="71" t="n">
        <v>2704</v>
      </c>
      <c r="R80" s="71" t="s">
        <v>319</v>
      </c>
      <c r="S80" s="71" t="n">
        <v>2550</v>
      </c>
      <c r="T80" s="71" t="s">
        <v>319</v>
      </c>
      <c r="U80" s="71" t="n">
        <v>3088</v>
      </c>
      <c r="V80" s="71" t="s">
        <v>319</v>
      </c>
      <c r="W80" s="71" t="n">
        <v>2543</v>
      </c>
      <c r="X80" s="71" t="s">
        <v>319</v>
      </c>
      <c r="Y80" s="71" t="n">
        <v>2547</v>
      </c>
      <c r="Z80" s="71" t="s">
        <v>319</v>
      </c>
      <c r="AA80" s="71" t="n">
        <v>2209</v>
      </c>
      <c r="AB80" s="71" t="s">
        <v>319</v>
      </c>
      <c r="AC80" s="71" t="n">
        <v>2143</v>
      </c>
      <c r="AD80" s="71" t="s">
        <v>319</v>
      </c>
      <c r="AE80" s="71" t="n">
        <v>3103</v>
      </c>
      <c r="AF80" s="71" t="s">
        <v>319</v>
      </c>
      <c r="AG80" s="48" t="n">
        <v>2485</v>
      </c>
      <c r="AH80" s="48" t="s">
        <v>466</v>
      </c>
      <c r="AI80" s="48" t="n">
        <v>2485</v>
      </c>
      <c r="AJ80" s="48" t="s">
        <v>466</v>
      </c>
      <c r="AK80" s="48" t="n">
        <v>2485</v>
      </c>
      <c r="AL80" s="48" t="s">
        <v>466</v>
      </c>
      <c r="AM80" s="229" t="n">
        <f aca="false">O80+Q80+S80+U80+W80+Y80+AA80+AC80+AE80+AG80+AI80+AK80</f>
        <v>31379</v>
      </c>
      <c r="AN80" s="230"/>
      <c r="AO80" s="231"/>
      <c r="AP80" s="231"/>
    </row>
    <row collapsed="false" customFormat="false" customHeight="true" hidden="false" ht="15.75" outlineLevel="0" r="81">
      <c r="A81" s="55" t="n">
        <v>36</v>
      </c>
      <c r="B81" s="55" t="n">
        <v>8036</v>
      </c>
      <c r="C81" s="55" t="s">
        <v>820</v>
      </c>
      <c r="D81" s="55" t="s">
        <v>821</v>
      </c>
      <c r="E81" s="56" t="s">
        <v>822</v>
      </c>
      <c r="F81" s="34" t="s">
        <v>823</v>
      </c>
      <c r="G81" s="55"/>
      <c r="H81" s="55"/>
      <c r="I81" s="55"/>
      <c r="J81" s="55"/>
      <c r="K81" s="34" t="s">
        <v>52</v>
      </c>
      <c r="L81" s="34" t="s">
        <v>52</v>
      </c>
      <c r="M81" s="71" t="n">
        <v>10565</v>
      </c>
      <c r="N81" s="71" t="n">
        <v>9535</v>
      </c>
      <c r="O81" s="48" t="n">
        <v>867</v>
      </c>
      <c r="P81" s="71" t="s">
        <v>319</v>
      </c>
      <c r="Q81" s="71" t="n">
        <v>797</v>
      </c>
      <c r="R81" s="71" t="s">
        <v>319</v>
      </c>
      <c r="S81" s="71" t="n">
        <v>714</v>
      </c>
      <c r="T81" s="71" t="s">
        <v>319</v>
      </c>
      <c r="U81" s="71" t="n">
        <v>874</v>
      </c>
      <c r="V81" s="71" t="s">
        <v>319</v>
      </c>
      <c r="W81" s="71" t="n">
        <v>683</v>
      </c>
      <c r="X81" s="71" t="s">
        <v>319</v>
      </c>
      <c r="Y81" s="71" t="n">
        <v>666</v>
      </c>
      <c r="Z81" s="71" t="s">
        <v>319</v>
      </c>
      <c r="AA81" s="71" t="n">
        <v>518</v>
      </c>
      <c r="AB81" s="71" t="s">
        <v>319</v>
      </c>
      <c r="AC81" s="71" t="n">
        <v>505</v>
      </c>
      <c r="AD81" s="71" t="s">
        <v>319</v>
      </c>
      <c r="AE81" s="71" t="n">
        <v>959</v>
      </c>
      <c r="AF81" s="71" t="s">
        <v>319</v>
      </c>
      <c r="AG81" s="71" t="n">
        <v>711</v>
      </c>
      <c r="AH81" s="71" t="s">
        <v>319</v>
      </c>
      <c r="AI81" s="71" t="n">
        <v>685</v>
      </c>
      <c r="AJ81" s="71" t="s">
        <v>319</v>
      </c>
      <c r="AK81" s="71" t="n">
        <v>680</v>
      </c>
      <c r="AL81" s="71" t="s">
        <v>319</v>
      </c>
      <c r="AM81" s="229" t="n">
        <f aca="false">O81+Q81+S81+U81+W81+Y81+AA81+AC81+AE81+AG81+AI81+AK81</f>
        <v>8659</v>
      </c>
      <c r="AN81" s="230"/>
      <c r="AO81" s="231"/>
      <c r="AP81" s="231"/>
    </row>
    <row collapsed="false" customFormat="false" customHeight="false" hidden="false" ht="15.75" outlineLevel="0" r="82">
      <c r="A82" s="55"/>
      <c r="B82" s="55"/>
      <c r="C82" s="55"/>
      <c r="D82" s="55"/>
      <c r="E82" s="56" t="s">
        <v>824</v>
      </c>
      <c r="F82" s="34" t="s">
        <v>823</v>
      </c>
      <c r="G82" s="55" t="s">
        <v>828</v>
      </c>
      <c r="H82" s="55" t="n">
        <v>81</v>
      </c>
      <c r="I82" s="55" t="s">
        <v>826</v>
      </c>
      <c r="J82" s="55" t="n">
        <v>3</v>
      </c>
      <c r="K82" s="34" t="s">
        <v>52</v>
      </c>
      <c r="L82" s="34" t="s">
        <v>52</v>
      </c>
      <c r="M82" s="71" t="n">
        <v>3890</v>
      </c>
      <c r="N82" s="71" t="n">
        <v>5043</v>
      </c>
      <c r="O82" s="48" t="n">
        <v>625</v>
      </c>
      <c r="P82" s="71" t="s">
        <v>319</v>
      </c>
      <c r="Q82" s="71" t="n">
        <v>384</v>
      </c>
      <c r="R82" s="71" t="s">
        <v>319</v>
      </c>
      <c r="S82" s="71" t="n">
        <v>280</v>
      </c>
      <c r="T82" s="71" t="s">
        <v>319</v>
      </c>
      <c r="U82" s="71" t="n">
        <v>360</v>
      </c>
      <c r="V82" s="71" t="s">
        <v>319</v>
      </c>
      <c r="W82" s="71" t="n">
        <v>324</v>
      </c>
      <c r="X82" s="71" t="s">
        <v>319</v>
      </c>
      <c r="Y82" s="71" t="n">
        <v>349</v>
      </c>
      <c r="Z82" s="71" t="s">
        <v>319</v>
      </c>
      <c r="AA82" s="71" t="n">
        <v>132</v>
      </c>
      <c r="AB82" s="71" t="s">
        <v>319</v>
      </c>
      <c r="AC82" s="71" t="n">
        <v>132</v>
      </c>
      <c r="AD82" s="71" t="s">
        <v>319</v>
      </c>
      <c r="AE82" s="71" t="n">
        <v>754</v>
      </c>
      <c r="AF82" s="71" t="s">
        <v>319</v>
      </c>
      <c r="AG82" s="71" t="n">
        <v>429</v>
      </c>
      <c r="AH82" s="71" t="s">
        <v>319</v>
      </c>
      <c r="AI82" s="71" t="n">
        <v>591</v>
      </c>
      <c r="AJ82" s="71" t="s">
        <v>319</v>
      </c>
      <c r="AK82" s="71" t="n">
        <v>585</v>
      </c>
      <c r="AL82" s="71" t="s">
        <v>319</v>
      </c>
      <c r="AM82" s="229" t="n">
        <f aca="false">O82+Q82+S82+U82+W82+Y82+AA82+AC82+AE82+AG82+AI82+AK82</f>
        <v>4945</v>
      </c>
      <c r="AN82" s="230"/>
      <c r="AO82" s="231"/>
      <c r="AP82" s="231"/>
    </row>
    <row collapsed="false" customFormat="false" customHeight="true" hidden="false" ht="15.75" outlineLevel="0" r="83">
      <c r="A83" s="55" t="n">
        <v>37</v>
      </c>
      <c r="B83" s="55" t="n">
        <v>8037</v>
      </c>
      <c r="C83" s="55" t="s">
        <v>820</v>
      </c>
      <c r="D83" s="55" t="s">
        <v>821</v>
      </c>
      <c r="E83" s="56" t="s">
        <v>822</v>
      </c>
      <c r="F83" s="34" t="s">
        <v>823</v>
      </c>
      <c r="G83" s="55"/>
      <c r="H83" s="55"/>
      <c r="I83" s="55"/>
      <c r="J83" s="55"/>
      <c r="K83" s="34" t="s">
        <v>52</v>
      </c>
      <c r="L83" s="34" t="s">
        <v>52</v>
      </c>
      <c r="M83" s="71" t="n">
        <v>20950</v>
      </c>
      <c r="N83" s="71" t="n">
        <v>24225</v>
      </c>
      <c r="O83" s="48" t="n">
        <v>2130</v>
      </c>
      <c r="P83" s="71" t="s">
        <v>319</v>
      </c>
      <c r="Q83" s="71" t="n">
        <v>1935</v>
      </c>
      <c r="R83" s="71" t="s">
        <v>319</v>
      </c>
      <c r="S83" s="71" t="n">
        <v>1860</v>
      </c>
      <c r="T83" s="71" t="s">
        <v>319</v>
      </c>
      <c r="U83" s="71" t="n">
        <v>2070</v>
      </c>
      <c r="V83" s="71" t="s">
        <v>319</v>
      </c>
      <c r="W83" s="71" t="n">
        <v>1755</v>
      </c>
      <c r="X83" s="71" t="s">
        <v>319</v>
      </c>
      <c r="Y83" s="71" t="n">
        <v>1755</v>
      </c>
      <c r="Z83" s="71" t="s">
        <v>319</v>
      </c>
      <c r="AA83" s="71" t="n">
        <v>1485</v>
      </c>
      <c r="AB83" s="71" t="s">
        <v>319</v>
      </c>
      <c r="AC83" s="71" t="n">
        <v>1515</v>
      </c>
      <c r="AD83" s="71" t="s">
        <v>319</v>
      </c>
      <c r="AE83" s="71" t="n">
        <v>2505</v>
      </c>
      <c r="AF83" s="71" t="s">
        <v>319</v>
      </c>
      <c r="AG83" s="71" t="n">
        <v>1860</v>
      </c>
      <c r="AH83" s="71" t="s">
        <v>319</v>
      </c>
      <c r="AI83" s="71" t="n">
        <v>1800</v>
      </c>
      <c r="AJ83" s="71" t="s">
        <v>319</v>
      </c>
      <c r="AK83" s="71" t="n">
        <v>1680</v>
      </c>
      <c r="AL83" s="71" t="s">
        <v>319</v>
      </c>
      <c r="AM83" s="229" t="n">
        <f aca="false">O83+Q83+S83+U83+W83+Y83+AA83+AC83+AE83+AG83+AI83+AK83</f>
        <v>22350</v>
      </c>
      <c r="AN83" s="230"/>
      <c r="AO83" s="231"/>
      <c r="AP83" s="231"/>
    </row>
    <row collapsed="false" customFormat="false" customHeight="false" hidden="false" ht="15.75" outlineLevel="0" r="84">
      <c r="A84" s="55"/>
      <c r="B84" s="55"/>
      <c r="C84" s="55"/>
      <c r="D84" s="55"/>
      <c r="E84" s="56" t="s">
        <v>824</v>
      </c>
      <c r="F84" s="34" t="s">
        <v>823</v>
      </c>
      <c r="G84" s="55" t="s">
        <v>828</v>
      </c>
      <c r="H84" s="55" t="n">
        <v>195</v>
      </c>
      <c r="I84" s="55" t="s">
        <v>826</v>
      </c>
      <c r="J84" s="55" t="n">
        <v>7</v>
      </c>
      <c r="K84" s="34" t="s">
        <v>52</v>
      </c>
      <c r="L84" s="34" t="s">
        <v>52</v>
      </c>
      <c r="M84" s="71" t="n">
        <v>18710</v>
      </c>
      <c r="N84" s="71" t="n">
        <v>17674</v>
      </c>
      <c r="O84" s="48" t="n">
        <v>1923</v>
      </c>
      <c r="P84" s="71" t="s">
        <v>319</v>
      </c>
      <c r="Q84" s="71" t="n">
        <v>1505</v>
      </c>
      <c r="R84" s="71" t="s">
        <v>319</v>
      </c>
      <c r="S84" s="71" t="n">
        <v>1227</v>
      </c>
      <c r="T84" s="71" t="s">
        <v>319</v>
      </c>
      <c r="U84" s="71" t="n">
        <v>1154</v>
      </c>
      <c r="V84" s="71" t="s">
        <v>319</v>
      </c>
      <c r="W84" s="71" t="n">
        <v>738</v>
      </c>
      <c r="X84" s="71" t="s">
        <v>319</v>
      </c>
      <c r="Y84" s="71" t="n">
        <v>431</v>
      </c>
      <c r="Z84" s="71" t="s">
        <v>319</v>
      </c>
      <c r="AA84" s="71" t="n">
        <v>523</v>
      </c>
      <c r="AB84" s="71" t="s">
        <v>319</v>
      </c>
      <c r="AC84" s="71" t="n">
        <v>526</v>
      </c>
      <c r="AD84" s="71" t="s">
        <v>319</v>
      </c>
      <c r="AE84" s="71" t="n">
        <v>1303</v>
      </c>
      <c r="AF84" s="71" t="s">
        <v>319</v>
      </c>
      <c r="AG84" s="71" t="n">
        <v>1103</v>
      </c>
      <c r="AH84" s="71" t="s">
        <v>319</v>
      </c>
      <c r="AI84" s="71" t="n">
        <v>1362</v>
      </c>
      <c r="AJ84" s="71" t="s">
        <v>319</v>
      </c>
      <c r="AK84" s="71" t="n">
        <v>1339</v>
      </c>
      <c r="AL84" s="71" t="s">
        <v>319</v>
      </c>
      <c r="AM84" s="229" t="n">
        <f aca="false">O84+Q84+S84+U84+W84+Y84+AA84+AC84+AE84+AG84+AI84+AK84</f>
        <v>13134</v>
      </c>
      <c r="AN84" s="230"/>
      <c r="AO84" s="231"/>
      <c r="AP84" s="231"/>
    </row>
    <row collapsed="false" customFormat="false" customHeight="true" hidden="false" ht="15.75" outlineLevel="0" r="85">
      <c r="A85" s="233" t="n">
        <v>38</v>
      </c>
      <c r="B85" s="55" t="n">
        <v>8038</v>
      </c>
      <c r="C85" s="55" t="s">
        <v>820</v>
      </c>
      <c r="D85" s="55" t="s">
        <v>821</v>
      </c>
      <c r="E85" s="56" t="s">
        <v>822</v>
      </c>
      <c r="F85" s="34" t="s">
        <v>823</v>
      </c>
      <c r="G85" s="55"/>
      <c r="H85" s="55"/>
      <c r="I85" s="55"/>
      <c r="J85" s="55"/>
      <c r="K85" s="34" t="s">
        <v>52</v>
      </c>
      <c r="L85" s="34" t="s">
        <v>52</v>
      </c>
      <c r="M85" s="71" t="n">
        <v>34476</v>
      </c>
      <c r="N85" s="71" t="n">
        <v>34476</v>
      </c>
      <c r="O85" s="48" t="n">
        <v>2873</v>
      </c>
      <c r="P85" s="71" t="s">
        <v>466</v>
      </c>
      <c r="Q85" s="71" t="n">
        <v>2873</v>
      </c>
      <c r="R85" s="71" t="s">
        <v>466</v>
      </c>
      <c r="S85" s="71" t="n">
        <v>2873</v>
      </c>
      <c r="T85" s="71" t="s">
        <v>466</v>
      </c>
      <c r="U85" s="71" t="n">
        <v>2873</v>
      </c>
      <c r="V85" s="71" t="s">
        <v>466</v>
      </c>
      <c r="W85" s="71" t="n">
        <v>2873</v>
      </c>
      <c r="X85" s="71" t="s">
        <v>466</v>
      </c>
      <c r="Y85" s="71" t="n">
        <v>2873</v>
      </c>
      <c r="Z85" s="71" t="s">
        <v>466</v>
      </c>
      <c r="AA85" s="71" t="n">
        <v>2873</v>
      </c>
      <c r="AB85" s="71" t="s">
        <v>466</v>
      </c>
      <c r="AC85" s="48" t="n">
        <v>10929</v>
      </c>
      <c r="AD85" s="71" t="s">
        <v>319</v>
      </c>
      <c r="AE85" s="71" t="n">
        <v>3560</v>
      </c>
      <c r="AF85" s="71" t="s">
        <v>319</v>
      </c>
      <c r="AG85" s="71" t="n">
        <v>2960</v>
      </c>
      <c r="AH85" s="71" t="s">
        <v>319</v>
      </c>
      <c r="AI85" s="71" t="n">
        <v>3400</v>
      </c>
      <c r="AJ85" s="71" t="s">
        <v>319</v>
      </c>
      <c r="AK85" s="71" t="n">
        <v>6800</v>
      </c>
      <c r="AL85" s="71" t="s">
        <v>319</v>
      </c>
      <c r="AM85" s="229" t="n">
        <f aca="false">O85+Q85+S85+U85+W85+Y85+AA85+AC85+AE85+AG85+AI85+AK85</f>
        <v>47760</v>
      </c>
      <c r="AN85" s="230"/>
      <c r="AO85" s="231"/>
      <c r="AP85" s="231"/>
    </row>
    <row collapsed="false" customFormat="false" customHeight="false" hidden="false" ht="15.75" outlineLevel="0" r="86">
      <c r="A86" s="233"/>
      <c r="B86" s="55"/>
      <c r="C86" s="55"/>
      <c r="D86" s="55"/>
      <c r="E86" s="56" t="s">
        <v>824</v>
      </c>
      <c r="F86" s="34" t="s">
        <v>823</v>
      </c>
      <c r="G86" s="55" t="s">
        <v>827</v>
      </c>
      <c r="H86" s="55" t="n">
        <v>230</v>
      </c>
      <c r="I86" s="55" t="s">
        <v>826</v>
      </c>
      <c r="J86" s="55" t="n">
        <v>2</v>
      </c>
      <c r="K86" s="34" t="s">
        <v>52</v>
      </c>
      <c r="L86" s="34" t="s">
        <v>52</v>
      </c>
      <c r="M86" s="71" t="n">
        <v>24444</v>
      </c>
      <c r="N86" s="71" t="n">
        <v>24444</v>
      </c>
      <c r="O86" s="48" t="n">
        <v>2037</v>
      </c>
      <c r="P86" s="71" t="s">
        <v>466</v>
      </c>
      <c r="Q86" s="71" t="n">
        <v>2037</v>
      </c>
      <c r="R86" s="71" t="s">
        <v>466</v>
      </c>
      <c r="S86" s="71" t="n">
        <v>2037</v>
      </c>
      <c r="T86" s="71" t="s">
        <v>466</v>
      </c>
      <c r="U86" s="71" t="n">
        <v>2037</v>
      </c>
      <c r="V86" s="71" t="s">
        <v>466</v>
      </c>
      <c r="W86" s="71" t="n">
        <v>2037</v>
      </c>
      <c r="X86" s="71" t="s">
        <v>466</v>
      </c>
      <c r="Y86" s="71" t="n">
        <v>2037</v>
      </c>
      <c r="Z86" s="71" t="s">
        <v>466</v>
      </c>
      <c r="AA86" s="71" t="n">
        <v>2037</v>
      </c>
      <c r="AB86" s="71" t="s">
        <v>466</v>
      </c>
      <c r="AC86" s="48" t="n">
        <v>1988</v>
      </c>
      <c r="AD86" s="71" t="s">
        <v>319</v>
      </c>
      <c r="AE86" s="71" t="n">
        <v>2686</v>
      </c>
      <c r="AF86" s="71" t="s">
        <v>319</v>
      </c>
      <c r="AG86" s="71" t="n">
        <v>2303</v>
      </c>
      <c r="AH86" s="71" t="s">
        <v>319</v>
      </c>
      <c r="AI86" s="71" t="n">
        <v>2716</v>
      </c>
      <c r="AJ86" s="71" t="s">
        <v>319</v>
      </c>
      <c r="AK86" s="71" t="n">
        <v>5040</v>
      </c>
      <c r="AL86" s="71" t="s">
        <v>319</v>
      </c>
      <c r="AM86" s="229" t="n">
        <f aca="false">O86+Q86+S86+U86+W86+Y86+AA86+AC86+AE86+AG86+AI86+AK86</f>
        <v>28992</v>
      </c>
      <c r="AN86" s="230"/>
      <c r="AO86" s="231"/>
      <c r="AP86" s="231"/>
    </row>
    <row collapsed="false" customFormat="false" customHeight="true" hidden="false" ht="15.75" outlineLevel="0" r="87">
      <c r="A87" s="55" t="n">
        <v>39</v>
      </c>
      <c r="B87" s="55" t="n">
        <v>8039</v>
      </c>
      <c r="C87" s="55" t="s">
        <v>820</v>
      </c>
      <c r="D87" s="55" t="s">
        <v>821</v>
      </c>
      <c r="E87" s="56" t="s">
        <v>822</v>
      </c>
      <c r="F87" s="34" t="s">
        <v>823</v>
      </c>
      <c r="G87" s="55"/>
      <c r="H87" s="55"/>
      <c r="I87" s="55"/>
      <c r="J87" s="55"/>
      <c r="K87" s="34" t="s">
        <v>52</v>
      </c>
      <c r="L87" s="34" t="s">
        <v>52</v>
      </c>
      <c r="M87" s="71" t="n">
        <v>8050</v>
      </c>
      <c r="N87" s="71" t="n">
        <v>7574</v>
      </c>
      <c r="O87" s="48" t="n">
        <v>711</v>
      </c>
      <c r="P87" s="71" t="s">
        <v>319</v>
      </c>
      <c r="Q87" s="71" t="n">
        <v>643</v>
      </c>
      <c r="R87" s="71" t="s">
        <v>319</v>
      </c>
      <c r="S87" s="71" t="n">
        <v>640</v>
      </c>
      <c r="T87" s="71" t="s">
        <v>319</v>
      </c>
      <c r="U87" s="71" t="n">
        <v>718</v>
      </c>
      <c r="V87" s="71" t="s">
        <v>319</v>
      </c>
      <c r="W87" s="71" t="n">
        <v>601</v>
      </c>
      <c r="X87" s="71" t="s">
        <v>319</v>
      </c>
      <c r="Y87" s="71" t="n">
        <v>575</v>
      </c>
      <c r="Z87" s="71" t="s">
        <v>319</v>
      </c>
      <c r="AA87" s="71" t="n">
        <v>472</v>
      </c>
      <c r="AB87" s="71" t="s">
        <v>319</v>
      </c>
      <c r="AC87" s="71" t="n">
        <v>473</v>
      </c>
      <c r="AD87" s="71" t="s">
        <v>319</v>
      </c>
      <c r="AE87" s="71" t="n">
        <v>788</v>
      </c>
      <c r="AF87" s="71" t="s">
        <v>319</v>
      </c>
      <c r="AG87" s="71" t="n">
        <v>593</v>
      </c>
      <c r="AH87" s="71" t="s">
        <v>319</v>
      </c>
      <c r="AI87" s="71" t="n">
        <v>644</v>
      </c>
      <c r="AJ87" s="71" t="s">
        <v>319</v>
      </c>
      <c r="AK87" s="71" t="n">
        <v>644</v>
      </c>
      <c r="AL87" s="71" t="s">
        <v>319</v>
      </c>
      <c r="AM87" s="229" t="n">
        <f aca="false">O87+Q87+S87+U87+W87+Y87+AA87+AC87+AE87+AG87+AI87+AK87</f>
        <v>7502</v>
      </c>
      <c r="AN87" s="230"/>
      <c r="AO87" s="231"/>
      <c r="AP87" s="231"/>
    </row>
    <row collapsed="false" customFormat="false" customHeight="false" hidden="false" ht="15.75" outlineLevel="0" r="88">
      <c r="A88" s="55"/>
      <c r="B88" s="55"/>
      <c r="C88" s="55"/>
      <c r="D88" s="55"/>
      <c r="E88" s="56" t="s">
        <v>824</v>
      </c>
      <c r="F88" s="34" t="s">
        <v>823</v>
      </c>
      <c r="G88" s="55" t="s">
        <v>828</v>
      </c>
      <c r="H88" s="55" t="n">
        <v>46</v>
      </c>
      <c r="I88" s="55" t="s">
        <v>826</v>
      </c>
      <c r="J88" s="55" t="n">
        <v>4</v>
      </c>
      <c r="K88" s="34" t="s">
        <v>52</v>
      </c>
      <c r="L88" s="34" t="s">
        <v>52</v>
      </c>
      <c r="M88" s="71" t="n">
        <v>7221</v>
      </c>
      <c r="N88" s="71" t="n">
        <v>8605</v>
      </c>
      <c r="O88" s="48" t="n">
        <v>1228</v>
      </c>
      <c r="P88" s="71" t="s">
        <v>319</v>
      </c>
      <c r="Q88" s="71" t="n">
        <v>965</v>
      </c>
      <c r="R88" s="71" t="s">
        <v>319</v>
      </c>
      <c r="S88" s="71" t="n">
        <v>755</v>
      </c>
      <c r="T88" s="71" t="s">
        <v>319</v>
      </c>
      <c r="U88" s="71" t="n">
        <v>647</v>
      </c>
      <c r="V88" s="71" t="s">
        <v>319</v>
      </c>
      <c r="W88" s="71" t="n">
        <v>404</v>
      </c>
      <c r="X88" s="71" t="s">
        <v>319</v>
      </c>
      <c r="Y88" s="71" t="n">
        <v>249</v>
      </c>
      <c r="Z88" s="71" t="s">
        <v>319</v>
      </c>
      <c r="AA88" s="71" t="n">
        <v>239</v>
      </c>
      <c r="AB88" s="71" t="s">
        <v>319</v>
      </c>
      <c r="AC88" s="71" t="n">
        <v>242</v>
      </c>
      <c r="AD88" s="71" t="s">
        <v>319</v>
      </c>
      <c r="AE88" s="71" t="n">
        <v>888</v>
      </c>
      <c r="AF88" s="71" t="s">
        <v>319</v>
      </c>
      <c r="AG88" s="71" t="n">
        <v>823</v>
      </c>
      <c r="AH88" s="71" t="s">
        <v>319</v>
      </c>
      <c r="AI88" s="71" t="n">
        <v>1024</v>
      </c>
      <c r="AJ88" s="71" t="s">
        <v>319</v>
      </c>
      <c r="AK88" s="71" t="n">
        <v>1015</v>
      </c>
      <c r="AL88" s="71" t="s">
        <v>319</v>
      </c>
      <c r="AM88" s="229" t="n">
        <f aca="false">O88+Q88+S88+U88+W88+Y88+AA88+AC88+AE88+AG88+AI88+AK88</f>
        <v>8479</v>
      </c>
      <c r="AN88" s="230"/>
      <c r="AO88" s="231"/>
      <c r="AP88" s="231"/>
    </row>
    <row collapsed="false" customFormat="false" customHeight="true" hidden="false" ht="15.75" outlineLevel="0" r="89">
      <c r="A89" s="55" t="n">
        <v>40</v>
      </c>
      <c r="B89" s="55" t="n">
        <v>8040</v>
      </c>
      <c r="C89" s="55" t="s">
        <v>820</v>
      </c>
      <c r="D89" s="55" t="s">
        <v>821</v>
      </c>
      <c r="E89" s="56" t="s">
        <v>822</v>
      </c>
      <c r="F89" s="34" t="s">
        <v>823</v>
      </c>
      <c r="G89" s="55"/>
      <c r="H89" s="55"/>
      <c r="I89" s="55"/>
      <c r="J89" s="55"/>
      <c r="K89" s="34" t="s">
        <v>52</v>
      </c>
      <c r="L89" s="34" t="s">
        <v>52</v>
      </c>
      <c r="M89" s="71" t="n">
        <v>11064</v>
      </c>
      <c r="N89" s="71" t="n">
        <v>9504</v>
      </c>
      <c r="O89" s="48" t="n">
        <v>1072</v>
      </c>
      <c r="P89" s="71" t="s">
        <v>319</v>
      </c>
      <c r="Q89" s="71" t="n">
        <v>922</v>
      </c>
      <c r="R89" s="71" t="s">
        <v>319</v>
      </c>
      <c r="S89" s="71" t="n">
        <v>855</v>
      </c>
      <c r="T89" s="71" t="s">
        <v>319</v>
      </c>
      <c r="U89" s="71" t="n">
        <v>942</v>
      </c>
      <c r="V89" s="71" t="s">
        <v>319</v>
      </c>
      <c r="W89" s="71" t="n">
        <v>715</v>
      </c>
      <c r="X89" s="71" t="s">
        <v>319</v>
      </c>
      <c r="Y89" s="71" t="n">
        <v>647</v>
      </c>
      <c r="Z89" s="71" t="s">
        <v>319</v>
      </c>
      <c r="AA89" s="71" t="n">
        <v>761</v>
      </c>
      <c r="AB89" s="71" t="s">
        <v>319</v>
      </c>
      <c r="AC89" s="71" t="n">
        <v>609</v>
      </c>
      <c r="AD89" s="71" t="s">
        <v>319</v>
      </c>
      <c r="AE89" s="71" t="n">
        <v>745</v>
      </c>
      <c r="AF89" s="71" t="s">
        <v>319</v>
      </c>
      <c r="AG89" s="71" t="n">
        <v>906</v>
      </c>
      <c r="AH89" s="71" t="s">
        <v>319</v>
      </c>
      <c r="AI89" s="71" t="n">
        <v>902</v>
      </c>
      <c r="AJ89" s="71" t="s">
        <v>319</v>
      </c>
      <c r="AK89" s="71" t="n">
        <v>1024</v>
      </c>
      <c r="AL89" s="71" t="s">
        <v>319</v>
      </c>
      <c r="AM89" s="229" t="n">
        <f aca="false">O89+Q89+S89+U89+W89+Y89+AA89+AC89+AE89+AG89+AI89+AK89</f>
        <v>10100</v>
      </c>
      <c r="AN89" s="230"/>
      <c r="AO89" s="231"/>
      <c r="AP89" s="231"/>
    </row>
    <row collapsed="false" customFormat="false" customHeight="false" hidden="false" ht="15.75" outlineLevel="0" r="90">
      <c r="A90" s="55"/>
      <c r="B90" s="55"/>
      <c r="C90" s="55"/>
      <c r="D90" s="55"/>
      <c r="E90" s="56" t="s">
        <v>824</v>
      </c>
      <c r="F90" s="34" t="s">
        <v>823</v>
      </c>
      <c r="G90" s="55" t="s">
        <v>828</v>
      </c>
      <c r="H90" s="55" t="n">
        <v>30</v>
      </c>
      <c r="I90" s="55" t="s">
        <v>826</v>
      </c>
      <c r="J90" s="55" t="n">
        <v>4</v>
      </c>
      <c r="K90" s="34" t="s">
        <v>52</v>
      </c>
      <c r="L90" s="34" t="s">
        <v>52</v>
      </c>
      <c r="M90" s="71" t="n">
        <v>2219</v>
      </c>
      <c r="N90" s="71" t="n">
        <v>893</v>
      </c>
      <c r="O90" s="48" t="n">
        <v>261</v>
      </c>
      <c r="P90" s="71" t="s">
        <v>319</v>
      </c>
      <c r="Q90" s="71" t="n">
        <v>168</v>
      </c>
      <c r="R90" s="71" t="s">
        <v>319</v>
      </c>
      <c r="S90" s="71" t="n">
        <v>165</v>
      </c>
      <c r="T90" s="71" t="s">
        <v>319</v>
      </c>
      <c r="U90" s="71" t="n">
        <v>177</v>
      </c>
      <c r="V90" s="71" t="s">
        <v>319</v>
      </c>
      <c r="W90" s="71" t="n">
        <v>138</v>
      </c>
      <c r="X90" s="71" t="s">
        <v>319</v>
      </c>
      <c r="Y90" s="71" t="n">
        <v>87</v>
      </c>
      <c r="Z90" s="71" t="s">
        <v>319</v>
      </c>
      <c r="AA90" s="71" t="n">
        <v>102</v>
      </c>
      <c r="AB90" s="71" t="s">
        <v>319</v>
      </c>
      <c r="AC90" s="71" t="n">
        <v>245</v>
      </c>
      <c r="AD90" s="71" t="s">
        <v>319</v>
      </c>
      <c r="AE90" s="71" t="n">
        <v>198</v>
      </c>
      <c r="AF90" s="71" t="s">
        <v>319</v>
      </c>
      <c r="AG90" s="71" t="n">
        <v>239</v>
      </c>
      <c r="AH90" s="71" t="s">
        <v>319</v>
      </c>
      <c r="AI90" s="71" t="n">
        <v>227</v>
      </c>
      <c r="AJ90" s="71" t="s">
        <v>319</v>
      </c>
      <c r="AK90" s="71" t="n">
        <v>229</v>
      </c>
      <c r="AL90" s="71" t="s">
        <v>319</v>
      </c>
      <c r="AM90" s="229" t="n">
        <f aca="false">O90+Q90+S90+U90+W90+Y90+AA90+AC90+AE90+AG90+AI90+AK90</f>
        <v>2236</v>
      </c>
      <c r="AN90" s="230"/>
      <c r="AO90" s="231"/>
      <c r="AP90" s="231"/>
    </row>
    <row collapsed="false" customFormat="false" customHeight="true" hidden="false" ht="15.75" outlineLevel="0" r="91">
      <c r="A91" s="55" t="n">
        <v>41</v>
      </c>
      <c r="B91" s="55" t="n">
        <v>8041</v>
      </c>
      <c r="C91" s="55" t="s">
        <v>820</v>
      </c>
      <c r="D91" s="55" t="s">
        <v>821</v>
      </c>
      <c r="E91" s="56" t="s">
        <v>822</v>
      </c>
      <c r="F91" s="34" t="s">
        <v>823</v>
      </c>
      <c r="G91" s="55"/>
      <c r="H91" s="55"/>
      <c r="I91" s="55"/>
      <c r="J91" s="55"/>
      <c r="K91" s="34" t="s">
        <v>52</v>
      </c>
      <c r="L91" s="34" t="s">
        <v>52</v>
      </c>
      <c r="M91" s="71" t="n">
        <v>16760</v>
      </c>
      <c r="N91" s="71" t="n">
        <v>17900</v>
      </c>
      <c r="O91" s="48" t="n">
        <v>1260</v>
      </c>
      <c r="P91" s="71" t="s">
        <v>319</v>
      </c>
      <c r="Q91" s="71" t="n">
        <v>1200</v>
      </c>
      <c r="R91" s="71" t="s">
        <v>319</v>
      </c>
      <c r="S91" s="71" t="n">
        <v>1340</v>
      </c>
      <c r="T91" s="71" t="s">
        <v>319</v>
      </c>
      <c r="U91" s="71" t="n">
        <v>1240</v>
      </c>
      <c r="V91" s="71" t="s">
        <v>319</v>
      </c>
      <c r="W91" s="71" t="n">
        <v>1160</v>
      </c>
      <c r="X91" s="71" t="s">
        <v>319</v>
      </c>
      <c r="Y91" s="71" t="n">
        <v>1180</v>
      </c>
      <c r="Z91" s="71" t="s">
        <v>319</v>
      </c>
      <c r="AA91" s="71" t="n">
        <v>1280</v>
      </c>
      <c r="AB91" s="71" t="s">
        <v>319</v>
      </c>
      <c r="AC91" s="71" t="n">
        <v>1060</v>
      </c>
      <c r="AD91" s="71" t="s">
        <v>319</v>
      </c>
      <c r="AE91" s="71" t="n">
        <v>1180</v>
      </c>
      <c r="AF91" s="71" t="s">
        <v>319</v>
      </c>
      <c r="AG91" s="71" t="n">
        <v>1380</v>
      </c>
      <c r="AH91" s="71" t="s">
        <v>319</v>
      </c>
      <c r="AI91" s="71" t="n">
        <v>1220</v>
      </c>
      <c r="AJ91" s="71" t="s">
        <v>319</v>
      </c>
      <c r="AK91" s="71" t="n">
        <v>1320</v>
      </c>
      <c r="AL91" s="71" t="s">
        <v>319</v>
      </c>
      <c r="AM91" s="229" t="n">
        <f aca="false">O91+Q91+S91+U91+W91+Y91+AA91+AC91+AE91+AG91+AI91+AK91</f>
        <v>14820</v>
      </c>
      <c r="AN91" s="230"/>
      <c r="AO91" s="231"/>
      <c r="AP91" s="231"/>
    </row>
    <row collapsed="false" customFormat="false" customHeight="false" hidden="false" ht="15.75" outlineLevel="0" r="92">
      <c r="A92" s="55"/>
      <c r="B92" s="55"/>
      <c r="C92" s="55"/>
      <c r="D92" s="55"/>
      <c r="E92" s="56" t="s">
        <v>824</v>
      </c>
      <c r="F92" s="34" t="s">
        <v>823</v>
      </c>
      <c r="G92" s="55" t="s">
        <v>827</v>
      </c>
      <c r="H92" s="55" t="n">
        <v>154</v>
      </c>
      <c r="I92" s="55" t="s">
        <v>826</v>
      </c>
      <c r="J92" s="55" t="n">
        <v>3</v>
      </c>
      <c r="K92" s="34" t="s">
        <v>52</v>
      </c>
      <c r="L92" s="34" t="s">
        <v>52</v>
      </c>
      <c r="M92" s="71" t="n">
        <v>25190</v>
      </c>
      <c r="N92" s="71" t="n">
        <v>22828</v>
      </c>
      <c r="O92" s="48" t="n">
        <v>2278</v>
      </c>
      <c r="P92" s="71" t="s">
        <v>319</v>
      </c>
      <c r="Q92" s="71" t="n">
        <v>2542</v>
      </c>
      <c r="R92" s="71" t="s">
        <v>319</v>
      </c>
      <c r="S92" s="71" t="n">
        <v>2365</v>
      </c>
      <c r="T92" s="71" t="s">
        <v>319</v>
      </c>
      <c r="U92" s="71" t="n">
        <v>2532</v>
      </c>
      <c r="V92" s="71" t="s">
        <v>319</v>
      </c>
      <c r="W92" s="71" t="n">
        <v>1893</v>
      </c>
      <c r="X92" s="71" t="s">
        <v>319</v>
      </c>
      <c r="Y92" s="71" t="n">
        <v>1472</v>
      </c>
      <c r="Z92" s="71" t="s">
        <v>319</v>
      </c>
      <c r="AA92" s="71" t="n">
        <v>1695</v>
      </c>
      <c r="AB92" s="71" t="s">
        <v>319</v>
      </c>
      <c r="AC92" s="71" t="n">
        <v>1165</v>
      </c>
      <c r="AD92" s="71" t="s">
        <v>319</v>
      </c>
      <c r="AE92" s="71" t="n">
        <v>1423</v>
      </c>
      <c r="AF92" s="71" t="s">
        <v>319</v>
      </c>
      <c r="AG92" s="71" t="n">
        <v>2417</v>
      </c>
      <c r="AH92" s="71" t="s">
        <v>319</v>
      </c>
      <c r="AI92" s="71" t="n">
        <v>2396</v>
      </c>
      <c r="AJ92" s="71" t="s">
        <v>319</v>
      </c>
      <c r="AK92" s="71" t="n">
        <v>2719</v>
      </c>
      <c r="AL92" s="71" t="s">
        <v>319</v>
      </c>
      <c r="AM92" s="229" t="n">
        <f aca="false">O92+Q92+S92+U92+W92+Y92+AA92+AC92+AE92+AG92+AI92+AK92</f>
        <v>24897</v>
      </c>
      <c r="AN92" s="230"/>
      <c r="AO92" s="231"/>
      <c r="AP92" s="231"/>
    </row>
    <row collapsed="false" customFormat="false" customHeight="true" hidden="false" ht="15.75" outlineLevel="0" r="93">
      <c r="A93" s="232" t="n">
        <v>42</v>
      </c>
      <c r="B93" s="55" t="n">
        <v>8042</v>
      </c>
      <c r="C93" s="55" t="s">
        <v>820</v>
      </c>
      <c r="D93" s="55" t="s">
        <v>821</v>
      </c>
      <c r="E93" s="56" t="s">
        <v>822</v>
      </c>
      <c r="F93" s="34" t="s">
        <v>823</v>
      </c>
      <c r="G93" s="55"/>
      <c r="H93" s="55"/>
      <c r="I93" s="55"/>
      <c r="J93" s="55"/>
      <c r="K93" s="34" t="s">
        <v>52</v>
      </c>
      <c r="L93" s="34" t="s">
        <v>52</v>
      </c>
      <c r="M93" s="71" t="n">
        <v>10839</v>
      </c>
      <c r="N93" s="71" t="n">
        <v>4788</v>
      </c>
      <c r="O93" s="48" t="n">
        <v>481</v>
      </c>
      <c r="P93" s="71" t="s">
        <v>319</v>
      </c>
      <c r="Q93" s="71" t="n">
        <v>413</v>
      </c>
      <c r="R93" s="71" t="s">
        <v>319</v>
      </c>
      <c r="S93" s="71" t="n">
        <v>388</v>
      </c>
      <c r="T93" s="71" t="s">
        <v>319</v>
      </c>
      <c r="U93" s="71" t="n">
        <v>419</v>
      </c>
      <c r="V93" s="71" t="s">
        <v>319</v>
      </c>
      <c r="W93" s="71" t="n">
        <v>352</v>
      </c>
      <c r="X93" s="71" t="s">
        <v>319</v>
      </c>
      <c r="Y93" s="71" t="n">
        <v>324</v>
      </c>
      <c r="Z93" s="71" t="s">
        <v>319</v>
      </c>
      <c r="AA93" s="71" t="n">
        <v>340</v>
      </c>
      <c r="AB93" s="71" t="s">
        <v>319</v>
      </c>
      <c r="AC93" s="71" t="n">
        <v>332</v>
      </c>
      <c r="AD93" s="71" t="s">
        <v>319</v>
      </c>
      <c r="AE93" s="71" t="n">
        <v>336</v>
      </c>
      <c r="AF93" s="71" t="s">
        <v>319</v>
      </c>
      <c r="AG93" s="71" t="n">
        <v>405</v>
      </c>
      <c r="AH93" s="71" t="s">
        <v>319</v>
      </c>
      <c r="AI93" s="71" t="n">
        <v>385</v>
      </c>
      <c r="AJ93" s="71" t="s">
        <v>319</v>
      </c>
      <c r="AK93" s="71" t="n">
        <v>444</v>
      </c>
      <c r="AL93" s="71" t="s">
        <v>319</v>
      </c>
      <c r="AM93" s="229" t="n">
        <f aca="false">O93+Q93+S93+U93+W93+Y93+AA93+AC93+AE93+AG93+AI93+AK93</f>
        <v>4619</v>
      </c>
      <c r="AN93" s="230"/>
      <c r="AO93" s="231"/>
      <c r="AP93" s="231"/>
    </row>
    <row collapsed="false" customFormat="false" customHeight="false" hidden="false" ht="15.75" outlineLevel="0" r="94">
      <c r="A94" s="232"/>
      <c r="B94" s="55"/>
      <c r="C94" s="55"/>
      <c r="D94" s="55"/>
      <c r="E94" s="56" t="s">
        <v>824</v>
      </c>
      <c r="F94" s="34" t="s">
        <v>823</v>
      </c>
      <c r="G94" s="55" t="s">
        <v>828</v>
      </c>
      <c r="H94" s="55" t="n">
        <v>30</v>
      </c>
      <c r="I94" s="55" t="s">
        <v>826</v>
      </c>
      <c r="J94" s="55" t="n">
        <v>4</v>
      </c>
      <c r="K94" s="34" t="s">
        <v>52</v>
      </c>
      <c r="L94" s="34" t="s">
        <v>52</v>
      </c>
      <c r="M94" s="71" t="n">
        <v>1532</v>
      </c>
      <c r="N94" s="71" t="n">
        <v>1441</v>
      </c>
      <c r="O94" s="48" t="n">
        <v>179</v>
      </c>
      <c r="P94" s="71" t="s">
        <v>319</v>
      </c>
      <c r="Q94" s="71" t="n">
        <v>147</v>
      </c>
      <c r="R94" s="71" t="s">
        <v>319</v>
      </c>
      <c r="S94" s="71" t="n">
        <v>125</v>
      </c>
      <c r="T94" s="71" t="s">
        <v>319</v>
      </c>
      <c r="U94" s="71" t="n">
        <v>164</v>
      </c>
      <c r="V94" s="71" t="s">
        <v>319</v>
      </c>
      <c r="W94" s="71" t="n">
        <v>113</v>
      </c>
      <c r="X94" s="71" t="s">
        <v>319</v>
      </c>
      <c r="Y94" s="71" t="n">
        <v>81</v>
      </c>
      <c r="Z94" s="71" t="s">
        <v>319</v>
      </c>
      <c r="AA94" s="71" t="n">
        <v>87</v>
      </c>
      <c r="AB94" s="71" t="s">
        <v>319</v>
      </c>
      <c r="AC94" s="71" t="n">
        <v>139</v>
      </c>
      <c r="AD94" s="71" t="s">
        <v>319</v>
      </c>
      <c r="AE94" s="71" t="n">
        <v>127</v>
      </c>
      <c r="AF94" s="71" t="s">
        <v>319</v>
      </c>
      <c r="AG94" s="71" t="n">
        <v>175</v>
      </c>
      <c r="AH94" s="71" t="s">
        <v>319</v>
      </c>
      <c r="AI94" s="71" t="n">
        <v>190</v>
      </c>
      <c r="AJ94" s="71" t="s">
        <v>319</v>
      </c>
      <c r="AK94" s="71" t="n">
        <v>386</v>
      </c>
      <c r="AL94" s="71" t="s">
        <v>319</v>
      </c>
      <c r="AM94" s="229" t="n">
        <f aca="false">O94+Q94+S94+U94+W94+Y94+AA94+AC94+AE94+AG94+AI94+AK94</f>
        <v>1913</v>
      </c>
      <c r="AN94" s="230"/>
      <c r="AO94" s="231"/>
      <c r="AP94" s="231"/>
    </row>
    <row collapsed="false" customFormat="false" customHeight="true" hidden="false" ht="15.75" outlineLevel="0" r="95">
      <c r="A95" s="55" t="n">
        <v>43</v>
      </c>
      <c r="B95" s="55" t="n">
        <v>8043</v>
      </c>
      <c r="C95" s="55" t="s">
        <v>820</v>
      </c>
      <c r="D95" s="55" t="s">
        <v>821</v>
      </c>
      <c r="E95" s="56" t="s">
        <v>822</v>
      </c>
      <c r="F95" s="34" t="s">
        <v>823</v>
      </c>
      <c r="G95" s="55"/>
      <c r="H95" s="55"/>
      <c r="I95" s="55"/>
      <c r="J95" s="55"/>
      <c r="K95" s="34" t="s">
        <v>52</v>
      </c>
      <c r="L95" s="34" t="s">
        <v>52</v>
      </c>
      <c r="M95" s="71" t="n">
        <v>38079</v>
      </c>
      <c r="N95" s="71" t="n">
        <v>37802</v>
      </c>
      <c r="O95" s="48" t="n">
        <v>3438</v>
      </c>
      <c r="P95" s="71" t="s">
        <v>319</v>
      </c>
      <c r="Q95" s="71" t="n">
        <v>3232</v>
      </c>
      <c r="R95" s="71" t="s">
        <v>319</v>
      </c>
      <c r="S95" s="71" t="n">
        <v>3063</v>
      </c>
      <c r="T95" s="71" t="s">
        <v>319</v>
      </c>
      <c r="U95" s="71" t="n">
        <v>3304</v>
      </c>
      <c r="V95" s="71" t="s">
        <v>319</v>
      </c>
      <c r="W95" s="71" t="n">
        <v>3106</v>
      </c>
      <c r="X95" s="71" t="s">
        <v>319</v>
      </c>
      <c r="Y95" s="71" t="n">
        <v>2215</v>
      </c>
      <c r="Z95" s="71" t="s">
        <v>319</v>
      </c>
      <c r="AA95" s="71" t="n">
        <v>2141</v>
      </c>
      <c r="AB95" s="71" t="s">
        <v>319</v>
      </c>
      <c r="AC95" s="71" t="n">
        <v>2056</v>
      </c>
      <c r="AD95" s="71" t="s">
        <v>319</v>
      </c>
      <c r="AE95" s="71" t="n">
        <v>4082</v>
      </c>
      <c r="AF95" s="71" t="s">
        <v>319</v>
      </c>
      <c r="AG95" s="71" t="n">
        <v>2760</v>
      </c>
      <c r="AH95" s="71" t="s">
        <v>319</v>
      </c>
      <c r="AI95" s="71" t="n">
        <v>2760</v>
      </c>
      <c r="AJ95" s="71" t="s">
        <v>319</v>
      </c>
      <c r="AK95" s="71" t="n">
        <v>2760</v>
      </c>
      <c r="AL95" s="71" t="s">
        <v>319</v>
      </c>
      <c r="AM95" s="229" t="n">
        <f aca="false">O95+Q95+S95+U95+W95+Y95+AA95+AC95+AE95+AG95+AI95+AK95</f>
        <v>34917</v>
      </c>
      <c r="AN95" s="230"/>
      <c r="AO95" s="231"/>
      <c r="AP95" s="231"/>
    </row>
    <row collapsed="false" customFormat="false" customHeight="false" hidden="false" ht="15.75" outlineLevel="0" r="96">
      <c r="A96" s="55"/>
      <c r="B96" s="55"/>
      <c r="C96" s="55"/>
      <c r="D96" s="55"/>
      <c r="E96" s="56" t="s">
        <v>824</v>
      </c>
      <c r="F96" s="34" t="s">
        <v>823</v>
      </c>
      <c r="G96" s="55" t="s">
        <v>827</v>
      </c>
      <c r="H96" s="55" t="n">
        <v>228</v>
      </c>
      <c r="I96" s="55" t="s">
        <v>826</v>
      </c>
      <c r="J96" s="55" t="n">
        <v>11</v>
      </c>
      <c r="K96" s="34" t="s">
        <v>52</v>
      </c>
      <c r="L96" s="34" t="s">
        <v>52</v>
      </c>
      <c r="M96" s="71" t="n">
        <v>17868</v>
      </c>
      <c r="N96" s="71" t="n">
        <v>16246</v>
      </c>
      <c r="O96" s="48" t="n">
        <v>2331</v>
      </c>
      <c r="P96" s="71" t="s">
        <v>319</v>
      </c>
      <c r="Q96" s="71" t="n">
        <v>1925</v>
      </c>
      <c r="R96" s="71" t="s">
        <v>319</v>
      </c>
      <c r="S96" s="71" t="n">
        <v>1417</v>
      </c>
      <c r="T96" s="71" t="s">
        <v>319</v>
      </c>
      <c r="U96" s="71" t="n">
        <v>1161</v>
      </c>
      <c r="V96" s="71" t="s">
        <v>319</v>
      </c>
      <c r="W96" s="71" t="n">
        <v>869</v>
      </c>
      <c r="X96" s="71" t="s">
        <v>319</v>
      </c>
      <c r="Y96" s="71" t="n">
        <v>511</v>
      </c>
      <c r="Z96" s="71" t="s">
        <v>319</v>
      </c>
      <c r="AA96" s="71" t="n">
        <v>412</v>
      </c>
      <c r="AB96" s="71" t="s">
        <v>319</v>
      </c>
      <c r="AC96" s="71" t="n">
        <v>403</v>
      </c>
      <c r="AD96" s="71" t="s">
        <v>319</v>
      </c>
      <c r="AE96" s="71" t="n">
        <v>1376</v>
      </c>
      <c r="AF96" s="71" t="s">
        <v>319</v>
      </c>
      <c r="AG96" s="71" t="n">
        <v>730</v>
      </c>
      <c r="AH96" s="71" t="s">
        <v>319</v>
      </c>
      <c r="AI96" s="71" t="n">
        <v>730</v>
      </c>
      <c r="AJ96" s="71" t="s">
        <v>319</v>
      </c>
      <c r="AK96" s="71" t="n">
        <v>730</v>
      </c>
      <c r="AL96" s="71" t="s">
        <v>319</v>
      </c>
      <c r="AM96" s="229" t="n">
        <f aca="false">O96+Q96+S96+U96+W96+Y96+AA96+AC96+AE96+AG96+AI96+AK96</f>
        <v>12595</v>
      </c>
      <c r="AN96" s="230"/>
      <c r="AO96" s="231"/>
      <c r="AP96" s="231"/>
    </row>
    <row collapsed="false" customFormat="false" customHeight="true" hidden="false" ht="15.75" outlineLevel="0" r="97">
      <c r="A97" s="55" t="n">
        <v>44</v>
      </c>
      <c r="B97" s="55" t="n">
        <v>8044</v>
      </c>
      <c r="C97" s="55" t="s">
        <v>820</v>
      </c>
      <c r="D97" s="55" t="s">
        <v>821</v>
      </c>
      <c r="E97" s="56" t="s">
        <v>822</v>
      </c>
      <c r="F97" s="34" t="s">
        <v>823</v>
      </c>
      <c r="G97" s="55"/>
      <c r="H97" s="55"/>
      <c r="I97" s="55"/>
      <c r="J97" s="55"/>
      <c r="K97" s="34" t="s">
        <v>52</v>
      </c>
      <c r="L97" s="34" t="s">
        <v>52</v>
      </c>
      <c r="M97" s="71" t="n">
        <v>22189</v>
      </c>
      <c r="N97" s="71" t="n">
        <v>22790</v>
      </c>
      <c r="O97" s="48" t="n">
        <v>2010</v>
      </c>
      <c r="P97" s="71" t="s">
        <v>319</v>
      </c>
      <c r="Q97" s="71" t="n">
        <v>1830</v>
      </c>
      <c r="R97" s="71" t="s">
        <v>319</v>
      </c>
      <c r="S97" s="71" t="n">
        <v>1840</v>
      </c>
      <c r="T97" s="71" t="s">
        <v>319</v>
      </c>
      <c r="U97" s="71" t="n">
        <v>2060</v>
      </c>
      <c r="V97" s="71" t="s">
        <v>319</v>
      </c>
      <c r="W97" s="71" t="n">
        <v>1790</v>
      </c>
      <c r="X97" s="71" t="s">
        <v>319</v>
      </c>
      <c r="Y97" s="71" t="n">
        <v>1820</v>
      </c>
      <c r="Z97" s="71" t="s">
        <v>319</v>
      </c>
      <c r="AA97" s="71" t="n">
        <v>1560</v>
      </c>
      <c r="AB97" s="71" t="s">
        <v>319</v>
      </c>
      <c r="AC97" s="71" t="n">
        <v>1560</v>
      </c>
      <c r="AD97" s="71" t="s">
        <v>319</v>
      </c>
      <c r="AE97" s="71" t="n">
        <v>2500</v>
      </c>
      <c r="AF97" s="71" t="s">
        <v>319</v>
      </c>
      <c r="AG97" s="71" t="n">
        <v>1850</v>
      </c>
      <c r="AH97" s="71" t="s">
        <v>319</v>
      </c>
      <c r="AI97" s="71" t="n">
        <v>1850</v>
      </c>
      <c r="AJ97" s="71" t="s">
        <v>319</v>
      </c>
      <c r="AK97" s="71" t="n">
        <v>1850</v>
      </c>
      <c r="AL97" s="71" t="s">
        <v>319</v>
      </c>
      <c r="AM97" s="229" t="n">
        <f aca="false">O97+Q97+S97+U97+W97+Y97+AA97+AC97+AE97+AG97+AI97+AK97</f>
        <v>22520</v>
      </c>
      <c r="AN97" s="230"/>
      <c r="AO97" s="231"/>
      <c r="AP97" s="231"/>
    </row>
    <row collapsed="false" customFormat="false" customHeight="false" hidden="false" ht="15.75" outlineLevel="0" r="98">
      <c r="A98" s="55"/>
      <c r="B98" s="55"/>
      <c r="C98" s="55"/>
      <c r="D98" s="55"/>
      <c r="E98" s="56" t="s">
        <v>824</v>
      </c>
      <c r="F98" s="34" t="s">
        <v>823</v>
      </c>
      <c r="G98" s="55" t="s">
        <v>827</v>
      </c>
      <c r="H98" s="55" t="n">
        <v>114</v>
      </c>
      <c r="I98" s="55" t="s">
        <v>826</v>
      </c>
      <c r="J98" s="55" t="n">
        <v>8</v>
      </c>
      <c r="K98" s="34" t="s">
        <v>52</v>
      </c>
      <c r="L98" s="34" t="s">
        <v>52</v>
      </c>
      <c r="M98" s="71" t="n">
        <v>15505</v>
      </c>
      <c r="N98" s="71" t="n">
        <v>14185</v>
      </c>
      <c r="O98" s="48" t="n">
        <v>2032</v>
      </c>
      <c r="P98" s="71" t="s">
        <v>319</v>
      </c>
      <c r="Q98" s="71" t="n">
        <v>1832</v>
      </c>
      <c r="R98" s="71" t="s">
        <v>319</v>
      </c>
      <c r="S98" s="71" t="n">
        <v>1469</v>
      </c>
      <c r="T98" s="71" t="s">
        <v>319</v>
      </c>
      <c r="U98" s="71" t="n">
        <v>1343</v>
      </c>
      <c r="V98" s="71" t="s">
        <v>319</v>
      </c>
      <c r="W98" s="71" t="n">
        <v>904</v>
      </c>
      <c r="X98" s="71" t="s">
        <v>319</v>
      </c>
      <c r="Y98" s="71" t="n">
        <v>689</v>
      </c>
      <c r="Z98" s="71" t="s">
        <v>319</v>
      </c>
      <c r="AA98" s="71" t="n">
        <v>594</v>
      </c>
      <c r="AB98" s="71" t="s">
        <v>319</v>
      </c>
      <c r="AC98" s="71" t="n">
        <v>588</v>
      </c>
      <c r="AD98" s="71" t="s">
        <v>319</v>
      </c>
      <c r="AE98" s="71" t="n">
        <v>1588</v>
      </c>
      <c r="AF98" s="71" t="s">
        <v>319</v>
      </c>
      <c r="AG98" s="71" t="n">
        <v>1433</v>
      </c>
      <c r="AH98" s="71" t="s">
        <v>319</v>
      </c>
      <c r="AI98" s="71" t="n">
        <v>1757</v>
      </c>
      <c r="AJ98" s="71" t="s">
        <v>319</v>
      </c>
      <c r="AK98" s="71" t="n">
        <v>1744</v>
      </c>
      <c r="AL98" s="71" t="s">
        <v>319</v>
      </c>
      <c r="AM98" s="229" t="n">
        <f aca="false">O98+Q98+S98+U98+W98+Y98+AA98+AC98+AE98+AG98+AI98+AK98</f>
        <v>15973</v>
      </c>
      <c r="AN98" s="230"/>
      <c r="AO98" s="231"/>
      <c r="AP98" s="231"/>
    </row>
    <row collapsed="false" customFormat="false" customHeight="true" hidden="false" ht="15.75" outlineLevel="0" r="99">
      <c r="A99" s="55" t="n">
        <v>45</v>
      </c>
      <c r="B99" s="55" t="n">
        <v>8045</v>
      </c>
      <c r="C99" s="55" t="s">
        <v>820</v>
      </c>
      <c r="D99" s="55" t="s">
        <v>821</v>
      </c>
      <c r="E99" s="56" t="s">
        <v>822</v>
      </c>
      <c r="F99" s="34" t="s">
        <v>823</v>
      </c>
      <c r="G99" s="55"/>
      <c r="H99" s="55"/>
      <c r="I99" s="55"/>
      <c r="J99" s="55"/>
      <c r="K99" s="34" t="s">
        <v>52</v>
      </c>
      <c r="L99" s="34" t="s">
        <v>52</v>
      </c>
      <c r="M99" s="71" t="n">
        <v>22315</v>
      </c>
      <c r="N99" s="71" t="n">
        <v>23355</v>
      </c>
      <c r="O99" s="48" t="n">
        <v>4185</v>
      </c>
      <c r="P99" s="71" t="s">
        <v>319</v>
      </c>
      <c r="Q99" s="71" t="n">
        <v>2310</v>
      </c>
      <c r="R99" s="71" t="s">
        <v>319</v>
      </c>
      <c r="S99" s="71" t="n">
        <v>630</v>
      </c>
      <c r="T99" s="71" t="s">
        <v>319</v>
      </c>
      <c r="U99" s="71" t="n">
        <v>1320</v>
      </c>
      <c r="V99" s="71" t="s">
        <v>319</v>
      </c>
      <c r="W99" s="71" t="n">
        <v>1860</v>
      </c>
      <c r="X99" s="71" t="s">
        <v>319</v>
      </c>
      <c r="Y99" s="71" t="n">
        <v>2085</v>
      </c>
      <c r="Z99" s="71" t="s">
        <v>319</v>
      </c>
      <c r="AA99" s="71" t="n">
        <v>1380</v>
      </c>
      <c r="AB99" s="71" t="s">
        <v>319</v>
      </c>
      <c r="AC99" s="71" t="n">
        <v>2145</v>
      </c>
      <c r="AD99" s="71" t="s">
        <v>319</v>
      </c>
      <c r="AE99" s="71" t="n">
        <v>1935</v>
      </c>
      <c r="AF99" s="71" t="s">
        <v>319</v>
      </c>
      <c r="AG99" s="71" t="n">
        <v>1950</v>
      </c>
      <c r="AH99" s="71" t="s">
        <v>319</v>
      </c>
      <c r="AI99" s="71" t="n">
        <v>1920</v>
      </c>
      <c r="AJ99" s="71" t="s">
        <v>319</v>
      </c>
      <c r="AK99" s="71" t="n">
        <v>1965</v>
      </c>
      <c r="AL99" s="71" t="s">
        <v>319</v>
      </c>
      <c r="AM99" s="229" t="n">
        <f aca="false">O99+Q99+S99+U99+W99+Y99+AA99+AC99+AE99+AG99+AI99+AK99</f>
        <v>23685</v>
      </c>
      <c r="AN99" s="230"/>
      <c r="AO99" s="231"/>
      <c r="AP99" s="231"/>
    </row>
    <row collapsed="false" customFormat="false" customHeight="false" hidden="false" ht="15.75" outlineLevel="0" r="100">
      <c r="A100" s="55"/>
      <c r="B100" s="55"/>
      <c r="C100" s="55"/>
      <c r="D100" s="55"/>
      <c r="E100" s="56" t="s">
        <v>824</v>
      </c>
      <c r="F100" s="34" t="s">
        <v>823</v>
      </c>
      <c r="G100" s="55" t="s">
        <v>831</v>
      </c>
      <c r="H100" s="55" t="n">
        <v>387</v>
      </c>
      <c r="I100" s="55" t="s">
        <v>826</v>
      </c>
      <c r="J100" s="55" t="n">
        <v>11</v>
      </c>
      <c r="K100" s="34" t="s">
        <v>52</v>
      </c>
      <c r="L100" s="34" t="s">
        <v>52</v>
      </c>
      <c r="M100" s="71" t="n">
        <v>30237</v>
      </c>
      <c r="N100" s="71" t="n">
        <v>29733</v>
      </c>
      <c r="O100" s="48" t="n">
        <v>4641</v>
      </c>
      <c r="P100" s="71" t="s">
        <v>319</v>
      </c>
      <c r="Q100" s="71" t="n">
        <v>2277</v>
      </c>
      <c r="R100" s="71" t="s">
        <v>319</v>
      </c>
      <c r="S100" s="71" t="n">
        <v>2780</v>
      </c>
      <c r="T100" s="71" t="s">
        <v>319</v>
      </c>
      <c r="U100" s="71" t="n">
        <v>2726</v>
      </c>
      <c r="V100" s="71" t="s">
        <v>319</v>
      </c>
      <c r="W100" s="71" t="n">
        <v>1748</v>
      </c>
      <c r="X100" s="71" t="s">
        <v>319</v>
      </c>
      <c r="Y100" s="71" t="n">
        <v>1295</v>
      </c>
      <c r="Z100" s="71" t="s">
        <v>319</v>
      </c>
      <c r="AA100" s="71" t="n">
        <v>1039</v>
      </c>
      <c r="AB100" s="71" t="s">
        <v>319</v>
      </c>
      <c r="AC100" s="71" t="n">
        <v>1967</v>
      </c>
      <c r="AD100" s="71" t="s">
        <v>319</v>
      </c>
      <c r="AE100" s="71" t="n">
        <v>3504</v>
      </c>
      <c r="AF100" s="71" t="s">
        <v>319</v>
      </c>
      <c r="AG100" s="71" t="n">
        <v>1404</v>
      </c>
      <c r="AH100" s="71" t="s">
        <v>319</v>
      </c>
      <c r="AI100" s="71" t="n">
        <v>3559</v>
      </c>
      <c r="AJ100" s="71" t="s">
        <v>319</v>
      </c>
      <c r="AK100" s="71" t="n">
        <v>3731</v>
      </c>
      <c r="AL100" s="71" t="s">
        <v>319</v>
      </c>
      <c r="AM100" s="229" t="n">
        <f aca="false">O100+Q100+S100+U100+W100+Y100+AA100+AC100+AE100+AG100+AI100+AK100</f>
        <v>30671</v>
      </c>
      <c r="AN100" s="230"/>
      <c r="AO100" s="231"/>
      <c r="AP100" s="231"/>
    </row>
    <row collapsed="false" customFormat="false" customHeight="true" hidden="false" ht="15.75" outlineLevel="0" r="101">
      <c r="A101" s="55" t="n">
        <v>46</v>
      </c>
      <c r="B101" s="55" t="n">
        <v>8046</v>
      </c>
      <c r="C101" s="55" t="s">
        <v>820</v>
      </c>
      <c r="D101" s="55" t="s">
        <v>821</v>
      </c>
      <c r="E101" s="56" t="s">
        <v>822</v>
      </c>
      <c r="F101" s="34" t="s">
        <v>823</v>
      </c>
      <c r="G101" s="55"/>
      <c r="H101" s="55"/>
      <c r="I101" s="55"/>
      <c r="J101" s="55"/>
      <c r="K101" s="34" t="s">
        <v>52</v>
      </c>
      <c r="L101" s="34" t="s">
        <v>52</v>
      </c>
      <c r="M101" s="71" t="n">
        <v>91920</v>
      </c>
      <c r="N101" s="71" t="n">
        <v>91920</v>
      </c>
      <c r="O101" s="48" t="n">
        <v>7660</v>
      </c>
      <c r="P101" s="71" t="s">
        <v>466</v>
      </c>
      <c r="Q101" s="71" t="n">
        <v>7660</v>
      </c>
      <c r="R101" s="71" t="s">
        <v>466</v>
      </c>
      <c r="S101" s="71" t="n">
        <v>7660</v>
      </c>
      <c r="T101" s="71" t="s">
        <v>466</v>
      </c>
      <c r="U101" s="71" t="n">
        <v>7660</v>
      </c>
      <c r="V101" s="71" t="s">
        <v>466</v>
      </c>
      <c r="W101" s="71" t="n">
        <v>7660</v>
      </c>
      <c r="X101" s="71" t="s">
        <v>466</v>
      </c>
      <c r="Y101" s="71" t="n">
        <v>7660</v>
      </c>
      <c r="Z101" s="71" t="s">
        <v>466</v>
      </c>
      <c r="AA101" s="71" t="n">
        <v>7660</v>
      </c>
      <c r="AB101" s="71" t="s">
        <v>466</v>
      </c>
      <c r="AC101" s="48" t="n">
        <v>0</v>
      </c>
      <c r="AD101" s="48" t="s">
        <v>319</v>
      </c>
      <c r="AE101" s="71" t="n">
        <v>22240</v>
      </c>
      <c r="AF101" s="71" t="s">
        <v>319</v>
      </c>
      <c r="AG101" s="71" t="n">
        <v>20400</v>
      </c>
      <c r="AH101" s="71" t="s">
        <v>319</v>
      </c>
      <c r="AI101" s="71" t="n">
        <v>2040</v>
      </c>
      <c r="AJ101" s="71" t="s">
        <v>319</v>
      </c>
      <c r="AK101" s="71" t="n">
        <v>2040</v>
      </c>
      <c r="AL101" s="71" t="s">
        <v>319</v>
      </c>
      <c r="AM101" s="229" t="n">
        <f aca="false">O101+Q101+S101+U101+W101+Y101+AA101+AC101+AE101+AG101+AI101+AK101</f>
        <v>100340</v>
      </c>
      <c r="AN101" s="230"/>
      <c r="AO101" s="231"/>
      <c r="AP101" s="231"/>
    </row>
    <row collapsed="false" customFormat="false" customHeight="false" hidden="false" ht="15.75" outlineLevel="0" r="102">
      <c r="A102" s="55"/>
      <c r="B102" s="55"/>
      <c r="C102" s="55"/>
      <c r="D102" s="55"/>
      <c r="E102" s="56" t="s">
        <v>824</v>
      </c>
      <c r="F102" s="34" t="s">
        <v>823</v>
      </c>
      <c r="G102" s="55" t="s">
        <v>828</v>
      </c>
      <c r="H102" s="55" t="n">
        <v>449</v>
      </c>
      <c r="I102" s="55" t="s">
        <v>826</v>
      </c>
      <c r="J102" s="55" t="n">
        <v>8</v>
      </c>
      <c r="K102" s="34" t="s">
        <v>52</v>
      </c>
      <c r="L102" s="34" t="s">
        <v>52</v>
      </c>
      <c r="M102" s="71" t="n">
        <v>36588</v>
      </c>
      <c r="N102" s="71" t="n">
        <v>33988</v>
      </c>
      <c r="O102" s="48" t="n">
        <v>3049</v>
      </c>
      <c r="P102" s="71" t="s">
        <v>466</v>
      </c>
      <c r="Q102" s="71" t="n">
        <v>3049</v>
      </c>
      <c r="R102" s="71" t="s">
        <v>466</v>
      </c>
      <c r="S102" s="71" t="n">
        <v>3049</v>
      </c>
      <c r="T102" s="71" t="s">
        <v>466</v>
      </c>
      <c r="U102" s="71" t="n">
        <v>3049</v>
      </c>
      <c r="V102" s="71" t="s">
        <v>466</v>
      </c>
      <c r="W102" s="71" t="n">
        <v>3049</v>
      </c>
      <c r="X102" s="71" t="s">
        <v>466</v>
      </c>
      <c r="Y102" s="71" t="n">
        <v>3049</v>
      </c>
      <c r="Z102" s="71" t="s">
        <v>466</v>
      </c>
      <c r="AA102" s="71" t="n">
        <v>3049</v>
      </c>
      <c r="AB102" s="71" t="s">
        <v>466</v>
      </c>
      <c r="AC102" s="48" t="n">
        <v>0</v>
      </c>
      <c r="AD102" s="48" t="s">
        <v>319</v>
      </c>
      <c r="AE102" s="71" t="n">
        <v>2464</v>
      </c>
      <c r="AF102" s="71" t="s">
        <v>319</v>
      </c>
      <c r="AG102" s="71" t="n">
        <v>1481</v>
      </c>
      <c r="AH102" s="71" t="s">
        <v>319</v>
      </c>
      <c r="AI102" s="71" t="n">
        <v>1592</v>
      </c>
      <c r="AJ102" s="71" t="s">
        <v>319</v>
      </c>
      <c r="AK102" s="71" t="n">
        <v>1904</v>
      </c>
      <c r="AL102" s="71" t="s">
        <v>319</v>
      </c>
      <c r="AM102" s="229" t="n">
        <f aca="false">O102+Q102+S102+U102+W102+Y102+AA102+AC102+AE102+AG102+AI102+AK102</f>
        <v>28784</v>
      </c>
      <c r="AN102" s="230"/>
      <c r="AO102" s="231"/>
      <c r="AP102" s="231"/>
    </row>
    <row collapsed="false" customFormat="false" customHeight="true" hidden="false" ht="15.75" outlineLevel="0" r="103">
      <c r="A103" s="55" t="n">
        <v>47</v>
      </c>
      <c r="B103" s="55" t="n">
        <v>8047</v>
      </c>
      <c r="C103" s="55" t="s">
        <v>820</v>
      </c>
      <c r="D103" s="55" t="s">
        <v>821</v>
      </c>
      <c r="E103" s="56" t="s">
        <v>822</v>
      </c>
      <c r="F103" s="34" t="s">
        <v>823</v>
      </c>
      <c r="G103" s="55"/>
      <c r="H103" s="55"/>
      <c r="I103" s="55"/>
      <c r="J103" s="55"/>
      <c r="K103" s="34" t="s">
        <v>52</v>
      </c>
      <c r="L103" s="34" t="s">
        <v>52</v>
      </c>
      <c r="M103" s="71" t="n">
        <v>69460</v>
      </c>
      <c r="N103" s="71" t="n">
        <v>64240</v>
      </c>
      <c r="O103" s="48" t="n">
        <v>6240</v>
      </c>
      <c r="P103" s="71" t="s">
        <v>319</v>
      </c>
      <c r="Q103" s="71" t="n">
        <v>5120</v>
      </c>
      <c r="R103" s="71" t="s">
        <v>319</v>
      </c>
      <c r="S103" s="71" t="n">
        <v>5740</v>
      </c>
      <c r="T103" s="71" t="s">
        <v>319</v>
      </c>
      <c r="U103" s="71" t="n">
        <v>5690</v>
      </c>
      <c r="V103" s="71" t="s">
        <v>319</v>
      </c>
      <c r="W103" s="71" t="n">
        <v>4900</v>
      </c>
      <c r="X103" s="71" t="s">
        <v>319</v>
      </c>
      <c r="Y103" s="71" t="n">
        <v>5560</v>
      </c>
      <c r="Z103" s="71" t="s">
        <v>319</v>
      </c>
      <c r="AA103" s="71" t="n">
        <v>2710</v>
      </c>
      <c r="AB103" s="71" t="s">
        <v>319</v>
      </c>
      <c r="AC103" s="71" t="n">
        <v>5350</v>
      </c>
      <c r="AD103" s="71" t="s">
        <v>319</v>
      </c>
      <c r="AE103" s="71" t="n">
        <v>4390</v>
      </c>
      <c r="AF103" s="71" t="s">
        <v>319</v>
      </c>
      <c r="AG103" s="71" t="n">
        <v>4900</v>
      </c>
      <c r="AH103" s="71" t="s">
        <v>319</v>
      </c>
      <c r="AI103" s="71" t="n">
        <v>4880</v>
      </c>
      <c r="AJ103" s="71" t="s">
        <v>319</v>
      </c>
      <c r="AK103" s="71" t="n">
        <v>5090</v>
      </c>
      <c r="AL103" s="71" t="s">
        <v>319</v>
      </c>
      <c r="AM103" s="229" t="n">
        <f aca="false">O103+Q103+S103+U103+W103+Y103+AA103+AC103+AE103+AG103+AI103+AK103</f>
        <v>60570</v>
      </c>
      <c r="AN103" s="230"/>
      <c r="AO103" s="231"/>
      <c r="AP103" s="231"/>
    </row>
    <row collapsed="false" customFormat="false" customHeight="false" hidden="false" ht="15.75" outlineLevel="0" r="104">
      <c r="A104" s="55"/>
      <c r="B104" s="55"/>
      <c r="C104" s="55"/>
      <c r="D104" s="55"/>
      <c r="E104" s="56" t="s">
        <v>824</v>
      </c>
      <c r="F104" s="34" t="s">
        <v>823</v>
      </c>
      <c r="G104" s="55" t="s">
        <v>832</v>
      </c>
      <c r="H104" s="55" t="n">
        <v>586</v>
      </c>
      <c r="I104" s="55" t="s">
        <v>826</v>
      </c>
      <c r="J104" s="55" t="n">
        <v>30</v>
      </c>
      <c r="K104" s="34" t="s">
        <v>52</v>
      </c>
      <c r="L104" s="34" t="s">
        <v>52</v>
      </c>
      <c r="M104" s="71" t="n">
        <v>59351</v>
      </c>
      <c r="N104" s="71" t="n">
        <v>65271</v>
      </c>
      <c r="O104" s="48" t="n">
        <v>7230</v>
      </c>
      <c r="P104" s="71" t="s">
        <v>319</v>
      </c>
      <c r="Q104" s="71" t="n">
        <v>5999</v>
      </c>
      <c r="R104" s="71" t="s">
        <v>319</v>
      </c>
      <c r="S104" s="71" t="n">
        <v>5568</v>
      </c>
      <c r="T104" s="71" t="s">
        <v>319</v>
      </c>
      <c r="U104" s="71" t="n">
        <v>6293</v>
      </c>
      <c r="V104" s="71" t="s">
        <v>319</v>
      </c>
      <c r="W104" s="71" t="n">
        <v>4185</v>
      </c>
      <c r="X104" s="71" t="s">
        <v>319</v>
      </c>
      <c r="Y104" s="71" t="n">
        <v>2556</v>
      </c>
      <c r="Z104" s="71" t="s">
        <v>319</v>
      </c>
      <c r="AA104" s="71" t="n">
        <v>2350</v>
      </c>
      <c r="AB104" s="71" t="s">
        <v>319</v>
      </c>
      <c r="AC104" s="71" t="n">
        <v>5155</v>
      </c>
      <c r="AD104" s="71" t="s">
        <v>319</v>
      </c>
      <c r="AE104" s="71" t="n">
        <v>6412</v>
      </c>
      <c r="AF104" s="71" t="s">
        <v>319</v>
      </c>
      <c r="AG104" s="71" t="n">
        <v>7552</v>
      </c>
      <c r="AH104" s="71" t="s">
        <v>319</v>
      </c>
      <c r="AI104" s="71" t="n">
        <v>8473</v>
      </c>
      <c r="AJ104" s="71" t="s">
        <v>319</v>
      </c>
      <c r="AK104" s="71" t="n">
        <v>9315</v>
      </c>
      <c r="AL104" s="71" t="s">
        <v>319</v>
      </c>
      <c r="AM104" s="229" t="n">
        <f aca="false">O104+Q104+S104+U104+W104+Y104+AA104+AC104+AE104+AG104+AI104+AK104</f>
        <v>71088</v>
      </c>
      <c r="AN104" s="230"/>
      <c r="AO104" s="231"/>
      <c r="AP104" s="231"/>
    </row>
    <row collapsed="false" customFormat="false" customHeight="true" hidden="false" ht="15.75" outlineLevel="0" r="105">
      <c r="A105" s="55" t="n">
        <v>48</v>
      </c>
      <c r="B105" s="55" t="s">
        <v>83</v>
      </c>
      <c r="C105" s="55" t="s">
        <v>820</v>
      </c>
      <c r="D105" s="55" t="s">
        <v>821</v>
      </c>
      <c r="E105" s="56" t="s">
        <v>822</v>
      </c>
      <c r="F105" s="34" t="s">
        <v>823</v>
      </c>
      <c r="G105" s="55"/>
      <c r="H105" s="55"/>
      <c r="I105" s="55"/>
      <c r="J105" s="55"/>
      <c r="K105" s="34" t="s">
        <v>52</v>
      </c>
      <c r="L105" s="34" t="s">
        <v>52</v>
      </c>
      <c r="M105" s="71" t="n">
        <v>33924</v>
      </c>
      <c r="N105" s="71" t="n">
        <v>33924</v>
      </c>
      <c r="O105" s="48" t="n">
        <v>2827</v>
      </c>
      <c r="P105" s="71" t="s">
        <v>466</v>
      </c>
      <c r="Q105" s="71" t="n">
        <v>2827</v>
      </c>
      <c r="R105" s="71" t="s">
        <v>466</v>
      </c>
      <c r="S105" s="71" t="n">
        <v>2827</v>
      </c>
      <c r="T105" s="71" t="s">
        <v>466</v>
      </c>
      <c r="U105" s="71" t="n">
        <v>2827</v>
      </c>
      <c r="V105" s="71" t="s">
        <v>466</v>
      </c>
      <c r="W105" s="71" t="n">
        <v>2827</v>
      </c>
      <c r="X105" s="71" t="s">
        <v>466</v>
      </c>
      <c r="Y105" s="71" t="n">
        <v>2827</v>
      </c>
      <c r="Z105" s="71" t="s">
        <v>466</v>
      </c>
      <c r="AA105" s="71" t="n">
        <v>2827</v>
      </c>
      <c r="AB105" s="71" t="s">
        <v>466</v>
      </c>
      <c r="AC105" s="71" t="n">
        <v>2827</v>
      </c>
      <c r="AD105" s="71" t="s">
        <v>466</v>
      </c>
      <c r="AE105" s="71" t="n">
        <v>2685</v>
      </c>
      <c r="AF105" s="71" t="s">
        <v>319</v>
      </c>
      <c r="AG105" s="71" t="n">
        <v>3420</v>
      </c>
      <c r="AH105" s="71" t="s">
        <v>319</v>
      </c>
      <c r="AI105" s="71" t="n">
        <v>3500</v>
      </c>
      <c r="AJ105" s="71" t="s">
        <v>319</v>
      </c>
      <c r="AK105" s="71" t="n">
        <v>3480</v>
      </c>
      <c r="AL105" s="71" t="s">
        <v>319</v>
      </c>
      <c r="AM105" s="229" t="n">
        <f aca="false">O105+Q105+S105+U105+W105+Y105+AA105+AC105+AE105+AG105+AI105+AK105</f>
        <v>35701</v>
      </c>
      <c r="AN105" s="230"/>
      <c r="AO105" s="231"/>
      <c r="AP105" s="231"/>
    </row>
    <row collapsed="false" customFormat="false" customHeight="false" hidden="false" ht="15.75" outlineLevel="0" r="106">
      <c r="A106" s="55"/>
      <c r="B106" s="55"/>
      <c r="C106" s="55"/>
      <c r="D106" s="55"/>
      <c r="E106" s="56" t="s">
        <v>824</v>
      </c>
      <c r="F106" s="34" t="s">
        <v>823</v>
      </c>
      <c r="G106" s="55" t="s">
        <v>828</v>
      </c>
      <c r="H106" s="55" t="n">
        <v>342</v>
      </c>
      <c r="I106" s="55" t="s">
        <v>826</v>
      </c>
      <c r="J106" s="55" t="n">
        <v>18</v>
      </c>
      <c r="K106" s="34" t="s">
        <v>52</v>
      </c>
      <c r="L106" s="34" t="s">
        <v>52</v>
      </c>
      <c r="M106" s="71" t="n">
        <v>22224</v>
      </c>
      <c r="N106" s="71" t="n">
        <v>22224</v>
      </c>
      <c r="O106" s="48" t="n">
        <v>1852</v>
      </c>
      <c r="P106" s="71" t="s">
        <v>466</v>
      </c>
      <c r="Q106" s="71" t="n">
        <v>1852</v>
      </c>
      <c r="R106" s="71" t="s">
        <v>466</v>
      </c>
      <c r="S106" s="71" t="n">
        <v>1852</v>
      </c>
      <c r="T106" s="71" t="s">
        <v>466</v>
      </c>
      <c r="U106" s="71" t="n">
        <v>1852</v>
      </c>
      <c r="V106" s="71" t="s">
        <v>466</v>
      </c>
      <c r="W106" s="71" t="n">
        <v>1852</v>
      </c>
      <c r="X106" s="71" t="s">
        <v>466</v>
      </c>
      <c r="Y106" s="71" t="n">
        <v>1852</v>
      </c>
      <c r="Z106" s="71" t="s">
        <v>466</v>
      </c>
      <c r="AA106" s="71" t="n">
        <v>1852</v>
      </c>
      <c r="AB106" s="71" t="s">
        <v>466</v>
      </c>
      <c r="AC106" s="71" t="n">
        <v>1852</v>
      </c>
      <c r="AD106" s="71" t="s">
        <v>466</v>
      </c>
      <c r="AE106" s="71" t="n">
        <v>3414</v>
      </c>
      <c r="AF106" s="71" t="s">
        <v>319</v>
      </c>
      <c r="AG106" s="71" t="n">
        <v>2162</v>
      </c>
      <c r="AH106" s="71" t="s">
        <v>319</v>
      </c>
      <c r="AI106" s="71" t="n">
        <v>2704</v>
      </c>
      <c r="AJ106" s="71" t="s">
        <v>319</v>
      </c>
      <c r="AK106" s="71" t="n">
        <v>3253</v>
      </c>
      <c r="AL106" s="71" t="s">
        <v>319</v>
      </c>
      <c r="AM106" s="229" t="n">
        <f aca="false">O106+Q106+S106+U106+W106+Y106+AA106+AC106+AE106+AG106+AI106+AK106</f>
        <v>26349</v>
      </c>
      <c r="AN106" s="230"/>
      <c r="AO106" s="231"/>
      <c r="AP106" s="231"/>
    </row>
    <row collapsed="false" customFormat="false" customHeight="true" hidden="false" ht="15.75" outlineLevel="0" r="107">
      <c r="A107" s="55" t="n">
        <v>49</v>
      </c>
      <c r="B107" s="55" t="n">
        <v>8049</v>
      </c>
      <c r="C107" s="55" t="s">
        <v>820</v>
      </c>
      <c r="D107" s="55" t="s">
        <v>821</v>
      </c>
      <c r="E107" s="56" t="s">
        <v>822</v>
      </c>
      <c r="F107" s="34" t="s">
        <v>823</v>
      </c>
      <c r="G107" s="55"/>
      <c r="H107" s="55"/>
      <c r="I107" s="55"/>
      <c r="J107" s="55"/>
      <c r="K107" s="34" t="s">
        <v>52</v>
      </c>
      <c r="L107" s="34" t="s">
        <v>52</v>
      </c>
      <c r="M107" s="71" t="n">
        <v>14362</v>
      </c>
      <c r="N107" s="71" t="n">
        <v>14362</v>
      </c>
      <c r="O107" s="48" t="n">
        <v>1220</v>
      </c>
      <c r="P107" s="71" t="s">
        <v>319</v>
      </c>
      <c r="Q107" s="71" t="n">
        <v>1102</v>
      </c>
      <c r="R107" s="71" t="s">
        <v>319</v>
      </c>
      <c r="S107" s="71" t="n">
        <v>1220</v>
      </c>
      <c r="T107" s="71" t="s">
        <v>319</v>
      </c>
      <c r="U107" s="71" t="n">
        <v>1180</v>
      </c>
      <c r="V107" s="71" t="s">
        <v>319</v>
      </c>
      <c r="W107" s="71" t="n">
        <v>1220</v>
      </c>
      <c r="X107" s="71" t="s">
        <v>319</v>
      </c>
      <c r="Y107" s="71" t="n">
        <v>1969</v>
      </c>
      <c r="Z107" s="71" t="s">
        <v>466</v>
      </c>
      <c r="AA107" s="71" t="n">
        <v>1969</v>
      </c>
      <c r="AB107" s="71" t="s">
        <v>466</v>
      </c>
      <c r="AC107" s="71" t="n">
        <v>1969</v>
      </c>
      <c r="AD107" s="71" t="s">
        <v>466</v>
      </c>
      <c r="AE107" s="71" t="n">
        <v>1969</v>
      </c>
      <c r="AF107" s="71" t="s">
        <v>466</v>
      </c>
      <c r="AG107" s="71" t="n">
        <v>1969</v>
      </c>
      <c r="AH107" s="71" t="s">
        <v>466</v>
      </c>
      <c r="AI107" s="71" t="n">
        <v>1969</v>
      </c>
      <c r="AJ107" s="71" t="s">
        <v>466</v>
      </c>
      <c r="AK107" s="71" t="n">
        <v>1190</v>
      </c>
      <c r="AL107" s="71" t="s">
        <v>466</v>
      </c>
      <c r="AM107" s="229" t="n">
        <f aca="false">O107+Q107+S107+U107+W107+Y107+AA107+AC107+AE107+AG107+AI107+AK107</f>
        <v>18946</v>
      </c>
      <c r="AN107" s="230"/>
      <c r="AO107" s="231"/>
      <c r="AP107" s="231"/>
    </row>
    <row collapsed="false" customFormat="false" customHeight="false" hidden="false" ht="15.75" outlineLevel="0" r="108">
      <c r="A108" s="55"/>
      <c r="B108" s="55"/>
      <c r="C108" s="55"/>
      <c r="D108" s="55"/>
      <c r="E108" s="56" t="s">
        <v>824</v>
      </c>
      <c r="F108" s="34" t="s">
        <v>823</v>
      </c>
      <c r="G108" s="55" t="s">
        <v>828</v>
      </c>
      <c r="H108" s="55" t="n">
        <v>138</v>
      </c>
      <c r="I108" s="55" t="s">
        <v>826</v>
      </c>
      <c r="J108" s="55" t="n">
        <v>22</v>
      </c>
      <c r="K108" s="34" t="s">
        <v>52</v>
      </c>
      <c r="L108" s="34" t="s">
        <v>52</v>
      </c>
      <c r="M108" s="71" t="n">
        <v>27883</v>
      </c>
      <c r="N108" s="71" t="n">
        <v>27883</v>
      </c>
      <c r="O108" s="48" t="n">
        <v>2368</v>
      </c>
      <c r="P108" s="71" t="s">
        <v>319</v>
      </c>
      <c r="Q108" s="71" t="n">
        <v>2139</v>
      </c>
      <c r="R108" s="71" t="s">
        <v>319</v>
      </c>
      <c r="S108" s="71" t="n">
        <v>2368</v>
      </c>
      <c r="T108" s="71" t="s">
        <v>319</v>
      </c>
      <c r="U108" s="71" t="n">
        <v>2292</v>
      </c>
      <c r="V108" s="71" t="s">
        <v>319</v>
      </c>
      <c r="W108" s="71" t="n">
        <v>2368</v>
      </c>
      <c r="X108" s="71" t="s">
        <v>319</v>
      </c>
      <c r="Y108" s="71" t="n">
        <v>2948</v>
      </c>
      <c r="Z108" s="71" t="s">
        <v>466</v>
      </c>
      <c r="AA108" s="71" t="n">
        <v>2948</v>
      </c>
      <c r="AB108" s="71" t="s">
        <v>466</v>
      </c>
      <c r="AC108" s="71" t="n">
        <v>2948</v>
      </c>
      <c r="AD108" s="71" t="s">
        <v>466</v>
      </c>
      <c r="AE108" s="71" t="n">
        <v>2948</v>
      </c>
      <c r="AF108" s="71" t="s">
        <v>466</v>
      </c>
      <c r="AG108" s="71" t="n">
        <v>2948</v>
      </c>
      <c r="AH108" s="71" t="s">
        <v>466</v>
      </c>
      <c r="AI108" s="71" t="n">
        <v>2948</v>
      </c>
      <c r="AJ108" s="71" t="s">
        <v>466</v>
      </c>
      <c r="AK108" s="71" t="n">
        <v>1805</v>
      </c>
      <c r="AL108" s="71" t="s">
        <v>466</v>
      </c>
      <c r="AM108" s="229" t="n">
        <f aca="false">O108+Q108+S108+U108+W108+Y108+AA108+AC108+AE108+AG108+AI108+AK108</f>
        <v>31028</v>
      </c>
      <c r="AN108" s="230"/>
      <c r="AO108" s="231"/>
      <c r="AP108" s="231"/>
    </row>
    <row collapsed="false" customFormat="false" customHeight="true" hidden="false" ht="15.75" outlineLevel="0" r="109">
      <c r="A109" s="55" t="n">
        <v>50</v>
      </c>
      <c r="B109" s="55" t="n">
        <v>8050</v>
      </c>
      <c r="C109" s="55" t="s">
        <v>820</v>
      </c>
      <c r="D109" s="55" t="s">
        <v>821</v>
      </c>
      <c r="E109" s="56" t="s">
        <v>822</v>
      </c>
      <c r="F109" s="34" t="s">
        <v>823</v>
      </c>
      <c r="G109" s="55"/>
      <c r="H109" s="55"/>
      <c r="I109" s="55"/>
      <c r="J109" s="55"/>
      <c r="K109" s="34" t="s">
        <v>52</v>
      </c>
      <c r="L109" s="34" t="s">
        <v>52</v>
      </c>
      <c r="M109" s="71" t="n">
        <v>19392</v>
      </c>
      <c r="N109" s="71" t="n">
        <v>19392</v>
      </c>
      <c r="O109" s="48" t="n">
        <v>1647</v>
      </c>
      <c r="P109" s="71" t="s">
        <v>319</v>
      </c>
      <c r="Q109" s="71" t="n">
        <v>1487</v>
      </c>
      <c r="R109" s="71" t="s">
        <v>319</v>
      </c>
      <c r="S109" s="71" t="n">
        <v>1647</v>
      </c>
      <c r="T109" s="71" t="s">
        <v>319</v>
      </c>
      <c r="U109" s="71" t="n">
        <v>1594</v>
      </c>
      <c r="V109" s="71" t="s">
        <v>319</v>
      </c>
      <c r="W109" s="71" t="n">
        <v>1647</v>
      </c>
      <c r="X109" s="71" t="s">
        <v>319</v>
      </c>
      <c r="Y109" s="71" t="n">
        <v>4089</v>
      </c>
      <c r="Z109" s="71" t="s">
        <v>466</v>
      </c>
      <c r="AA109" s="71" t="n">
        <v>4089</v>
      </c>
      <c r="AB109" s="71" t="s">
        <v>466</v>
      </c>
      <c r="AC109" s="71" t="n">
        <v>4089</v>
      </c>
      <c r="AD109" s="71" t="s">
        <v>466</v>
      </c>
      <c r="AE109" s="71" t="n">
        <v>4089</v>
      </c>
      <c r="AF109" s="71" t="s">
        <v>466</v>
      </c>
      <c r="AG109" s="71" t="n">
        <v>4089</v>
      </c>
      <c r="AH109" s="71" t="s">
        <v>466</v>
      </c>
      <c r="AI109" s="71" t="n">
        <v>4089</v>
      </c>
      <c r="AJ109" s="71" t="s">
        <v>466</v>
      </c>
      <c r="AK109" s="71" t="n">
        <v>1400</v>
      </c>
      <c r="AL109" s="71" t="s">
        <v>466</v>
      </c>
      <c r="AM109" s="229" t="n">
        <f aca="false">O109+Q109+S109+U109+W109+Y109+AA109+AC109+AE109+AG109+AI109+AK109</f>
        <v>33956</v>
      </c>
      <c r="AN109" s="230"/>
      <c r="AO109" s="231"/>
      <c r="AP109" s="231"/>
    </row>
    <row collapsed="false" customFormat="false" customHeight="false" hidden="false" ht="15.75" outlineLevel="0" r="110">
      <c r="A110" s="55"/>
      <c r="B110" s="55"/>
      <c r="C110" s="55"/>
      <c r="D110" s="55"/>
      <c r="E110" s="56" t="s">
        <v>824</v>
      </c>
      <c r="F110" s="34" t="s">
        <v>823</v>
      </c>
      <c r="G110" s="55" t="s">
        <v>828</v>
      </c>
      <c r="H110" s="55" t="n">
        <v>266</v>
      </c>
      <c r="I110" s="55" t="s">
        <v>826</v>
      </c>
      <c r="J110" s="55" t="n">
        <v>5</v>
      </c>
      <c r="K110" s="34" t="s">
        <v>52</v>
      </c>
      <c r="L110" s="34" t="s">
        <v>52</v>
      </c>
      <c r="M110" s="71" t="n">
        <v>30312</v>
      </c>
      <c r="N110" s="71" t="n">
        <v>30312</v>
      </c>
      <c r="O110" s="48" t="n">
        <v>2574</v>
      </c>
      <c r="P110" s="71" t="s">
        <v>319</v>
      </c>
      <c r="Q110" s="71" t="n">
        <v>2326</v>
      </c>
      <c r="R110" s="71" t="s">
        <v>319</v>
      </c>
      <c r="S110" s="71" t="n">
        <v>2574</v>
      </c>
      <c r="T110" s="71" t="s">
        <v>319</v>
      </c>
      <c r="U110" s="71" t="n">
        <v>2492</v>
      </c>
      <c r="V110" s="71" t="s">
        <v>319</v>
      </c>
      <c r="W110" s="71" t="n">
        <v>2574</v>
      </c>
      <c r="X110" s="71" t="s">
        <v>319</v>
      </c>
      <c r="Y110" s="71" t="n">
        <v>6124</v>
      </c>
      <c r="Z110" s="71" t="s">
        <v>466</v>
      </c>
      <c r="AA110" s="71" t="n">
        <v>6124</v>
      </c>
      <c r="AB110" s="71" t="s">
        <v>466</v>
      </c>
      <c r="AC110" s="71" t="n">
        <v>6124</v>
      </c>
      <c r="AD110" s="71" t="s">
        <v>466</v>
      </c>
      <c r="AE110" s="71" t="n">
        <v>6124</v>
      </c>
      <c r="AF110" s="71" t="s">
        <v>466</v>
      </c>
      <c r="AG110" s="71" t="n">
        <v>6124</v>
      </c>
      <c r="AH110" s="71" t="s">
        <v>466</v>
      </c>
      <c r="AI110" s="71" t="n">
        <v>6124</v>
      </c>
      <c r="AJ110" s="71" t="s">
        <v>466</v>
      </c>
      <c r="AK110" s="71" t="n">
        <v>3566</v>
      </c>
      <c r="AL110" s="71" t="s">
        <v>466</v>
      </c>
      <c r="AM110" s="229" t="n">
        <f aca="false">O110+Q110+S110+U110+W110+Y110+AA110+AC110+AE110+AG110+AI110+AK110</f>
        <v>52850</v>
      </c>
      <c r="AN110" s="230"/>
      <c r="AO110" s="231"/>
      <c r="AP110" s="231"/>
    </row>
    <row collapsed="false" customFormat="false" customHeight="true" hidden="false" ht="15.75" outlineLevel="0" r="111">
      <c r="A111" s="55" t="n">
        <v>51</v>
      </c>
      <c r="B111" s="55" t="n">
        <v>8051</v>
      </c>
      <c r="C111" s="55" t="s">
        <v>820</v>
      </c>
      <c r="D111" s="55" t="s">
        <v>821</v>
      </c>
      <c r="E111" s="56" t="s">
        <v>822</v>
      </c>
      <c r="F111" s="34" t="s">
        <v>823</v>
      </c>
      <c r="G111" s="55"/>
      <c r="H111" s="55"/>
      <c r="I111" s="55"/>
      <c r="J111" s="55"/>
      <c r="K111" s="34" t="s">
        <v>52</v>
      </c>
      <c r="L111" s="34" t="s">
        <v>52</v>
      </c>
      <c r="M111" s="71" t="n">
        <v>27330</v>
      </c>
      <c r="N111" s="71" t="n">
        <v>26730</v>
      </c>
      <c r="O111" s="48" t="n">
        <v>2590</v>
      </c>
      <c r="P111" s="71" t="s">
        <v>319</v>
      </c>
      <c r="Q111" s="71" t="n">
        <v>2000</v>
      </c>
      <c r="R111" s="71" t="s">
        <v>319</v>
      </c>
      <c r="S111" s="71" t="n">
        <v>2130</v>
      </c>
      <c r="T111" s="71" t="s">
        <v>319</v>
      </c>
      <c r="U111" s="71" t="n">
        <v>2430</v>
      </c>
      <c r="V111" s="71" t="s">
        <v>319</v>
      </c>
      <c r="W111" s="71" t="n">
        <v>2190</v>
      </c>
      <c r="X111" s="71" t="s">
        <v>319</v>
      </c>
      <c r="Y111" s="71" t="n">
        <v>2440</v>
      </c>
      <c r="Z111" s="71" t="s">
        <v>319</v>
      </c>
      <c r="AA111" s="71" t="n">
        <v>1240</v>
      </c>
      <c r="AB111" s="71" t="s">
        <v>319</v>
      </c>
      <c r="AC111" s="71" t="n">
        <v>1957</v>
      </c>
      <c r="AD111" s="71" t="s">
        <v>319</v>
      </c>
      <c r="AE111" s="71" t="n">
        <v>1957</v>
      </c>
      <c r="AF111" s="71" t="s">
        <v>466</v>
      </c>
      <c r="AG111" s="71" t="n">
        <v>1957</v>
      </c>
      <c r="AH111" s="71" t="s">
        <v>466</v>
      </c>
      <c r="AI111" s="71" t="n">
        <v>3159</v>
      </c>
      <c r="AJ111" s="71" t="s">
        <v>319</v>
      </c>
      <c r="AK111" s="71" t="n">
        <v>2640</v>
      </c>
      <c r="AL111" s="71" t="s">
        <v>319</v>
      </c>
      <c r="AM111" s="229" t="n">
        <f aca="false">O111+Q111+S111+U111+W111+Y111+AA111+AC111+AE111+AG111+AI111+AK111</f>
        <v>26690</v>
      </c>
      <c r="AN111" s="230"/>
      <c r="AO111" s="231"/>
      <c r="AP111" s="231"/>
    </row>
    <row collapsed="false" customFormat="false" customHeight="false" hidden="false" ht="15.75" outlineLevel="0" r="112">
      <c r="A112" s="55"/>
      <c r="B112" s="55"/>
      <c r="C112" s="55"/>
      <c r="D112" s="55"/>
      <c r="E112" s="56" t="s">
        <v>824</v>
      </c>
      <c r="F112" s="34" t="s">
        <v>823</v>
      </c>
      <c r="G112" s="55" t="s">
        <v>828</v>
      </c>
      <c r="H112" s="55" t="n">
        <v>336</v>
      </c>
      <c r="I112" s="55" t="s">
        <v>826</v>
      </c>
      <c r="J112" s="55" t="n">
        <v>12</v>
      </c>
      <c r="K112" s="34" t="s">
        <v>52</v>
      </c>
      <c r="L112" s="34" t="s">
        <v>52</v>
      </c>
      <c r="M112" s="71" t="n">
        <v>54876</v>
      </c>
      <c r="N112" s="71" t="n">
        <v>43597</v>
      </c>
      <c r="O112" s="48" t="n">
        <v>6277</v>
      </c>
      <c r="P112" s="71" t="s">
        <v>319</v>
      </c>
      <c r="Q112" s="71" t="n">
        <v>4643</v>
      </c>
      <c r="R112" s="71" t="s">
        <v>319</v>
      </c>
      <c r="S112" s="71" t="n">
        <v>4104</v>
      </c>
      <c r="T112" s="71" t="s">
        <v>319</v>
      </c>
      <c r="U112" s="71" t="n">
        <v>3888</v>
      </c>
      <c r="V112" s="71" t="s">
        <v>319</v>
      </c>
      <c r="W112" s="71" t="n">
        <v>2378</v>
      </c>
      <c r="X112" s="71" t="s">
        <v>319</v>
      </c>
      <c r="Y112" s="71" t="n">
        <v>2373</v>
      </c>
      <c r="Z112" s="71" t="s">
        <v>319</v>
      </c>
      <c r="AA112" s="71" t="n">
        <v>524</v>
      </c>
      <c r="AB112" s="71" t="s">
        <v>319</v>
      </c>
      <c r="AC112" s="71" t="n">
        <v>1758</v>
      </c>
      <c r="AD112" s="71" t="s">
        <v>319</v>
      </c>
      <c r="AE112" s="71" t="n">
        <v>1758</v>
      </c>
      <c r="AF112" s="71" t="s">
        <v>466</v>
      </c>
      <c r="AG112" s="71" t="n">
        <v>1758</v>
      </c>
      <c r="AH112" s="71" t="s">
        <v>466</v>
      </c>
      <c r="AI112" s="71" t="n">
        <v>9221</v>
      </c>
      <c r="AJ112" s="71" t="s">
        <v>319</v>
      </c>
      <c r="AK112" s="71" t="n">
        <v>4299</v>
      </c>
      <c r="AL112" s="71" t="s">
        <v>319</v>
      </c>
      <c r="AM112" s="229" t="n">
        <f aca="false">O112+Q112+S112+U112+W112+Y112+AA112+AC112+AE112+AG112+AI112+AK112</f>
        <v>42981</v>
      </c>
      <c r="AN112" s="230"/>
      <c r="AO112" s="231"/>
      <c r="AP112" s="231"/>
    </row>
    <row collapsed="false" customFormat="false" customHeight="true" hidden="false" ht="15.75" outlineLevel="0" r="113">
      <c r="A113" s="55" t="n">
        <v>52</v>
      </c>
      <c r="B113" s="55" t="n">
        <v>8052</v>
      </c>
      <c r="C113" s="55" t="s">
        <v>820</v>
      </c>
      <c r="D113" s="55" t="s">
        <v>821</v>
      </c>
      <c r="E113" s="56" t="s">
        <v>822</v>
      </c>
      <c r="F113" s="34" t="s">
        <v>823</v>
      </c>
      <c r="G113" s="55"/>
      <c r="H113" s="55"/>
      <c r="I113" s="55"/>
      <c r="J113" s="55"/>
      <c r="K113" s="34" t="s">
        <v>52</v>
      </c>
      <c r="L113" s="34" t="s">
        <v>52</v>
      </c>
      <c r="M113" s="71" t="n">
        <v>41435</v>
      </c>
      <c r="N113" s="71" t="n">
        <v>40725</v>
      </c>
      <c r="O113" s="48" t="n">
        <v>3765</v>
      </c>
      <c r="P113" s="71" t="s">
        <v>319</v>
      </c>
      <c r="Q113" s="71" t="n">
        <v>3045</v>
      </c>
      <c r="R113" s="71" t="s">
        <v>319</v>
      </c>
      <c r="S113" s="71" t="n">
        <v>3405</v>
      </c>
      <c r="T113" s="71" t="s">
        <v>319</v>
      </c>
      <c r="U113" s="71" t="n">
        <v>3900</v>
      </c>
      <c r="V113" s="71" t="s">
        <v>319</v>
      </c>
      <c r="W113" s="71" t="n">
        <v>3480</v>
      </c>
      <c r="X113" s="71" t="s">
        <v>319</v>
      </c>
      <c r="Y113" s="71" t="n">
        <v>3495</v>
      </c>
      <c r="Z113" s="71" t="s">
        <v>319</v>
      </c>
      <c r="AA113" s="71" t="n">
        <v>2355</v>
      </c>
      <c r="AB113" s="71" t="s">
        <v>319</v>
      </c>
      <c r="AC113" s="71" t="n">
        <v>4155</v>
      </c>
      <c r="AD113" s="71" t="s">
        <v>319</v>
      </c>
      <c r="AE113" s="71" t="n">
        <v>2235</v>
      </c>
      <c r="AF113" s="71" t="s">
        <v>319</v>
      </c>
      <c r="AG113" s="71" t="n">
        <v>2595</v>
      </c>
      <c r="AH113" s="71" t="s">
        <v>319</v>
      </c>
      <c r="AI113" s="71" t="n">
        <v>2610</v>
      </c>
      <c r="AJ113" s="71" t="s">
        <v>319</v>
      </c>
      <c r="AK113" s="71" t="n">
        <v>2880</v>
      </c>
      <c r="AL113" s="71" t="s">
        <v>319</v>
      </c>
      <c r="AM113" s="229" t="n">
        <f aca="false">O113+Q113+S113+U113+W113+Y113+AA113+AC113+AE113+AG113+AI113+AK113</f>
        <v>37920</v>
      </c>
      <c r="AN113" s="230"/>
      <c r="AO113" s="231"/>
      <c r="AP113" s="231"/>
    </row>
    <row collapsed="false" customFormat="false" customHeight="false" hidden="false" ht="15.75" outlineLevel="0" r="114">
      <c r="A114" s="55"/>
      <c r="B114" s="55"/>
      <c r="C114" s="55"/>
      <c r="D114" s="55"/>
      <c r="E114" s="56" t="s">
        <v>824</v>
      </c>
      <c r="F114" s="34" t="s">
        <v>823</v>
      </c>
      <c r="G114" s="55" t="s">
        <v>828</v>
      </c>
      <c r="H114" s="55" t="n">
        <v>366</v>
      </c>
      <c r="I114" s="55" t="s">
        <v>826</v>
      </c>
      <c r="J114" s="55" t="n">
        <v>13</v>
      </c>
      <c r="K114" s="34" t="s">
        <v>52</v>
      </c>
      <c r="L114" s="34" t="s">
        <v>52</v>
      </c>
      <c r="M114" s="71" t="n">
        <v>21762</v>
      </c>
      <c r="N114" s="71" t="n">
        <v>34034</v>
      </c>
      <c r="O114" s="48" t="n">
        <v>5083</v>
      </c>
      <c r="P114" s="71" t="s">
        <v>319</v>
      </c>
      <c r="Q114" s="71" t="n">
        <v>4365</v>
      </c>
      <c r="R114" s="71" t="s">
        <v>319</v>
      </c>
      <c r="S114" s="71" t="n">
        <v>3232</v>
      </c>
      <c r="T114" s="71" t="s">
        <v>319</v>
      </c>
      <c r="U114" s="71" t="n">
        <v>3891</v>
      </c>
      <c r="V114" s="71" t="s">
        <v>319</v>
      </c>
      <c r="W114" s="71" t="n">
        <v>2574</v>
      </c>
      <c r="X114" s="71" t="s">
        <v>319</v>
      </c>
      <c r="Y114" s="71" t="n">
        <v>1794</v>
      </c>
      <c r="Z114" s="71" t="s">
        <v>319</v>
      </c>
      <c r="AA114" s="71" t="n">
        <v>1054</v>
      </c>
      <c r="AB114" s="71" t="s">
        <v>319</v>
      </c>
      <c r="AC114" s="71" t="n">
        <v>2713</v>
      </c>
      <c r="AD114" s="71" t="s">
        <v>319</v>
      </c>
      <c r="AE114" s="71" t="n">
        <v>2933</v>
      </c>
      <c r="AF114" s="71" t="s">
        <v>319</v>
      </c>
      <c r="AG114" s="71" t="n">
        <v>3952</v>
      </c>
      <c r="AH114" s="71" t="s">
        <v>319</v>
      </c>
      <c r="AI114" s="71" t="n">
        <v>4430</v>
      </c>
      <c r="AJ114" s="71" t="s">
        <v>319</v>
      </c>
      <c r="AK114" s="71" t="n">
        <v>7279</v>
      </c>
      <c r="AL114" s="71" t="s">
        <v>319</v>
      </c>
      <c r="AM114" s="229" t="n">
        <f aca="false">O114+Q114+S114+U114+W114+Y114+AA114+AC114+AE114+AG114+AI114+AK114</f>
        <v>43300</v>
      </c>
      <c r="AN114" s="230"/>
      <c r="AO114" s="231"/>
      <c r="AP114" s="231"/>
    </row>
    <row collapsed="false" customFormat="false" customHeight="true" hidden="false" ht="15.75" outlineLevel="0" r="115">
      <c r="A115" s="233" t="n">
        <v>53</v>
      </c>
      <c r="B115" s="55" t="n">
        <v>8053</v>
      </c>
      <c r="C115" s="55" t="s">
        <v>820</v>
      </c>
      <c r="D115" s="55" t="s">
        <v>821</v>
      </c>
      <c r="E115" s="56" t="s">
        <v>822</v>
      </c>
      <c r="F115" s="34" t="s">
        <v>823</v>
      </c>
      <c r="G115" s="55"/>
      <c r="H115" s="55"/>
      <c r="I115" s="55"/>
      <c r="J115" s="55"/>
      <c r="K115" s="34" t="s">
        <v>52</v>
      </c>
      <c r="L115" s="34" t="s">
        <v>52</v>
      </c>
      <c r="M115" s="71" t="n">
        <v>22050</v>
      </c>
      <c r="N115" s="71" t="n">
        <v>23040</v>
      </c>
      <c r="O115" s="48" t="n">
        <v>2010</v>
      </c>
      <c r="P115" s="71" t="s">
        <v>319</v>
      </c>
      <c r="Q115" s="71" t="n">
        <v>1500</v>
      </c>
      <c r="R115" s="71" t="s">
        <v>319</v>
      </c>
      <c r="S115" s="71" t="n">
        <v>1650</v>
      </c>
      <c r="T115" s="71" t="s">
        <v>319</v>
      </c>
      <c r="U115" s="71" t="n">
        <v>1406</v>
      </c>
      <c r="V115" s="71" t="s">
        <v>319</v>
      </c>
      <c r="W115" s="71" t="n">
        <v>1410</v>
      </c>
      <c r="X115" s="71" t="s">
        <v>319</v>
      </c>
      <c r="Y115" s="71" t="n">
        <v>1650</v>
      </c>
      <c r="Z115" s="71" t="s">
        <v>319</v>
      </c>
      <c r="AA115" s="71" t="n">
        <v>1050</v>
      </c>
      <c r="AB115" s="71" t="s">
        <v>319</v>
      </c>
      <c r="AC115" s="71" t="n">
        <v>1680</v>
      </c>
      <c r="AD115" s="71" t="s">
        <v>319</v>
      </c>
      <c r="AE115" s="71" t="n">
        <v>1740</v>
      </c>
      <c r="AF115" s="71" t="s">
        <v>319</v>
      </c>
      <c r="AG115" s="71" t="n">
        <v>1710</v>
      </c>
      <c r="AH115" s="71" t="s">
        <v>319</v>
      </c>
      <c r="AI115" s="71" t="n">
        <v>1620</v>
      </c>
      <c r="AJ115" s="71" t="s">
        <v>319</v>
      </c>
      <c r="AK115" s="71" t="n">
        <v>1680</v>
      </c>
      <c r="AL115" s="71" t="s">
        <v>319</v>
      </c>
      <c r="AM115" s="229" t="n">
        <f aca="false">O115+Q115+S115+U115+W115+Y115+AA115+AC115+AE115+AG115+AI115+AK115</f>
        <v>19106</v>
      </c>
      <c r="AN115" s="230"/>
      <c r="AO115" s="231"/>
      <c r="AP115" s="231"/>
    </row>
    <row collapsed="false" customFormat="false" customHeight="false" hidden="false" ht="15.75" outlineLevel="0" r="116">
      <c r="A116" s="233"/>
      <c r="B116" s="55"/>
      <c r="C116" s="55"/>
      <c r="D116" s="55"/>
      <c r="E116" s="56" t="s">
        <v>824</v>
      </c>
      <c r="F116" s="34" t="s">
        <v>823</v>
      </c>
      <c r="G116" s="55" t="s">
        <v>828</v>
      </c>
      <c r="H116" s="55" t="n">
        <v>174</v>
      </c>
      <c r="I116" s="55" t="s">
        <v>826</v>
      </c>
      <c r="J116" s="55" t="n">
        <v>5</v>
      </c>
      <c r="K116" s="34" t="s">
        <v>52</v>
      </c>
      <c r="L116" s="34" t="s">
        <v>52</v>
      </c>
      <c r="M116" s="71" t="n">
        <v>16896</v>
      </c>
      <c r="N116" s="71" t="n">
        <v>18041</v>
      </c>
      <c r="O116" s="48" t="n">
        <v>2409</v>
      </c>
      <c r="P116" s="71" t="s">
        <v>319</v>
      </c>
      <c r="Q116" s="71" t="n">
        <v>1819</v>
      </c>
      <c r="R116" s="71" t="s">
        <v>319</v>
      </c>
      <c r="S116" s="71" t="n">
        <v>1976</v>
      </c>
      <c r="T116" s="71" t="s">
        <v>319</v>
      </c>
      <c r="U116" s="71" t="n">
        <v>1347</v>
      </c>
      <c r="V116" s="71" t="s">
        <v>319</v>
      </c>
      <c r="W116" s="71" t="n">
        <v>1080</v>
      </c>
      <c r="X116" s="71" t="s">
        <v>319</v>
      </c>
      <c r="Y116" s="71" t="n">
        <v>1080</v>
      </c>
      <c r="Z116" s="71" t="s">
        <v>319</v>
      </c>
      <c r="AA116" s="71" t="n">
        <v>640</v>
      </c>
      <c r="AB116" s="71" t="s">
        <v>319</v>
      </c>
      <c r="AC116" s="71" t="n">
        <v>1180</v>
      </c>
      <c r="AD116" s="71" t="s">
        <v>319</v>
      </c>
      <c r="AE116" s="71" t="n">
        <v>1300</v>
      </c>
      <c r="AF116" s="71" t="s">
        <v>319</v>
      </c>
      <c r="AG116" s="71" t="n">
        <v>1560</v>
      </c>
      <c r="AH116" s="71" t="s">
        <v>319</v>
      </c>
      <c r="AI116" s="71" t="n">
        <v>1980</v>
      </c>
      <c r="AJ116" s="71" t="s">
        <v>319</v>
      </c>
      <c r="AK116" s="71" t="n">
        <v>1920</v>
      </c>
      <c r="AL116" s="71" t="s">
        <v>319</v>
      </c>
      <c r="AM116" s="229" t="n">
        <f aca="false">O116+Q116+S116+U116+W116+Y116+AA116+AC116+AE116+AG116+AI116+AK116</f>
        <v>18291</v>
      </c>
      <c r="AN116" s="230"/>
      <c r="AO116" s="231"/>
      <c r="AP116" s="231"/>
    </row>
    <row collapsed="false" customFormat="false" customHeight="true" hidden="false" ht="15.75" outlineLevel="0" r="117">
      <c r="A117" s="55" t="n">
        <v>54</v>
      </c>
      <c r="B117" s="55" t="s">
        <v>86</v>
      </c>
      <c r="C117" s="55" t="s">
        <v>820</v>
      </c>
      <c r="D117" s="55" t="s">
        <v>821</v>
      </c>
      <c r="E117" s="56" t="s">
        <v>822</v>
      </c>
      <c r="F117" s="34" t="s">
        <v>823</v>
      </c>
      <c r="G117" s="55"/>
      <c r="H117" s="55"/>
      <c r="I117" s="55"/>
      <c r="J117" s="55"/>
      <c r="K117" s="34" t="s">
        <v>52</v>
      </c>
      <c r="L117" s="34" t="s">
        <v>52</v>
      </c>
      <c r="M117" s="71" t="n">
        <v>27414</v>
      </c>
      <c r="N117" s="71" t="n">
        <v>17370</v>
      </c>
      <c r="O117" s="48" t="n">
        <v>1695</v>
      </c>
      <c r="P117" s="71" t="s">
        <v>319</v>
      </c>
      <c r="Q117" s="71" t="n">
        <v>1605</v>
      </c>
      <c r="R117" s="71" t="s">
        <v>319</v>
      </c>
      <c r="S117" s="71" t="n">
        <v>1230</v>
      </c>
      <c r="T117" s="71" t="s">
        <v>319</v>
      </c>
      <c r="U117" s="71" t="n">
        <v>1650</v>
      </c>
      <c r="V117" s="71" t="s">
        <v>319</v>
      </c>
      <c r="W117" s="71" t="n">
        <v>1290</v>
      </c>
      <c r="X117" s="71" t="s">
        <v>319</v>
      </c>
      <c r="Y117" s="71" t="n">
        <v>1680</v>
      </c>
      <c r="Z117" s="71" t="s">
        <v>319</v>
      </c>
      <c r="AA117" s="71" t="n">
        <v>915</v>
      </c>
      <c r="AB117" s="71" t="s">
        <v>319</v>
      </c>
      <c r="AC117" s="71" t="n">
        <v>1515</v>
      </c>
      <c r="AD117" s="71" t="s">
        <v>319</v>
      </c>
      <c r="AE117" s="71" t="n">
        <v>1335</v>
      </c>
      <c r="AF117" s="71" t="s">
        <v>319</v>
      </c>
      <c r="AG117" s="71" t="n">
        <v>1560</v>
      </c>
      <c r="AH117" s="71" t="s">
        <v>319</v>
      </c>
      <c r="AI117" s="71" t="n">
        <v>1320</v>
      </c>
      <c r="AJ117" s="71" t="s">
        <v>319</v>
      </c>
      <c r="AK117" s="71" t="n">
        <v>1440</v>
      </c>
      <c r="AL117" s="71" t="s">
        <v>319</v>
      </c>
      <c r="AM117" s="229" t="n">
        <f aca="false">O117+Q117+S117+U117+W117+Y117+AA117+AC117+AE117+AG117+AI117+AK117</f>
        <v>17235</v>
      </c>
      <c r="AN117" s="230"/>
      <c r="AO117" s="231"/>
      <c r="AP117" s="231"/>
    </row>
    <row collapsed="false" customFormat="false" customHeight="false" hidden="false" ht="15.75" outlineLevel="0" r="118">
      <c r="A118" s="55"/>
      <c r="B118" s="55"/>
      <c r="C118" s="55"/>
      <c r="D118" s="55"/>
      <c r="E118" s="56" t="s">
        <v>824</v>
      </c>
      <c r="F118" s="34" t="s">
        <v>823</v>
      </c>
      <c r="G118" s="55" t="s">
        <v>828</v>
      </c>
      <c r="H118" s="55" t="n">
        <v>171</v>
      </c>
      <c r="I118" s="55" t="s">
        <v>826</v>
      </c>
      <c r="J118" s="55" t="n">
        <v>7</v>
      </c>
      <c r="K118" s="34" t="s">
        <v>52</v>
      </c>
      <c r="L118" s="34" t="s">
        <v>52</v>
      </c>
      <c r="M118" s="71" t="n">
        <v>10987</v>
      </c>
      <c r="N118" s="71" t="n">
        <v>22883</v>
      </c>
      <c r="O118" s="48" t="n">
        <v>3360</v>
      </c>
      <c r="P118" s="71" t="s">
        <v>319</v>
      </c>
      <c r="Q118" s="71" t="n">
        <v>3330</v>
      </c>
      <c r="R118" s="71" t="s">
        <v>319</v>
      </c>
      <c r="S118" s="71" t="n">
        <v>1266</v>
      </c>
      <c r="T118" s="71" t="s">
        <v>319</v>
      </c>
      <c r="U118" s="71" t="n">
        <v>1834</v>
      </c>
      <c r="V118" s="71" t="s">
        <v>319</v>
      </c>
      <c r="W118" s="71" t="n">
        <v>1097</v>
      </c>
      <c r="X118" s="71" t="s">
        <v>319</v>
      </c>
      <c r="Y118" s="71" t="n">
        <v>844</v>
      </c>
      <c r="Z118" s="71" t="s">
        <v>319</v>
      </c>
      <c r="AA118" s="71" t="n">
        <v>449</v>
      </c>
      <c r="AB118" s="71" t="s">
        <v>319</v>
      </c>
      <c r="AC118" s="71" t="n">
        <v>1358</v>
      </c>
      <c r="AD118" s="71" t="s">
        <v>319</v>
      </c>
      <c r="AE118" s="71" t="n">
        <v>1574</v>
      </c>
      <c r="AF118" s="71" t="s">
        <v>319</v>
      </c>
      <c r="AG118" s="71" t="n">
        <v>2812</v>
      </c>
      <c r="AH118" s="71" t="s">
        <v>319</v>
      </c>
      <c r="AI118" s="71" t="n">
        <v>3648</v>
      </c>
      <c r="AJ118" s="71" t="s">
        <v>319</v>
      </c>
      <c r="AK118" s="71" t="n">
        <v>3768</v>
      </c>
      <c r="AL118" s="71" t="s">
        <v>319</v>
      </c>
      <c r="AM118" s="229" t="n">
        <f aca="false">O118+Q118+S118+U118+W118+Y118+AA118+AC118+AE118+AG118+AI118+AK118</f>
        <v>25340</v>
      </c>
      <c r="AN118" s="230"/>
      <c r="AO118" s="231"/>
      <c r="AP118" s="231"/>
    </row>
    <row collapsed="false" customFormat="false" customHeight="true" hidden="false" ht="15.75" outlineLevel="0" r="119">
      <c r="A119" s="55" t="n">
        <v>55</v>
      </c>
      <c r="B119" s="55" t="n">
        <v>8055</v>
      </c>
      <c r="C119" s="55" t="s">
        <v>820</v>
      </c>
      <c r="D119" s="55" t="s">
        <v>821</v>
      </c>
      <c r="E119" s="56" t="s">
        <v>822</v>
      </c>
      <c r="F119" s="34" t="s">
        <v>823</v>
      </c>
      <c r="G119" s="55"/>
      <c r="H119" s="55"/>
      <c r="I119" s="55"/>
      <c r="J119" s="55"/>
      <c r="K119" s="34" t="s">
        <v>52</v>
      </c>
      <c r="L119" s="34" t="s">
        <v>52</v>
      </c>
      <c r="M119" s="71" t="n">
        <v>10800</v>
      </c>
      <c r="N119" s="71" t="n">
        <v>10800</v>
      </c>
      <c r="O119" s="48" t="n">
        <v>900</v>
      </c>
      <c r="P119" s="71" t="s">
        <v>466</v>
      </c>
      <c r="Q119" s="71" t="n">
        <v>900</v>
      </c>
      <c r="R119" s="71" t="s">
        <v>466</v>
      </c>
      <c r="S119" s="71" t="n">
        <v>900</v>
      </c>
      <c r="T119" s="71" t="s">
        <v>466</v>
      </c>
      <c r="U119" s="71" t="n">
        <v>900</v>
      </c>
      <c r="V119" s="71" t="s">
        <v>466</v>
      </c>
      <c r="W119" s="71" t="n">
        <v>3388</v>
      </c>
      <c r="X119" s="71" t="s">
        <v>319</v>
      </c>
      <c r="Y119" s="71" t="n">
        <v>4090</v>
      </c>
      <c r="Z119" s="71" t="s">
        <v>319</v>
      </c>
      <c r="AA119" s="71" t="n">
        <v>2670</v>
      </c>
      <c r="AB119" s="71" t="s">
        <v>319</v>
      </c>
      <c r="AC119" s="71" t="n">
        <v>4060</v>
      </c>
      <c r="AD119" s="71" t="s">
        <v>319</v>
      </c>
      <c r="AE119" s="71" t="n">
        <v>3970</v>
      </c>
      <c r="AF119" s="71" t="s">
        <v>319</v>
      </c>
      <c r="AG119" s="71" t="n">
        <v>3600</v>
      </c>
      <c r="AH119" s="71" t="s">
        <v>319</v>
      </c>
      <c r="AI119" s="71" t="n">
        <v>3740</v>
      </c>
      <c r="AJ119" s="71" t="s">
        <v>319</v>
      </c>
      <c r="AK119" s="71" t="n">
        <v>3650</v>
      </c>
      <c r="AL119" s="71" t="s">
        <v>319</v>
      </c>
      <c r="AM119" s="229" t="n">
        <f aca="false">O119+Q119+S119+U119+W119+Y119+AA119+AC119+AE119+AG119+AI119+AK119</f>
        <v>32768</v>
      </c>
      <c r="AN119" s="230"/>
      <c r="AO119" s="231"/>
      <c r="AP119" s="231"/>
    </row>
    <row collapsed="false" customFormat="false" customHeight="false" hidden="false" ht="15.75" outlineLevel="0" r="120">
      <c r="A120" s="55"/>
      <c r="B120" s="55"/>
      <c r="C120" s="55"/>
      <c r="D120" s="55"/>
      <c r="E120" s="56" t="s">
        <v>824</v>
      </c>
      <c r="F120" s="34" t="s">
        <v>823</v>
      </c>
      <c r="G120" s="55" t="s">
        <v>828</v>
      </c>
      <c r="H120" s="55" t="n">
        <v>416</v>
      </c>
      <c r="I120" s="55" t="s">
        <v>826</v>
      </c>
      <c r="J120" s="55" t="n">
        <v>7</v>
      </c>
      <c r="K120" s="34" t="s">
        <v>52</v>
      </c>
      <c r="L120" s="34" t="s">
        <v>52</v>
      </c>
      <c r="M120" s="71" t="n">
        <v>42919</v>
      </c>
      <c r="N120" s="71" t="n">
        <v>50552</v>
      </c>
      <c r="O120" s="48" t="n">
        <v>4297</v>
      </c>
      <c r="P120" s="71" t="s">
        <v>319</v>
      </c>
      <c r="Q120" s="71" t="n">
        <v>4176</v>
      </c>
      <c r="R120" s="71" t="s">
        <v>319</v>
      </c>
      <c r="S120" s="71" t="n">
        <v>4138</v>
      </c>
      <c r="T120" s="71" t="s">
        <v>466</v>
      </c>
      <c r="U120" s="71" t="n">
        <v>4138</v>
      </c>
      <c r="V120" s="71" t="s">
        <v>466</v>
      </c>
      <c r="W120" s="71" t="n">
        <v>3028</v>
      </c>
      <c r="X120" s="71" t="s">
        <v>319</v>
      </c>
      <c r="Y120" s="71" t="n">
        <v>2080</v>
      </c>
      <c r="Z120" s="71" t="s">
        <v>319</v>
      </c>
      <c r="AA120" s="71" t="n">
        <v>1453</v>
      </c>
      <c r="AB120" s="71" t="s">
        <v>319</v>
      </c>
      <c r="AC120" s="71" t="n">
        <v>2695</v>
      </c>
      <c r="AD120" s="71" t="s">
        <v>319</v>
      </c>
      <c r="AE120" s="71" t="n">
        <v>3166</v>
      </c>
      <c r="AF120" s="71" t="s">
        <v>319</v>
      </c>
      <c r="AG120" s="71" t="n">
        <v>4057</v>
      </c>
      <c r="AH120" s="71" t="s">
        <v>319</v>
      </c>
      <c r="AI120" s="71" t="n">
        <v>4572</v>
      </c>
      <c r="AJ120" s="71" t="s">
        <v>319</v>
      </c>
      <c r="AK120" s="71" t="n">
        <v>4600</v>
      </c>
      <c r="AL120" s="71" t="s">
        <v>319</v>
      </c>
      <c r="AM120" s="229" t="n">
        <f aca="false">O120+Q120+S120+U120+W120+Y120+AA120+AC120+AE120+AG120+AI120+AK120</f>
        <v>42400</v>
      </c>
      <c r="AN120" s="230"/>
      <c r="AO120" s="231"/>
      <c r="AP120" s="231"/>
    </row>
    <row collapsed="false" customFormat="false" customHeight="true" hidden="false" ht="15.75" outlineLevel="0" r="121">
      <c r="A121" s="232" t="n">
        <v>56</v>
      </c>
      <c r="B121" s="55" t="n">
        <v>8056</v>
      </c>
      <c r="C121" s="55" t="s">
        <v>820</v>
      </c>
      <c r="D121" s="55" t="s">
        <v>821</v>
      </c>
      <c r="E121" s="56" t="s">
        <v>822</v>
      </c>
      <c r="F121" s="34" t="s">
        <v>823</v>
      </c>
      <c r="G121" s="55"/>
      <c r="H121" s="55"/>
      <c r="I121" s="55"/>
      <c r="J121" s="55"/>
      <c r="K121" s="34" t="s">
        <v>52</v>
      </c>
      <c r="L121" s="34" t="s">
        <v>52</v>
      </c>
      <c r="M121" s="71" t="n">
        <v>42235</v>
      </c>
      <c r="N121" s="71" t="n">
        <v>31150</v>
      </c>
      <c r="O121" s="48" t="n">
        <v>3015</v>
      </c>
      <c r="P121" s="71" t="s">
        <v>319</v>
      </c>
      <c r="Q121" s="71" t="n">
        <v>2760</v>
      </c>
      <c r="R121" s="71" t="s">
        <v>319</v>
      </c>
      <c r="S121" s="71" t="n">
        <v>2410</v>
      </c>
      <c r="T121" s="71" t="s">
        <v>319</v>
      </c>
      <c r="U121" s="71" t="n">
        <v>2885</v>
      </c>
      <c r="V121" s="71" t="s">
        <v>319</v>
      </c>
      <c r="W121" s="71" t="n">
        <v>2100</v>
      </c>
      <c r="X121" s="71" t="s">
        <v>319</v>
      </c>
      <c r="Y121" s="71" t="n">
        <v>2690</v>
      </c>
      <c r="Z121" s="71" t="s">
        <v>319</v>
      </c>
      <c r="AA121" s="71" t="n">
        <v>1770</v>
      </c>
      <c r="AB121" s="71" t="s">
        <v>319</v>
      </c>
      <c r="AC121" s="71" t="n">
        <v>2610</v>
      </c>
      <c r="AD121" s="71" t="s">
        <v>319</v>
      </c>
      <c r="AE121" s="71" t="n">
        <v>2540</v>
      </c>
      <c r="AF121" s="71" t="s">
        <v>319</v>
      </c>
      <c r="AG121" s="71" t="n">
        <v>2530</v>
      </c>
      <c r="AH121" s="71" t="s">
        <v>319</v>
      </c>
      <c r="AI121" s="71" t="n">
        <v>2385</v>
      </c>
      <c r="AJ121" s="71" t="s">
        <v>319</v>
      </c>
      <c r="AK121" s="71" t="n">
        <v>2455</v>
      </c>
      <c r="AL121" s="71" t="s">
        <v>319</v>
      </c>
      <c r="AM121" s="229" t="n">
        <f aca="false">O121+Q121+S121+U121+W121+Y121+AA121+AC121+AE121+AG121+AI121+AK121</f>
        <v>30150</v>
      </c>
      <c r="AN121" s="230"/>
      <c r="AO121" s="231"/>
      <c r="AP121" s="231"/>
    </row>
    <row collapsed="false" customFormat="false" customHeight="true" hidden="false" ht="15.75" outlineLevel="0" r="122">
      <c r="A122" s="232"/>
      <c r="B122" s="55"/>
      <c r="C122" s="55"/>
      <c r="D122" s="55"/>
      <c r="E122" s="56" t="s">
        <v>824</v>
      </c>
      <c r="F122" s="34" t="s">
        <v>823</v>
      </c>
      <c r="G122" s="55" t="s">
        <v>833</v>
      </c>
      <c r="H122" s="55" t="n">
        <v>552</v>
      </c>
      <c r="I122" s="55" t="s">
        <v>826</v>
      </c>
      <c r="J122" s="55" t="n">
        <v>12</v>
      </c>
      <c r="K122" s="34" t="s">
        <v>52</v>
      </c>
      <c r="L122" s="34" t="s">
        <v>52</v>
      </c>
      <c r="M122" s="71" t="n">
        <v>52887</v>
      </c>
      <c r="N122" s="71" t="n">
        <v>73798</v>
      </c>
      <c r="O122" s="48" t="n">
        <v>7535</v>
      </c>
      <c r="P122" s="71" t="s">
        <v>319</v>
      </c>
      <c r="Q122" s="71" t="n">
        <v>7480</v>
      </c>
      <c r="R122" s="71" t="s">
        <v>319</v>
      </c>
      <c r="S122" s="71" t="n">
        <v>4015</v>
      </c>
      <c r="T122" s="71" t="s">
        <v>319</v>
      </c>
      <c r="U122" s="71" t="n">
        <v>6577</v>
      </c>
      <c r="V122" s="71" t="s">
        <v>319</v>
      </c>
      <c r="W122" s="71" t="n">
        <v>4845</v>
      </c>
      <c r="X122" s="71" t="s">
        <v>319</v>
      </c>
      <c r="Y122" s="71" t="n">
        <v>5576</v>
      </c>
      <c r="Z122" s="71" t="s">
        <v>319</v>
      </c>
      <c r="AA122" s="71" t="n">
        <v>3540</v>
      </c>
      <c r="AB122" s="71" t="s">
        <v>319</v>
      </c>
      <c r="AC122" s="71" t="n">
        <v>5983</v>
      </c>
      <c r="AD122" s="71" t="s">
        <v>319</v>
      </c>
      <c r="AE122" s="71" t="n">
        <v>5427</v>
      </c>
      <c r="AF122" s="71" t="s">
        <v>319</v>
      </c>
      <c r="AG122" s="71" t="n">
        <v>5477</v>
      </c>
      <c r="AH122" s="71" t="s">
        <v>319</v>
      </c>
      <c r="AI122" s="71" t="n">
        <v>5709</v>
      </c>
      <c r="AJ122" s="71" t="s">
        <v>319</v>
      </c>
      <c r="AK122" s="71" t="n">
        <v>5962</v>
      </c>
      <c r="AL122" s="71" t="s">
        <v>319</v>
      </c>
      <c r="AM122" s="229" t="n">
        <f aca="false">O122+Q122+S122+U122+W122+Y122+AA122+AC122+AE122+AG122+AI122+AK122</f>
        <v>68126</v>
      </c>
      <c r="AN122" s="230"/>
      <c r="AO122" s="231"/>
      <c r="AP122" s="231"/>
    </row>
    <row collapsed="false" customFormat="false" customHeight="true" hidden="false" ht="15.75" outlineLevel="0" r="123">
      <c r="A123" s="55" t="n">
        <v>57</v>
      </c>
      <c r="B123" s="55" t="n">
        <v>8057</v>
      </c>
      <c r="C123" s="55" t="s">
        <v>820</v>
      </c>
      <c r="D123" s="55" t="s">
        <v>821</v>
      </c>
      <c r="E123" s="56" t="s">
        <v>822</v>
      </c>
      <c r="F123" s="34" t="s">
        <v>823</v>
      </c>
      <c r="G123" s="55"/>
      <c r="H123" s="55"/>
      <c r="I123" s="55"/>
      <c r="J123" s="55"/>
      <c r="K123" s="34" t="s">
        <v>52</v>
      </c>
      <c r="L123" s="34" t="s">
        <v>52</v>
      </c>
      <c r="M123" s="71" t="n">
        <v>39534</v>
      </c>
      <c r="N123" s="71" t="n">
        <v>28520</v>
      </c>
      <c r="O123" s="48" t="n">
        <v>3700</v>
      </c>
      <c r="P123" s="71" t="s">
        <v>319</v>
      </c>
      <c r="Q123" s="71" t="n">
        <v>2200</v>
      </c>
      <c r="R123" s="71" t="s">
        <v>319</v>
      </c>
      <c r="S123" s="71" t="n">
        <v>2140</v>
      </c>
      <c r="T123" s="71" t="s">
        <v>319</v>
      </c>
      <c r="U123" s="71" t="n">
        <v>2540</v>
      </c>
      <c r="V123" s="71" t="s">
        <v>319</v>
      </c>
      <c r="W123" s="71" t="n">
        <v>2280</v>
      </c>
      <c r="X123" s="71" t="s">
        <v>319</v>
      </c>
      <c r="Y123" s="71" t="n">
        <v>2260</v>
      </c>
      <c r="Z123" s="71" t="s">
        <v>319</v>
      </c>
      <c r="AA123" s="71" t="n">
        <v>1540</v>
      </c>
      <c r="AB123" s="71" t="s">
        <v>319</v>
      </c>
      <c r="AC123" s="71" t="n">
        <v>2440</v>
      </c>
      <c r="AD123" s="71" t="s">
        <v>319</v>
      </c>
      <c r="AE123" s="71" t="n">
        <v>2160</v>
      </c>
      <c r="AF123" s="71" t="s">
        <v>319</v>
      </c>
      <c r="AG123" s="71" t="n">
        <v>2460</v>
      </c>
      <c r="AH123" s="71" t="s">
        <v>319</v>
      </c>
      <c r="AI123" s="71" t="n">
        <v>2180</v>
      </c>
      <c r="AJ123" s="71" t="s">
        <v>319</v>
      </c>
      <c r="AK123" s="71" t="n">
        <v>2720</v>
      </c>
      <c r="AL123" s="71" t="s">
        <v>319</v>
      </c>
      <c r="AM123" s="229" t="n">
        <f aca="false">O123+Q123+S123+U123+W123+Y123+AA123+AC123+AE123+AG123+AI123+AK123</f>
        <v>28620</v>
      </c>
      <c r="AN123" s="230"/>
      <c r="AO123" s="231"/>
      <c r="AP123" s="231"/>
    </row>
    <row collapsed="false" customFormat="false" customHeight="false" hidden="false" ht="15.75" outlineLevel="0" r="124">
      <c r="A124" s="55"/>
      <c r="B124" s="55"/>
      <c r="C124" s="55"/>
      <c r="D124" s="55"/>
      <c r="E124" s="56" t="s">
        <v>824</v>
      </c>
      <c r="F124" s="34" t="s">
        <v>823</v>
      </c>
      <c r="G124" s="55" t="s">
        <v>828</v>
      </c>
      <c r="H124" s="55" t="n">
        <v>424</v>
      </c>
      <c r="I124" s="55" t="s">
        <v>826</v>
      </c>
      <c r="J124" s="55" t="n">
        <v>15</v>
      </c>
      <c r="K124" s="34" t="s">
        <v>52</v>
      </c>
      <c r="L124" s="34" t="s">
        <v>52</v>
      </c>
      <c r="M124" s="71" t="n">
        <v>40180</v>
      </c>
      <c r="N124" s="71" t="n">
        <v>42056</v>
      </c>
      <c r="O124" s="48" t="n">
        <v>4881</v>
      </c>
      <c r="P124" s="71" t="s">
        <v>319</v>
      </c>
      <c r="Q124" s="71" t="n">
        <v>3354</v>
      </c>
      <c r="R124" s="71" t="s">
        <v>319</v>
      </c>
      <c r="S124" s="71" t="n">
        <v>3178</v>
      </c>
      <c r="T124" s="71" t="s">
        <v>319</v>
      </c>
      <c r="U124" s="71" t="n">
        <v>2849</v>
      </c>
      <c r="V124" s="71" t="s">
        <v>319</v>
      </c>
      <c r="W124" s="71" t="n">
        <v>1755</v>
      </c>
      <c r="X124" s="71" t="s">
        <v>319</v>
      </c>
      <c r="Y124" s="71" t="n">
        <v>1443</v>
      </c>
      <c r="Z124" s="71" t="s">
        <v>319</v>
      </c>
      <c r="AA124" s="71" t="n">
        <v>1448</v>
      </c>
      <c r="AB124" s="71" t="s">
        <v>319</v>
      </c>
      <c r="AC124" s="71" t="n">
        <v>3868</v>
      </c>
      <c r="AD124" s="71" t="s">
        <v>319</v>
      </c>
      <c r="AE124" s="71" t="n">
        <v>5312</v>
      </c>
      <c r="AF124" s="71" t="s">
        <v>319</v>
      </c>
      <c r="AG124" s="71" t="n">
        <v>5667</v>
      </c>
      <c r="AH124" s="71" t="s">
        <v>319</v>
      </c>
      <c r="AI124" s="71" t="n">
        <v>5469</v>
      </c>
      <c r="AJ124" s="71" t="s">
        <v>319</v>
      </c>
      <c r="AK124" s="71" t="n">
        <v>8150</v>
      </c>
      <c r="AL124" s="71" t="s">
        <v>319</v>
      </c>
      <c r="AM124" s="229" t="n">
        <f aca="false">O124+Q124+S124+U124+W124+Y124+AA124+AC124+AE124+AG124+AI124+AK124</f>
        <v>47374</v>
      </c>
      <c r="AN124" s="230"/>
      <c r="AO124" s="231"/>
      <c r="AP124" s="231"/>
    </row>
    <row collapsed="false" customFormat="false" customHeight="true" hidden="false" ht="15.75" outlineLevel="0" r="125">
      <c r="A125" s="55" t="n">
        <v>58</v>
      </c>
      <c r="B125" s="55" t="n">
        <v>8058</v>
      </c>
      <c r="C125" s="55" t="s">
        <v>820</v>
      </c>
      <c r="D125" s="55" t="s">
        <v>821</v>
      </c>
      <c r="E125" s="56" t="s">
        <v>822</v>
      </c>
      <c r="F125" s="34" t="s">
        <v>823</v>
      </c>
      <c r="G125" s="55"/>
      <c r="H125" s="55"/>
      <c r="I125" s="55"/>
      <c r="J125" s="55"/>
      <c r="K125" s="34" t="s">
        <v>52</v>
      </c>
      <c r="L125" s="34" t="s">
        <v>52</v>
      </c>
      <c r="M125" s="71" t="n">
        <v>32932</v>
      </c>
      <c r="N125" s="71" t="n">
        <v>21820</v>
      </c>
      <c r="O125" s="48" t="n">
        <v>2408</v>
      </c>
      <c r="P125" s="71" t="s">
        <v>319</v>
      </c>
      <c r="Q125" s="71" t="n">
        <v>2400</v>
      </c>
      <c r="R125" s="71" t="s">
        <v>319</v>
      </c>
      <c r="S125" s="71" t="n">
        <v>1780</v>
      </c>
      <c r="T125" s="71" t="s">
        <v>319</v>
      </c>
      <c r="U125" s="71" t="n">
        <v>2500</v>
      </c>
      <c r="V125" s="71" t="s">
        <v>319</v>
      </c>
      <c r="W125" s="71" t="n">
        <v>2060</v>
      </c>
      <c r="X125" s="71" t="s">
        <v>319</v>
      </c>
      <c r="Y125" s="71" t="n">
        <v>2120</v>
      </c>
      <c r="Z125" s="71" t="s">
        <v>319</v>
      </c>
      <c r="AA125" s="71" t="n">
        <v>1660</v>
      </c>
      <c r="AB125" s="71" t="s">
        <v>319</v>
      </c>
      <c r="AC125" s="71" t="n">
        <v>2280</v>
      </c>
      <c r="AD125" s="71" t="s">
        <v>319</v>
      </c>
      <c r="AE125" s="71" t="n">
        <v>2020</v>
      </c>
      <c r="AF125" s="71" t="s">
        <v>319</v>
      </c>
      <c r="AG125" s="71" t="n">
        <v>2280</v>
      </c>
      <c r="AH125" s="71" t="s">
        <v>319</v>
      </c>
      <c r="AI125" s="71" t="n">
        <v>2040</v>
      </c>
      <c r="AJ125" s="71" t="s">
        <v>319</v>
      </c>
      <c r="AK125" s="71" t="n">
        <v>2240</v>
      </c>
      <c r="AL125" s="71" t="s">
        <v>319</v>
      </c>
      <c r="AM125" s="229" t="n">
        <f aca="false">O125+Q125+S125+U125+W125+Y125+AA125+AC125+AE125+AG125+AI125+AK125</f>
        <v>25788</v>
      </c>
      <c r="AN125" s="230"/>
      <c r="AO125" s="231"/>
      <c r="AP125" s="231"/>
    </row>
    <row collapsed="false" customFormat="false" customHeight="false" hidden="false" ht="15.75" outlineLevel="0" r="126">
      <c r="A126" s="55"/>
      <c r="B126" s="55"/>
      <c r="C126" s="55"/>
      <c r="D126" s="55"/>
      <c r="E126" s="56" t="s">
        <v>824</v>
      </c>
      <c r="F126" s="34" t="s">
        <v>823</v>
      </c>
      <c r="G126" s="55" t="s">
        <v>828</v>
      </c>
      <c r="H126" s="55" t="n">
        <v>266</v>
      </c>
      <c r="I126" s="55" t="s">
        <v>826</v>
      </c>
      <c r="J126" s="55" t="n">
        <v>10</v>
      </c>
      <c r="K126" s="34" t="s">
        <v>52</v>
      </c>
      <c r="L126" s="34" t="s">
        <v>52</v>
      </c>
      <c r="M126" s="71" t="n">
        <v>19664</v>
      </c>
      <c r="N126" s="71" t="n">
        <v>18963</v>
      </c>
      <c r="O126" s="48" t="n">
        <v>2791</v>
      </c>
      <c r="P126" s="71" t="s">
        <v>319</v>
      </c>
      <c r="Q126" s="71" t="n">
        <v>2769</v>
      </c>
      <c r="R126" s="71" t="s">
        <v>319</v>
      </c>
      <c r="S126" s="71" t="n">
        <v>1244</v>
      </c>
      <c r="T126" s="71" t="s">
        <v>319</v>
      </c>
      <c r="U126" s="71" t="n">
        <v>1563</v>
      </c>
      <c r="V126" s="71" t="s">
        <v>319</v>
      </c>
      <c r="W126" s="71" t="n">
        <v>889</v>
      </c>
      <c r="X126" s="71" t="s">
        <v>319</v>
      </c>
      <c r="Y126" s="71" t="n">
        <v>486</v>
      </c>
      <c r="Z126" s="71" t="s">
        <v>319</v>
      </c>
      <c r="AA126" s="71" t="n">
        <v>211</v>
      </c>
      <c r="AB126" s="71" t="s">
        <v>319</v>
      </c>
      <c r="AC126" s="71" t="n">
        <v>1007</v>
      </c>
      <c r="AD126" s="71" t="s">
        <v>319</v>
      </c>
      <c r="AE126" s="71" t="n">
        <v>1327</v>
      </c>
      <c r="AF126" s="71" t="s">
        <v>319</v>
      </c>
      <c r="AG126" s="71" t="n">
        <v>2235</v>
      </c>
      <c r="AH126" s="71" t="s">
        <v>319</v>
      </c>
      <c r="AI126" s="71" t="n">
        <v>2452</v>
      </c>
      <c r="AJ126" s="71" t="s">
        <v>319</v>
      </c>
      <c r="AK126" s="71" t="n">
        <v>3350</v>
      </c>
      <c r="AL126" s="71" t="s">
        <v>319</v>
      </c>
      <c r="AM126" s="229" t="n">
        <f aca="false">O126+Q126+S126+U126+W126+Y126+AA126+AC126+AE126+AG126+AI126+AK126</f>
        <v>20324</v>
      </c>
      <c r="AN126" s="230"/>
      <c r="AO126" s="231"/>
      <c r="AP126" s="231"/>
    </row>
    <row collapsed="false" customFormat="false" customHeight="true" hidden="false" ht="15.75" outlineLevel="0" r="127">
      <c r="A127" s="55" t="n">
        <v>59</v>
      </c>
      <c r="B127" s="55" t="n">
        <v>8059</v>
      </c>
      <c r="C127" s="55" t="s">
        <v>820</v>
      </c>
      <c r="D127" s="55" t="s">
        <v>821</v>
      </c>
      <c r="E127" s="56" t="s">
        <v>822</v>
      </c>
      <c r="F127" s="34" t="s">
        <v>823</v>
      </c>
      <c r="G127" s="55"/>
      <c r="H127" s="55"/>
      <c r="I127" s="55"/>
      <c r="J127" s="55"/>
      <c r="K127" s="34" t="s">
        <v>52</v>
      </c>
      <c r="L127" s="34" t="s">
        <v>52</v>
      </c>
      <c r="M127" s="71" t="n">
        <v>36064</v>
      </c>
      <c r="N127" s="71" t="n">
        <v>16166</v>
      </c>
      <c r="O127" s="48" t="n">
        <v>1220</v>
      </c>
      <c r="P127" s="71" t="s">
        <v>319</v>
      </c>
      <c r="Q127" s="71" t="n">
        <v>1040</v>
      </c>
      <c r="R127" s="71" t="s">
        <v>319</v>
      </c>
      <c r="S127" s="71" t="n">
        <v>860</v>
      </c>
      <c r="T127" s="71" t="s">
        <v>319</v>
      </c>
      <c r="U127" s="71" t="n">
        <v>1040</v>
      </c>
      <c r="V127" s="71" t="s">
        <v>319</v>
      </c>
      <c r="W127" s="71" t="n">
        <v>960</v>
      </c>
      <c r="X127" s="71" t="s">
        <v>319</v>
      </c>
      <c r="Y127" s="71" t="n">
        <v>920</v>
      </c>
      <c r="Z127" s="71" t="s">
        <v>319</v>
      </c>
      <c r="AA127" s="71" t="n">
        <v>680</v>
      </c>
      <c r="AB127" s="71" t="s">
        <v>319</v>
      </c>
      <c r="AC127" s="71" t="n">
        <v>940</v>
      </c>
      <c r="AD127" s="71" t="s">
        <v>319</v>
      </c>
      <c r="AE127" s="71" t="n">
        <v>1000</v>
      </c>
      <c r="AF127" s="71" t="s">
        <v>319</v>
      </c>
      <c r="AG127" s="71" t="n">
        <v>1040</v>
      </c>
      <c r="AH127" s="71" t="s">
        <v>319</v>
      </c>
      <c r="AI127" s="71" t="n">
        <v>840</v>
      </c>
      <c r="AJ127" s="71" t="s">
        <v>319</v>
      </c>
      <c r="AK127" s="71" t="n">
        <v>940</v>
      </c>
      <c r="AL127" s="71" t="s">
        <v>319</v>
      </c>
      <c r="AM127" s="229" t="n">
        <f aca="false">O127+Q127+S127+U127+W127+Y127+AA127+AC127+AE127+AG127+AI127+AK127</f>
        <v>11480</v>
      </c>
      <c r="AN127" s="230"/>
      <c r="AO127" s="231"/>
      <c r="AP127" s="231"/>
    </row>
    <row collapsed="false" customFormat="false" customHeight="false" hidden="false" ht="15.75" outlineLevel="0" r="128">
      <c r="A128" s="55"/>
      <c r="B128" s="55"/>
      <c r="C128" s="55"/>
      <c r="D128" s="55"/>
      <c r="E128" s="56" t="s">
        <v>824</v>
      </c>
      <c r="F128" s="34" t="s">
        <v>823</v>
      </c>
      <c r="G128" s="55" t="s">
        <v>828</v>
      </c>
      <c r="H128" s="55" t="n">
        <v>126</v>
      </c>
      <c r="I128" s="55" t="s">
        <v>826</v>
      </c>
      <c r="J128" s="55" t="n">
        <v>7</v>
      </c>
      <c r="K128" s="34" t="s">
        <v>52</v>
      </c>
      <c r="L128" s="34" t="s">
        <v>52</v>
      </c>
      <c r="M128" s="71" t="n">
        <v>22385</v>
      </c>
      <c r="N128" s="71" t="n">
        <v>6256</v>
      </c>
      <c r="O128" s="48" t="n">
        <v>953</v>
      </c>
      <c r="P128" s="71" t="s">
        <v>319</v>
      </c>
      <c r="Q128" s="71" t="n">
        <v>925</v>
      </c>
      <c r="R128" s="71" t="s">
        <v>319</v>
      </c>
      <c r="S128" s="71" t="n">
        <v>519</v>
      </c>
      <c r="T128" s="71" t="s">
        <v>319</v>
      </c>
      <c r="U128" s="71" t="n">
        <v>543</v>
      </c>
      <c r="V128" s="71" t="s">
        <v>319</v>
      </c>
      <c r="W128" s="71" t="n">
        <v>374</v>
      </c>
      <c r="X128" s="71" t="s">
        <v>319</v>
      </c>
      <c r="Y128" s="71" t="n">
        <v>332</v>
      </c>
      <c r="Z128" s="71" t="s">
        <v>319</v>
      </c>
      <c r="AA128" s="71" t="n">
        <v>54</v>
      </c>
      <c r="AB128" s="71" t="s">
        <v>319</v>
      </c>
      <c r="AC128" s="71" t="n">
        <v>760</v>
      </c>
      <c r="AD128" s="71" t="s">
        <v>319</v>
      </c>
      <c r="AE128" s="71" t="n">
        <v>963</v>
      </c>
      <c r="AF128" s="71" t="s">
        <v>319</v>
      </c>
      <c r="AG128" s="71" t="n">
        <v>1214</v>
      </c>
      <c r="AH128" s="71" t="s">
        <v>319</v>
      </c>
      <c r="AI128" s="71" t="n">
        <v>1259</v>
      </c>
      <c r="AJ128" s="71" t="s">
        <v>319</v>
      </c>
      <c r="AK128" s="71" t="n">
        <v>1154</v>
      </c>
      <c r="AL128" s="71" t="s">
        <v>319</v>
      </c>
      <c r="AM128" s="229" t="n">
        <f aca="false">O128+Q128+S128+U128+W128+Y128+AA128+AC128+AE128+AG128+AI128+AK128</f>
        <v>9050</v>
      </c>
      <c r="AN128" s="230"/>
      <c r="AO128" s="231"/>
      <c r="AP128" s="231"/>
    </row>
    <row collapsed="false" customFormat="false" customHeight="true" hidden="false" ht="15.75" outlineLevel="0" r="129">
      <c r="A129" s="55" t="n">
        <v>60</v>
      </c>
      <c r="B129" s="55" t="s">
        <v>88</v>
      </c>
      <c r="C129" s="55" t="s">
        <v>820</v>
      </c>
      <c r="D129" s="55" t="s">
        <v>821</v>
      </c>
      <c r="E129" s="56" t="s">
        <v>822</v>
      </c>
      <c r="F129" s="34" t="s">
        <v>823</v>
      </c>
      <c r="G129" s="55"/>
      <c r="H129" s="55"/>
      <c r="I129" s="55"/>
      <c r="J129" s="55"/>
      <c r="K129" s="34" t="s">
        <v>52</v>
      </c>
      <c r="L129" s="34" t="s">
        <v>52</v>
      </c>
      <c r="M129" s="71" t="n">
        <v>75161</v>
      </c>
      <c r="N129" s="71" t="n">
        <v>69354</v>
      </c>
      <c r="O129" s="48" t="n">
        <v>13572</v>
      </c>
      <c r="P129" s="71" t="s">
        <v>319</v>
      </c>
      <c r="Q129" s="71" t="n">
        <v>6187</v>
      </c>
      <c r="R129" s="71" t="s">
        <v>319</v>
      </c>
      <c r="S129" s="71" t="n">
        <v>5934</v>
      </c>
      <c r="T129" s="71" t="s">
        <v>319</v>
      </c>
      <c r="U129" s="71" t="n">
        <v>7334</v>
      </c>
      <c r="V129" s="71" t="s">
        <v>319</v>
      </c>
      <c r="W129" s="71" t="n">
        <v>6260</v>
      </c>
      <c r="X129" s="71" t="s">
        <v>319</v>
      </c>
      <c r="Y129" s="71" t="n">
        <v>6566</v>
      </c>
      <c r="Z129" s="71" t="s">
        <v>319</v>
      </c>
      <c r="AA129" s="71" t="n">
        <v>4186</v>
      </c>
      <c r="AB129" s="71" t="s">
        <v>319</v>
      </c>
      <c r="AC129" s="71" t="n">
        <v>6785</v>
      </c>
      <c r="AD129" s="71" t="s">
        <v>319</v>
      </c>
      <c r="AE129" s="71" t="n">
        <v>5847</v>
      </c>
      <c r="AF129" s="71" t="s">
        <v>319</v>
      </c>
      <c r="AG129" s="71" t="n">
        <v>6361</v>
      </c>
      <c r="AH129" s="71" t="s">
        <v>319</v>
      </c>
      <c r="AI129" s="71" t="n">
        <v>5788</v>
      </c>
      <c r="AJ129" s="71" t="s">
        <v>319</v>
      </c>
      <c r="AK129" s="71" t="n">
        <v>6614</v>
      </c>
      <c r="AL129" s="71" t="s">
        <v>319</v>
      </c>
      <c r="AM129" s="229" t="n">
        <f aca="false">O129+Q129+S129+U129+W129+Y129+AA129+AC129+AE129+AG129+AI129+AK129</f>
        <v>81434</v>
      </c>
      <c r="AN129" s="230"/>
      <c r="AO129" s="231"/>
      <c r="AP129" s="231"/>
    </row>
    <row collapsed="false" customFormat="false" customHeight="false" hidden="false" ht="15.75" outlineLevel="0" r="130">
      <c r="A130" s="55"/>
      <c r="B130" s="55"/>
      <c r="C130" s="55"/>
      <c r="D130" s="55"/>
      <c r="E130" s="56" t="s">
        <v>824</v>
      </c>
      <c r="F130" s="34" t="s">
        <v>823</v>
      </c>
      <c r="G130" s="55" t="s">
        <v>828</v>
      </c>
      <c r="H130" s="55" t="n">
        <v>802</v>
      </c>
      <c r="I130" s="55" t="s">
        <v>826</v>
      </c>
      <c r="J130" s="55" t="n">
        <v>9</v>
      </c>
      <c r="K130" s="34" t="s">
        <v>52</v>
      </c>
      <c r="L130" s="34" t="s">
        <v>52</v>
      </c>
      <c r="M130" s="71" t="n">
        <v>137378</v>
      </c>
      <c r="N130" s="71" t="n">
        <v>119771</v>
      </c>
      <c r="O130" s="48" t="n">
        <v>5973</v>
      </c>
      <c r="P130" s="71" t="s">
        <v>319</v>
      </c>
      <c r="Q130" s="71" t="n">
        <v>5197</v>
      </c>
      <c r="R130" s="71" t="s">
        <v>319</v>
      </c>
      <c r="S130" s="71" t="n">
        <v>4638</v>
      </c>
      <c r="T130" s="71" t="s">
        <v>319</v>
      </c>
      <c r="U130" s="71" t="n">
        <v>6404</v>
      </c>
      <c r="V130" s="71" t="s">
        <v>319</v>
      </c>
      <c r="W130" s="71" t="n">
        <v>5423</v>
      </c>
      <c r="X130" s="71" t="s">
        <v>319</v>
      </c>
      <c r="Y130" s="71" t="n">
        <v>6054</v>
      </c>
      <c r="Z130" s="71" t="s">
        <v>319</v>
      </c>
      <c r="AA130" s="71" t="n">
        <v>4118</v>
      </c>
      <c r="AB130" s="71" t="s">
        <v>319</v>
      </c>
      <c r="AC130" s="71" t="n">
        <v>6918</v>
      </c>
      <c r="AD130" s="71" t="s">
        <v>319</v>
      </c>
      <c r="AE130" s="71" t="n">
        <v>5895</v>
      </c>
      <c r="AF130" s="71" t="s">
        <v>319</v>
      </c>
      <c r="AG130" s="71" t="n">
        <v>6443</v>
      </c>
      <c r="AH130" s="71" t="s">
        <v>319</v>
      </c>
      <c r="AI130" s="71" t="n">
        <v>7168</v>
      </c>
      <c r="AJ130" s="71" t="s">
        <v>319</v>
      </c>
      <c r="AK130" s="71" t="n">
        <v>7737</v>
      </c>
      <c r="AL130" s="71" t="s">
        <v>319</v>
      </c>
      <c r="AM130" s="229" t="n">
        <f aca="false">O130+Q130+S130+U130+W130+Y130+AA130+AC130+AE130+AG130+AI130+AK130</f>
        <v>71968</v>
      </c>
      <c r="AN130" s="230"/>
      <c r="AO130" s="231"/>
      <c r="AP130" s="231"/>
    </row>
    <row collapsed="false" customFormat="false" customHeight="true" hidden="false" ht="15.75" outlineLevel="0" r="131">
      <c r="A131" s="55" t="n">
        <v>61</v>
      </c>
      <c r="B131" s="55" t="n">
        <v>8061</v>
      </c>
      <c r="C131" s="55" t="s">
        <v>820</v>
      </c>
      <c r="D131" s="55" t="s">
        <v>821</v>
      </c>
      <c r="E131" s="56" t="s">
        <v>822</v>
      </c>
      <c r="F131" s="34" t="s">
        <v>823</v>
      </c>
      <c r="G131" s="55"/>
      <c r="H131" s="55"/>
      <c r="I131" s="55"/>
      <c r="J131" s="55"/>
      <c r="K131" s="34" t="s">
        <v>52</v>
      </c>
      <c r="L131" s="34" t="s">
        <v>52</v>
      </c>
      <c r="M131" s="71" t="n">
        <v>33130</v>
      </c>
      <c r="N131" s="71" t="n">
        <v>35170</v>
      </c>
      <c r="O131" s="48" t="n">
        <v>3070</v>
      </c>
      <c r="P131" s="71" t="s">
        <v>319</v>
      </c>
      <c r="Q131" s="71" t="n">
        <v>2840</v>
      </c>
      <c r="R131" s="71" t="s">
        <v>319</v>
      </c>
      <c r="S131" s="71" t="n">
        <v>2960</v>
      </c>
      <c r="T131" s="71" t="s">
        <v>319</v>
      </c>
      <c r="U131" s="71" t="n">
        <v>3140</v>
      </c>
      <c r="V131" s="71" t="s">
        <v>319</v>
      </c>
      <c r="W131" s="71" t="n">
        <v>2660</v>
      </c>
      <c r="X131" s="71" t="s">
        <v>319</v>
      </c>
      <c r="Y131" s="71" t="n">
        <v>3050</v>
      </c>
      <c r="Z131" s="71" t="s">
        <v>319</v>
      </c>
      <c r="AA131" s="71" t="n">
        <v>1850</v>
      </c>
      <c r="AB131" s="71" t="s">
        <v>319</v>
      </c>
      <c r="AC131" s="71" t="n">
        <v>2880</v>
      </c>
      <c r="AD131" s="71" t="s">
        <v>319</v>
      </c>
      <c r="AE131" s="71" t="n">
        <v>2850</v>
      </c>
      <c r="AF131" s="71" t="s">
        <v>319</v>
      </c>
      <c r="AG131" s="71" t="n">
        <v>2680</v>
      </c>
      <c r="AH131" s="71" t="s">
        <v>319</v>
      </c>
      <c r="AI131" s="71" t="n">
        <v>2780</v>
      </c>
      <c r="AJ131" s="71" t="s">
        <v>319</v>
      </c>
      <c r="AK131" s="71" t="n">
        <v>2760</v>
      </c>
      <c r="AL131" s="71" t="s">
        <v>319</v>
      </c>
      <c r="AM131" s="229" t="n">
        <f aca="false">O131+Q131+S131+U131+W131+Y131+AA131+AC131+AE131+AG131+AI131+AK131</f>
        <v>33520</v>
      </c>
      <c r="AN131" s="230"/>
      <c r="AO131" s="231"/>
      <c r="AP131" s="231"/>
    </row>
    <row collapsed="false" customFormat="false" customHeight="false" hidden="false" ht="15.75" outlineLevel="0" r="132">
      <c r="A132" s="55"/>
      <c r="B132" s="55"/>
      <c r="C132" s="55"/>
      <c r="D132" s="55"/>
      <c r="E132" s="56" t="s">
        <v>824</v>
      </c>
      <c r="F132" s="34" t="s">
        <v>823</v>
      </c>
      <c r="G132" s="55" t="s">
        <v>828</v>
      </c>
      <c r="H132" s="55" t="n">
        <v>346</v>
      </c>
      <c r="I132" s="55" t="s">
        <v>826</v>
      </c>
      <c r="J132" s="55" t="n">
        <v>12</v>
      </c>
      <c r="K132" s="34" t="s">
        <v>52</v>
      </c>
      <c r="L132" s="34" t="s">
        <v>52</v>
      </c>
      <c r="M132" s="71" t="n">
        <v>44540</v>
      </c>
      <c r="N132" s="71" t="n">
        <v>47347</v>
      </c>
      <c r="O132" s="48" t="n">
        <v>6326</v>
      </c>
      <c r="P132" s="71" t="s">
        <v>319</v>
      </c>
      <c r="Q132" s="71" t="n">
        <v>5595</v>
      </c>
      <c r="R132" s="71" t="s">
        <v>319</v>
      </c>
      <c r="S132" s="71" t="n">
        <v>5567</v>
      </c>
      <c r="T132" s="71" t="s">
        <v>319</v>
      </c>
      <c r="U132" s="71" t="n">
        <v>3918</v>
      </c>
      <c r="V132" s="71" t="s">
        <v>319</v>
      </c>
      <c r="W132" s="71" t="n">
        <v>2852</v>
      </c>
      <c r="X132" s="71" t="s">
        <v>319</v>
      </c>
      <c r="Y132" s="71" t="n">
        <v>2727</v>
      </c>
      <c r="Z132" s="71" t="s">
        <v>319</v>
      </c>
      <c r="AA132" s="71" t="n">
        <v>1452</v>
      </c>
      <c r="AB132" s="71" t="s">
        <v>319</v>
      </c>
      <c r="AC132" s="71" t="n">
        <v>3095</v>
      </c>
      <c r="AD132" s="71" t="s">
        <v>319</v>
      </c>
      <c r="AE132" s="71" t="n">
        <v>3754</v>
      </c>
      <c r="AF132" s="71" t="s">
        <v>319</v>
      </c>
      <c r="AG132" s="71" t="n">
        <v>4561</v>
      </c>
      <c r="AH132" s="71" t="s">
        <v>319</v>
      </c>
      <c r="AI132" s="71" t="n">
        <v>5536</v>
      </c>
      <c r="AJ132" s="71" t="s">
        <v>319</v>
      </c>
      <c r="AK132" s="71" t="n">
        <v>6230</v>
      </c>
      <c r="AL132" s="71" t="s">
        <v>319</v>
      </c>
      <c r="AM132" s="229" t="n">
        <f aca="false">O132+Q132+S132+U132+W132+Y132+AA132+AC132+AE132+AG132+AI132+AK132</f>
        <v>51613</v>
      </c>
      <c r="AN132" s="230"/>
      <c r="AO132" s="231"/>
      <c r="AP132" s="231"/>
    </row>
    <row collapsed="false" customFormat="false" customHeight="true" hidden="false" ht="15.75" outlineLevel="0" r="133">
      <c r="A133" s="55" t="n">
        <v>62</v>
      </c>
      <c r="B133" s="55" t="s">
        <v>89</v>
      </c>
      <c r="C133" s="55" t="s">
        <v>820</v>
      </c>
      <c r="D133" s="55" t="s">
        <v>821</v>
      </c>
      <c r="E133" s="56" t="s">
        <v>822</v>
      </c>
      <c r="F133" s="34" t="s">
        <v>823</v>
      </c>
      <c r="G133" s="55"/>
      <c r="H133" s="55"/>
      <c r="I133" s="55"/>
      <c r="J133" s="55"/>
      <c r="K133" s="34" t="s">
        <v>52</v>
      </c>
      <c r="L133" s="34" t="s">
        <v>52</v>
      </c>
      <c r="M133" s="71" t="n">
        <v>8943</v>
      </c>
      <c r="N133" s="71" t="n">
        <v>9121</v>
      </c>
      <c r="O133" s="48" t="n">
        <v>834</v>
      </c>
      <c r="P133" s="71" t="s">
        <v>319</v>
      </c>
      <c r="Q133" s="71" t="n">
        <v>787</v>
      </c>
      <c r="R133" s="71" t="s">
        <v>319</v>
      </c>
      <c r="S133" s="71" t="n">
        <v>649</v>
      </c>
      <c r="T133" s="71" t="s">
        <v>319</v>
      </c>
      <c r="U133" s="71" t="n">
        <v>826</v>
      </c>
      <c r="V133" s="71" t="s">
        <v>319</v>
      </c>
      <c r="W133" s="71" t="n">
        <v>709</v>
      </c>
      <c r="X133" s="71" t="s">
        <v>319</v>
      </c>
      <c r="Y133" s="71" t="n">
        <v>723</v>
      </c>
      <c r="Z133" s="71" t="s">
        <v>319</v>
      </c>
      <c r="AA133" s="71" t="n">
        <v>613</v>
      </c>
      <c r="AB133" s="71" t="s">
        <v>319</v>
      </c>
      <c r="AC133" s="71" t="n">
        <v>854</v>
      </c>
      <c r="AD133" s="71" t="s">
        <v>319</v>
      </c>
      <c r="AE133" s="71" t="n">
        <v>822</v>
      </c>
      <c r="AF133" s="71" t="s">
        <v>319</v>
      </c>
      <c r="AG133" s="71" t="n">
        <v>710</v>
      </c>
      <c r="AH133" s="71" t="s">
        <v>319</v>
      </c>
      <c r="AI133" s="71" t="n">
        <v>686</v>
      </c>
      <c r="AJ133" s="71" t="s">
        <v>319</v>
      </c>
      <c r="AK133" s="71" t="n">
        <v>742</v>
      </c>
      <c r="AL133" s="71" t="s">
        <v>319</v>
      </c>
      <c r="AM133" s="229" t="n">
        <f aca="false">O133+Q133+S133+U133+W133+Y133+AA133+AC133+AE133+AG133+AI133+AK133</f>
        <v>8955</v>
      </c>
      <c r="AN133" s="230"/>
      <c r="AO133" s="231"/>
      <c r="AP133" s="231"/>
    </row>
    <row collapsed="false" customFormat="false" customHeight="false" hidden="false" ht="15.75" outlineLevel="0" r="134">
      <c r="A134" s="55"/>
      <c r="B134" s="55"/>
      <c r="C134" s="55"/>
      <c r="D134" s="55"/>
      <c r="E134" s="56" t="s">
        <v>824</v>
      </c>
      <c r="F134" s="34" t="s">
        <v>823</v>
      </c>
      <c r="G134" s="55" t="s">
        <v>831</v>
      </c>
      <c r="H134" s="55" t="n">
        <v>159</v>
      </c>
      <c r="I134" s="55" t="s">
        <v>826</v>
      </c>
      <c r="J134" s="55" t="n">
        <v>2</v>
      </c>
      <c r="K134" s="34" t="s">
        <v>52</v>
      </c>
      <c r="L134" s="34" t="s">
        <v>52</v>
      </c>
      <c r="M134" s="71" t="n">
        <v>27469</v>
      </c>
      <c r="N134" s="71" t="n">
        <v>25933</v>
      </c>
      <c r="O134" s="48" t="n">
        <v>2750</v>
      </c>
      <c r="P134" s="71" t="s">
        <v>319</v>
      </c>
      <c r="Q134" s="71" t="n">
        <v>2720</v>
      </c>
      <c r="R134" s="71" t="s">
        <v>319</v>
      </c>
      <c r="S134" s="71" t="n">
        <v>2020</v>
      </c>
      <c r="T134" s="71" t="s">
        <v>319</v>
      </c>
      <c r="U134" s="71" t="n">
        <v>2311</v>
      </c>
      <c r="V134" s="71" t="s">
        <v>319</v>
      </c>
      <c r="W134" s="71" t="n">
        <v>1990</v>
      </c>
      <c r="X134" s="71" t="s">
        <v>319</v>
      </c>
      <c r="Y134" s="71" t="n">
        <v>2100</v>
      </c>
      <c r="Z134" s="71" t="s">
        <v>319</v>
      </c>
      <c r="AA134" s="71" t="n">
        <v>1529</v>
      </c>
      <c r="AB134" s="71" t="s">
        <v>319</v>
      </c>
      <c r="AC134" s="71" t="n">
        <v>2509</v>
      </c>
      <c r="AD134" s="71" t="s">
        <v>319</v>
      </c>
      <c r="AE134" s="71" t="n">
        <v>1895</v>
      </c>
      <c r="AF134" s="71" t="s">
        <v>319</v>
      </c>
      <c r="AG134" s="71" t="n">
        <v>2435</v>
      </c>
      <c r="AH134" s="71" t="s">
        <v>319</v>
      </c>
      <c r="AI134" s="71" t="n">
        <v>2212</v>
      </c>
      <c r="AJ134" s="71" t="s">
        <v>319</v>
      </c>
      <c r="AK134" s="71" t="n">
        <v>2263</v>
      </c>
      <c r="AL134" s="71" t="s">
        <v>319</v>
      </c>
      <c r="AM134" s="229" t="n">
        <f aca="false">O134+Q134+S134+U134+W134+Y134+AA134+AC134+AE134+AG134+AI134+AK134</f>
        <v>26734</v>
      </c>
      <c r="AN134" s="230"/>
      <c r="AO134" s="231"/>
      <c r="AP134" s="231"/>
    </row>
    <row collapsed="false" customFormat="false" customHeight="true" hidden="false" ht="15.75" outlineLevel="0" r="135">
      <c r="A135" s="55" t="n">
        <v>63</v>
      </c>
      <c r="B135" s="55" t="n">
        <v>8063</v>
      </c>
      <c r="C135" s="55" t="s">
        <v>820</v>
      </c>
      <c r="D135" s="55" t="s">
        <v>821</v>
      </c>
      <c r="E135" s="56" t="s">
        <v>822</v>
      </c>
      <c r="F135" s="34" t="s">
        <v>823</v>
      </c>
      <c r="G135" s="55"/>
      <c r="H135" s="55"/>
      <c r="I135" s="55"/>
      <c r="J135" s="55"/>
      <c r="K135" s="34" t="s">
        <v>52</v>
      </c>
      <c r="L135" s="34" t="s">
        <v>52</v>
      </c>
      <c r="M135" s="71" t="n">
        <v>36200</v>
      </c>
      <c r="N135" s="71" t="n">
        <v>75140</v>
      </c>
      <c r="O135" s="48" t="n">
        <v>6820</v>
      </c>
      <c r="P135" s="71" t="s">
        <v>319</v>
      </c>
      <c r="Q135" s="71" t="n">
        <v>5640</v>
      </c>
      <c r="R135" s="71" t="s">
        <v>319</v>
      </c>
      <c r="S135" s="71" t="n">
        <v>6060</v>
      </c>
      <c r="T135" s="71" t="s">
        <v>319</v>
      </c>
      <c r="U135" s="71" t="n">
        <v>6780</v>
      </c>
      <c r="V135" s="71" t="s">
        <v>319</v>
      </c>
      <c r="W135" s="71" t="n">
        <v>5760</v>
      </c>
      <c r="X135" s="71" t="s">
        <v>319</v>
      </c>
      <c r="Y135" s="71" t="n">
        <v>6680</v>
      </c>
      <c r="Z135" s="71" t="s">
        <v>319</v>
      </c>
      <c r="AA135" s="71" t="n">
        <v>4040</v>
      </c>
      <c r="AB135" s="71" t="s">
        <v>319</v>
      </c>
      <c r="AC135" s="71" t="n">
        <v>6520</v>
      </c>
      <c r="AD135" s="71" t="s">
        <v>319</v>
      </c>
      <c r="AE135" s="71" t="n">
        <v>6100</v>
      </c>
      <c r="AF135" s="71" t="s">
        <v>319</v>
      </c>
      <c r="AG135" s="71" t="n">
        <v>5620</v>
      </c>
      <c r="AH135" s="71" t="s">
        <v>319</v>
      </c>
      <c r="AI135" s="71" t="n">
        <v>5560</v>
      </c>
      <c r="AJ135" s="71" t="s">
        <v>319</v>
      </c>
      <c r="AK135" s="71" t="n">
        <v>6660</v>
      </c>
      <c r="AL135" s="71" t="s">
        <v>319</v>
      </c>
      <c r="AM135" s="229" t="n">
        <f aca="false">O135+Q135+S135+U135+W135+Y135+AA135+AC135+AE135+AG135+AI135+AK135</f>
        <v>72240</v>
      </c>
      <c r="AN135" s="230"/>
      <c r="AO135" s="231"/>
      <c r="AP135" s="231"/>
    </row>
    <row collapsed="false" customFormat="false" customHeight="false" hidden="false" ht="15.75" outlineLevel="0" r="136">
      <c r="A136" s="55"/>
      <c r="B136" s="55"/>
      <c r="C136" s="55"/>
      <c r="D136" s="55"/>
      <c r="E136" s="56" t="s">
        <v>824</v>
      </c>
      <c r="F136" s="34" t="s">
        <v>823</v>
      </c>
      <c r="G136" s="55" t="s">
        <v>827</v>
      </c>
      <c r="H136" s="55" t="n">
        <v>876</v>
      </c>
      <c r="I136" s="55" t="s">
        <v>826</v>
      </c>
      <c r="J136" s="55" t="n">
        <v>16</v>
      </c>
      <c r="K136" s="34" t="s">
        <v>52</v>
      </c>
      <c r="L136" s="34" t="s">
        <v>52</v>
      </c>
      <c r="M136" s="71" t="n">
        <v>169162</v>
      </c>
      <c r="N136" s="71" t="n">
        <v>182299</v>
      </c>
      <c r="O136" s="48" t="n">
        <v>17376</v>
      </c>
      <c r="P136" s="71" t="s">
        <v>319</v>
      </c>
      <c r="Q136" s="71" t="n">
        <v>14398</v>
      </c>
      <c r="R136" s="71" t="s">
        <v>319</v>
      </c>
      <c r="S136" s="71" t="n">
        <v>15720</v>
      </c>
      <c r="T136" s="71" t="s">
        <v>319</v>
      </c>
      <c r="U136" s="71" t="n">
        <v>17063</v>
      </c>
      <c r="V136" s="71" t="s">
        <v>319</v>
      </c>
      <c r="W136" s="71" t="n">
        <v>12935</v>
      </c>
      <c r="X136" s="71" t="s">
        <v>319</v>
      </c>
      <c r="Y136" s="71" t="n">
        <v>15224</v>
      </c>
      <c r="Z136" s="71" t="s">
        <v>319</v>
      </c>
      <c r="AA136" s="71" t="n">
        <v>11440</v>
      </c>
      <c r="AB136" s="71" t="s">
        <v>319</v>
      </c>
      <c r="AC136" s="71" t="n">
        <v>16439</v>
      </c>
      <c r="AD136" s="71" t="s">
        <v>319</v>
      </c>
      <c r="AE136" s="71" t="n">
        <v>15245</v>
      </c>
      <c r="AF136" s="71" t="s">
        <v>319</v>
      </c>
      <c r="AG136" s="71" t="n">
        <v>13823</v>
      </c>
      <c r="AH136" s="71" t="s">
        <v>319</v>
      </c>
      <c r="AI136" s="71" t="n">
        <v>14875</v>
      </c>
      <c r="AJ136" s="71" t="s">
        <v>319</v>
      </c>
      <c r="AK136" s="71" t="n">
        <v>18381</v>
      </c>
      <c r="AL136" s="71" t="s">
        <v>319</v>
      </c>
      <c r="AM136" s="229" t="n">
        <f aca="false">O136+Q136+S136+U136+W136+Y136+AA136+AC136+AE136+AG136+AI136+AK136</f>
        <v>182919</v>
      </c>
      <c r="AN136" s="230"/>
      <c r="AO136" s="231"/>
      <c r="AP136" s="231"/>
    </row>
    <row collapsed="false" customFormat="false" customHeight="true" hidden="false" ht="15.75" outlineLevel="0" r="137">
      <c r="A137" s="55" t="n">
        <v>64</v>
      </c>
      <c r="B137" s="55" t="s">
        <v>90</v>
      </c>
      <c r="C137" s="55" t="s">
        <v>820</v>
      </c>
      <c r="D137" s="55" t="s">
        <v>821</v>
      </c>
      <c r="E137" s="56" t="s">
        <v>822</v>
      </c>
      <c r="F137" s="34" t="s">
        <v>823</v>
      </c>
      <c r="G137" s="55"/>
      <c r="H137" s="55"/>
      <c r="I137" s="55"/>
      <c r="J137" s="55"/>
      <c r="K137" s="34" t="s">
        <v>52</v>
      </c>
      <c r="L137" s="34" t="s">
        <v>52</v>
      </c>
      <c r="M137" s="71" t="n">
        <v>48374</v>
      </c>
      <c r="N137" s="71" t="n">
        <v>46000</v>
      </c>
      <c r="O137" s="48" t="n">
        <v>4817</v>
      </c>
      <c r="P137" s="71" t="s">
        <v>319</v>
      </c>
      <c r="Q137" s="71" t="n">
        <v>3668</v>
      </c>
      <c r="R137" s="71" t="s">
        <v>319</v>
      </c>
      <c r="S137" s="71" t="n">
        <v>3517</v>
      </c>
      <c r="T137" s="71" t="s">
        <v>319</v>
      </c>
      <c r="U137" s="71" t="n">
        <v>4563</v>
      </c>
      <c r="V137" s="71" t="s">
        <v>319</v>
      </c>
      <c r="W137" s="71" t="n">
        <v>3692</v>
      </c>
      <c r="X137" s="71" t="s">
        <v>319</v>
      </c>
      <c r="Y137" s="71" t="n">
        <v>4148</v>
      </c>
      <c r="Z137" s="71" t="s">
        <v>319</v>
      </c>
      <c r="AA137" s="71" t="n">
        <v>3415</v>
      </c>
      <c r="AB137" s="71" t="s">
        <v>319</v>
      </c>
      <c r="AC137" s="71" t="n">
        <v>4909</v>
      </c>
      <c r="AD137" s="71" t="s">
        <v>319</v>
      </c>
      <c r="AE137" s="71" t="n">
        <v>3170</v>
      </c>
      <c r="AF137" s="71" t="s">
        <v>319</v>
      </c>
      <c r="AG137" s="71" t="n">
        <v>3833</v>
      </c>
      <c r="AH137" s="71" t="s">
        <v>319</v>
      </c>
      <c r="AI137" s="71" t="n">
        <v>3872</v>
      </c>
      <c r="AJ137" s="71" t="s">
        <v>319</v>
      </c>
      <c r="AK137" s="71" t="n">
        <v>4458</v>
      </c>
      <c r="AL137" s="71" t="s">
        <v>319</v>
      </c>
      <c r="AM137" s="229" t="n">
        <f aca="false">O137+Q137+S137+U137+W137+Y137+AA137+AC137+AE137+AG137+AI137+AK137</f>
        <v>48062</v>
      </c>
      <c r="AN137" s="230"/>
      <c r="AO137" s="231"/>
      <c r="AP137" s="231"/>
    </row>
    <row collapsed="false" customFormat="false" customHeight="false" hidden="false" ht="15.75" outlineLevel="0" r="138">
      <c r="A138" s="55"/>
      <c r="B138" s="55"/>
      <c r="C138" s="55"/>
      <c r="D138" s="55"/>
      <c r="E138" s="56" t="s">
        <v>824</v>
      </c>
      <c r="F138" s="34" t="s">
        <v>823</v>
      </c>
      <c r="G138" s="55" t="s">
        <v>827</v>
      </c>
      <c r="H138" s="55" t="n">
        <v>211</v>
      </c>
      <c r="I138" s="55" t="s">
        <v>826</v>
      </c>
      <c r="J138" s="55" t="n">
        <v>8</v>
      </c>
      <c r="K138" s="34" t="s">
        <v>52</v>
      </c>
      <c r="L138" s="34" t="s">
        <v>52</v>
      </c>
      <c r="M138" s="71" t="n">
        <v>83685</v>
      </c>
      <c r="N138" s="71" t="n">
        <v>75487</v>
      </c>
      <c r="O138" s="48" t="n">
        <v>7621</v>
      </c>
      <c r="P138" s="71" t="s">
        <v>319</v>
      </c>
      <c r="Q138" s="71" t="n">
        <v>7585</v>
      </c>
      <c r="R138" s="71" t="s">
        <v>319</v>
      </c>
      <c r="S138" s="71" t="n">
        <v>5334</v>
      </c>
      <c r="T138" s="71" t="s">
        <v>319</v>
      </c>
      <c r="U138" s="71" t="n">
        <v>7285</v>
      </c>
      <c r="V138" s="71" t="s">
        <v>319</v>
      </c>
      <c r="W138" s="71" t="n">
        <v>5946</v>
      </c>
      <c r="X138" s="71" t="s">
        <v>319</v>
      </c>
      <c r="Y138" s="71" t="n">
        <v>6467</v>
      </c>
      <c r="Z138" s="71" t="s">
        <v>319</v>
      </c>
      <c r="AA138" s="71" t="n">
        <v>5594</v>
      </c>
      <c r="AB138" s="71" t="s">
        <v>319</v>
      </c>
      <c r="AC138" s="71" t="n">
        <v>6600</v>
      </c>
      <c r="AD138" s="71" t="s">
        <v>319</v>
      </c>
      <c r="AE138" s="71" t="n">
        <v>6535</v>
      </c>
      <c r="AF138" s="71" t="s">
        <v>319</v>
      </c>
      <c r="AG138" s="71" t="n">
        <v>6563</v>
      </c>
      <c r="AH138" s="71" t="s">
        <v>319</v>
      </c>
      <c r="AI138" s="71" t="n">
        <v>7046</v>
      </c>
      <c r="AJ138" s="71" t="s">
        <v>319</v>
      </c>
      <c r="AK138" s="71" t="n">
        <v>7742</v>
      </c>
      <c r="AL138" s="71" t="s">
        <v>319</v>
      </c>
      <c r="AM138" s="229" t="n">
        <f aca="false">O138+Q138+S138+U138+W138+Y138+AA138+AC138+AE138+AG138+AI138+AK138</f>
        <v>80318</v>
      </c>
      <c r="AN138" s="230"/>
      <c r="AO138" s="231"/>
      <c r="AP138" s="231"/>
    </row>
    <row collapsed="false" customFormat="false" customHeight="true" hidden="false" ht="15.75" outlineLevel="0" r="139">
      <c r="A139" s="55" t="n">
        <v>65</v>
      </c>
      <c r="B139" s="55" t="n">
        <v>8065</v>
      </c>
      <c r="C139" s="55" t="s">
        <v>820</v>
      </c>
      <c r="D139" s="55" t="s">
        <v>821</v>
      </c>
      <c r="E139" s="56" t="s">
        <v>822</v>
      </c>
      <c r="F139" s="34" t="s">
        <v>823</v>
      </c>
      <c r="G139" s="55"/>
      <c r="H139" s="55"/>
      <c r="I139" s="55"/>
      <c r="J139" s="55"/>
      <c r="K139" s="34" t="s">
        <v>52</v>
      </c>
      <c r="L139" s="34" t="s">
        <v>52</v>
      </c>
      <c r="M139" s="71" t="n">
        <v>20352</v>
      </c>
      <c r="N139" s="71" t="n">
        <v>21152</v>
      </c>
      <c r="O139" s="48" t="n">
        <v>1685</v>
      </c>
      <c r="P139" s="71" t="s">
        <v>319</v>
      </c>
      <c r="Q139" s="71" t="n">
        <v>1573</v>
      </c>
      <c r="R139" s="71" t="s">
        <v>319</v>
      </c>
      <c r="S139" s="71" t="n">
        <v>1766</v>
      </c>
      <c r="T139" s="71" t="s">
        <v>319</v>
      </c>
      <c r="U139" s="71" t="n">
        <v>1948</v>
      </c>
      <c r="V139" s="71" t="s">
        <v>319</v>
      </c>
      <c r="W139" s="71" t="n">
        <v>1634</v>
      </c>
      <c r="X139" s="71" t="s">
        <v>319</v>
      </c>
      <c r="Y139" s="71" t="n">
        <v>1969</v>
      </c>
      <c r="Z139" s="71" t="s">
        <v>319</v>
      </c>
      <c r="AA139" s="71" t="n">
        <v>1350</v>
      </c>
      <c r="AB139" s="71" t="s">
        <v>319</v>
      </c>
      <c r="AC139" s="71" t="n">
        <v>2030</v>
      </c>
      <c r="AD139" s="71" t="s">
        <v>319</v>
      </c>
      <c r="AE139" s="71" t="n">
        <v>1898</v>
      </c>
      <c r="AF139" s="71" t="s">
        <v>319</v>
      </c>
      <c r="AG139" s="71" t="n">
        <v>1745</v>
      </c>
      <c r="AH139" s="71" t="s">
        <v>319</v>
      </c>
      <c r="AI139" s="71" t="n">
        <v>1654</v>
      </c>
      <c r="AJ139" s="71" t="s">
        <v>319</v>
      </c>
      <c r="AK139" s="71" t="n">
        <v>1644</v>
      </c>
      <c r="AL139" s="71" t="s">
        <v>319</v>
      </c>
      <c r="AM139" s="229" t="n">
        <f aca="false">O139+Q139+S139+U139+W139+Y139+AA139+AC139+AE139+AG139+AI139+AK139</f>
        <v>20896</v>
      </c>
      <c r="AN139" s="230"/>
      <c r="AO139" s="231"/>
      <c r="AP139" s="231"/>
    </row>
    <row collapsed="false" customFormat="false" customHeight="false" hidden="false" ht="15.75" outlineLevel="0" r="140">
      <c r="A140" s="55"/>
      <c r="B140" s="55"/>
      <c r="C140" s="55"/>
      <c r="D140" s="55"/>
      <c r="E140" s="56" t="s">
        <v>824</v>
      </c>
      <c r="F140" s="34" t="s">
        <v>823</v>
      </c>
      <c r="G140" s="55" t="s">
        <v>825</v>
      </c>
      <c r="H140" s="55" t="n">
        <v>112</v>
      </c>
      <c r="I140" s="55"/>
      <c r="J140" s="55"/>
      <c r="K140" s="34" t="s">
        <v>52</v>
      </c>
      <c r="L140" s="34" t="s">
        <v>52</v>
      </c>
      <c r="M140" s="71" t="n">
        <v>21082</v>
      </c>
      <c r="N140" s="71" t="n">
        <v>13110</v>
      </c>
      <c r="O140" s="48" t="n">
        <v>1136</v>
      </c>
      <c r="P140" s="71" t="s">
        <v>319</v>
      </c>
      <c r="Q140" s="71" t="n">
        <v>1072</v>
      </c>
      <c r="R140" s="71" t="s">
        <v>319</v>
      </c>
      <c r="S140" s="71" t="n">
        <v>2996</v>
      </c>
      <c r="T140" s="71" t="s">
        <v>319</v>
      </c>
      <c r="U140" s="71" t="n">
        <v>2004</v>
      </c>
      <c r="V140" s="71" t="s">
        <v>319</v>
      </c>
      <c r="W140" s="71" t="n">
        <v>1175</v>
      </c>
      <c r="X140" s="71" t="s">
        <v>319</v>
      </c>
      <c r="Y140" s="71" t="n">
        <v>1026</v>
      </c>
      <c r="Z140" s="71" t="s">
        <v>319</v>
      </c>
      <c r="AA140" s="71" t="n">
        <v>633</v>
      </c>
      <c r="AB140" s="71" t="s">
        <v>319</v>
      </c>
      <c r="AC140" s="71" t="n">
        <v>937</v>
      </c>
      <c r="AD140" s="71" t="s">
        <v>319</v>
      </c>
      <c r="AE140" s="71" t="n">
        <v>1447</v>
      </c>
      <c r="AF140" s="71" t="s">
        <v>319</v>
      </c>
      <c r="AG140" s="71" t="n">
        <v>1530</v>
      </c>
      <c r="AH140" s="71" t="s">
        <v>319</v>
      </c>
      <c r="AI140" s="71" t="n">
        <v>1421</v>
      </c>
      <c r="AJ140" s="71" t="s">
        <v>319</v>
      </c>
      <c r="AK140" s="71" t="n">
        <v>1305</v>
      </c>
      <c r="AL140" s="71" t="s">
        <v>319</v>
      </c>
      <c r="AM140" s="229" t="n">
        <f aca="false">O140+Q140+S140+U140+W140+Y140+AA140+AC140+AE140+AG140+AI140+AK140</f>
        <v>16682</v>
      </c>
      <c r="AN140" s="230"/>
      <c r="AO140" s="231"/>
      <c r="AP140" s="231"/>
    </row>
    <row collapsed="false" customFormat="false" customHeight="true" hidden="false" ht="15.75" outlineLevel="0" r="141">
      <c r="A141" s="55" t="n">
        <v>66</v>
      </c>
      <c r="B141" s="55" t="s">
        <v>91</v>
      </c>
      <c r="C141" s="55" t="s">
        <v>820</v>
      </c>
      <c r="D141" s="55" t="s">
        <v>821</v>
      </c>
      <c r="E141" s="56" t="s">
        <v>822</v>
      </c>
      <c r="F141" s="34" t="s">
        <v>823</v>
      </c>
      <c r="G141" s="55"/>
      <c r="H141" s="55"/>
      <c r="I141" s="55"/>
      <c r="J141" s="55"/>
      <c r="K141" s="34" t="s">
        <v>52</v>
      </c>
      <c r="L141" s="34" t="s">
        <v>52</v>
      </c>
      <c r="M141" s="71" t="n">
        <v>32810</v>
      </c>
      <c r="N141" s="71" t="n">
        <v>34763</v>
      </c>
      <c r="O141" s="48" t="n">
        <v>2371</v>
      </c>
      <c r="P141" s="71" t="s">
        <v>319</v>
      </c>
      <c r="Q141" s="71" t="n">
        <v>2013</v>
      </c>
      <c r="R141" s="71" t="s">
        <v>319</v>
      </c>
      <c r="S141" s="71" t="n">
        <v>3615</v>
      </c>
      <c r="T141" s="71" t="s">
        <v>319</v>
      </c>
      <c r="U141" s="71" t="n">
        <v>3414</v>
      </c>
      <c r="V141" s="71" t="s">
        <v>319</v>
      </c>
      <c r="W141" s="71" t="n">
        <v>2670</v>
      </c>
      <c r="X141" s="71" t="s">
        <v>319</v>
      </c>
      <c r="Y141" s="71" t="n">
        <v>2973</v>
      </c>
      <c r="Z141" s="71" t="s">
        <v>319</v>
      </c>
      <c r="AA141" s="71" t="n">
        <v>2002</v>
      </c>
      <c r="AB141" s="71" t="s">
        <v>319</v>
      </c>
      <c r="AC141" s="71" t="n">
        <v>3295</v>
      </c>
      <c r="AD141" s="71" t="s">
        <v>319</v>
      </c>
      <c r="AE141" s="71" t="n">
        <v>2905</v>
      </c>
      <c r="AF141" s="71" t="s">
        <v>319</v>
      </c>
      <c r="AG141" s="71" t="n">
        <v>2636</v>
      </c>
      <c r="AH141" s="71" t="s">
        <v>319</v>
      </c>
      <c r="AI141" s="71" t="n">
        <v>2856</v>
      </c>
      <c r="AJ141" s="71" t="s">
        <v>319</v>
      </c>
      <c r="AK141" s="71" t="n">
        <v>2821</v>
      </c>
      <c r="AL141" s="71" t="s">
        <v>319</v>
      </c>
      <c r="AM141" s="229" t="n">
        <f aca="false">O141+Q141+S141+U141+W141+Y141+AA141+AC141+AE141+AG141+AI141+AK141</f>
        <v>33571</v>
      </c>
      <c r="AN141" s="230"/>
      <c r="AO141" s="231"/>
      <c r="AP141" s="231"/>
    </row>
    <row collapsed="false" customFormat="false" customHeight="false" hidden="false" ht="15.75" outlineLevel="0" r="142">
      <c r="A142" s="55"/>
      <c r="B142" s="55"/>
      <c r="C142" s="55"/>
      <c r="D142" s="55"/>
      <c r="E142" s="56" t="s">
        <v>824</v>
      </c>
      <c r="F142" s="34" t="s">
        <v>823</v>
      </c>
      <c r="G142" s="55" t="s">
        <v>825</v>
      </c>
      <c r="H142" s="55" t="n">
        <v>105</v>
      </c>
      <c r="I142" s="55"/>
      <c r="J142" s="55"/>
      <c r="K142" s="34" t="s">
        <v>52</v>
      </c>
      <c r="L142" s="34" t="s">
        <v>52</v>
      </c>
      <c r="M142" s="71" t="n">
        <v>63439</v>
      </c>
      <c r="N142" s="71" t="n">
        <v>70158</v>
      </c>
      <c r="O142" s="48" t="n">
        <v>7181</v>
      </c>
      <c r="P142" s="71" t="s">
        <v>319</v>
      </c>
      <c r="Q142" s="71" t="n">
        <v>6332</v>
      </c>
      <c r="R142" s="71" t="s">
        <v>319</v>
      </c>
      <c r="S142" s="71" t="n">
        <v>6564</v>
      </c>
      <c r="T142" s="71" t="s">
        <v>319</v>
      </c>
      <c r="U142" s="71" t="n">
        <v>7396</v>
      </c>
      <c r="V142" s="71" t="s">
        <v>319</v>
      </c>
      <c r="W142" s="71" t="n">
        <v>5699</v>
      </c>
      <c r="X142" s="71" t="s">
        <v>319</v>
      </c>
      <c r="Y142" s="71" t="n">
        <v>5612</v>
      </c>
      <c r="Z142" s="71" t="s">
        <v>319</v>
      </c>
      <c r="AA142" s="71" t="n">
        <v>3866</v>
      </c>
      <c r="AB142" s="71" t="s">
        <v>319</v>
      </c>
      <c r="AC142" s="71" t="n">
        <v>6269</v>
      </c>
      <c r="AD142" s="71" t="s">
        <v>319</v>
      </c>
      <c r="AE142" s="71" t="n">
        <v>6160</v>
      </c>
      <c r="AF142" s="71" t="s">
        <v>319</v>
      </c>
      <c r="AG142" s="71" t="n">
        <v>6059</v>
      </c>
      <c r="AH142" s="71" t="s">
        <v>319</v>
      </c>
      <c r="AI142" s="71" t="n">
        <v>6621</v>
      </c>
      <c r="AJ142" s="71" t="s">
        <v>319</v>
      </c>
      <c r="AK142" s="71" t="n">
        <v>6497</v>
      </c>
      <c r="AL142" s="71" t="s">
        <v>319</v>
      </c>
      <c r="AM142" s="229" t="n">
        <f aca="false">O142+Q142+S142+U142+W142+Y142+AA142+AC142+AE142+AG142+AI142+AK142</f>
        <v>74256</v>
      </c>
      <c r="AN142" s="230"/>
      <c r="AO142" s="231"/>
      <c r="AP142" s="231"/>
    </row>
    <row collapsed="false" customFormat="false" customHeight="true" hidden="false" ht="15.75" outlineLevel="0" r="143">
      <c r="A143" s="233" t="n">
        <v>67</v>
      </c>
      <c r="B143" s="55" t="s">
        <v>92</v>
      </c>
      <c r="C143" s="55" t="s">
        <v>820</v>
      </c>
      <c r="D143" s="55" t="s">
        <v>821</v>
      </c>
      <c r="E143" s="56" t="s">
        <v>822</v>
      </c>
      <c r="F143" s="34" t="s">
        <v>823</v>
      </c>
      <c r="G143" s="55"/>
      <c r="H143" s="55"/>
      <c r="I143" s="55"/>
      <c r="J143" s="55"/>
      <c r="K143" s="34" t="s">
        <v>52</v>
      </c>
      <c r="L143" s="34" t="s">
        <v>52</v>
      </c>
      <c r="M143" s="71" t="n">
        <v>11071</v>
      </c>
      <c r="N143" s="71" t="n">
        <v>10688</v>
      </c>
      <c r="O143" s="48" t="n">
        <v>914</v>
      </c>
      <c r="P143" s="71" t="s">
        <v>319</v>
      </c>
      <c r="Q143" s="71" t="n">
        <v>898</v>
      </c>
      <c r="R143" s="71" t="s">
        <v>319</v>
      </c>
      <c r="S143" s="71" t="n">
        <v>894</v>
      </c>
      <c r="T143" s="71" t="s">
        <v>319</v>
      </c>
      <c r="U143" s="71" t="n">
        <v>1032</v>
      </c>
      <c r="V143" s="71" t="s">
        <v>319</v>
      </c>
      <c r="W143" s="71" t="n">
        <v>857</v>
      </c>
      <c r="X143" s="71" t="s">
        <v>319</v>
      </c>
      <c r="Y143" s="71" t="n">
        <v>935</v>
      </c>
      <c r="Z143" s="71" t="s">
        <v>319</v>
      </c>
      <c r="AA143" s="71" t="n">
        <v>548</v>
      </c>
      <c r="AB143" s="71" t="s">
        <v>319</v>
      </c>
      <c r="AC143" s="71" t="n">
        <v>952</v>
      </c>
      <c r="AD143" s="71" t="s">
        <v>319</v>
      </c>
      <c r="AE143" s="71" t="n">
        <v>922</v>
      </c>
      <c r="AF143" s="71" t="s">
        <v>319</v>
      </c>
      <c r="AG143" s="71" t="n">
        <v>895</v>
      </c>
      <c r="AH143" s="71" t="s">
        <v>319</v>
      </c>
      <c r="AI143" s="71" t="n">
        <v>917</v>
      </c>
      <c r="AJ143" s="71" t="s">
        <v>319</v>
      </c>
      <c r="AK143" s="71" t="n">
        <v>930</v>
      </c>
      <c r="AL143" s="71" t="s">
        <v>319</v>
      </c>
      <c r="AM143" s="229" t="n">
        <f aca="false">O143+Q143+S143+U143+W143+Y143+AA143+AC143+AE143+AG143+AI143+AK143</f>
        <v>10694</v>
      </c>
      <c r="AN143" s="230"/>
      <c r="AO143" s="231"/>
      <c r="AP143" s="231"/>
    </row>
    <row collapsed="false" customFormat="false" customHeight="false" hidden="false" ht="15.75" outlineLevel="0" r="144">
      <c r="A144" s="233"/>
      <c r="B144" s="55"/>
      <c r="C144" s="55"/>
      <c r="D144" s="55"/>
      <c r="E144" s="56" t="s">
        <v>824</v>
      </c>
      <c r="F144" s="34" t="s">
        <v>823</v>
      </c>
      <c r="G144" s="55" t="s">
        <v>831</v>
      </c>
      <c r="H144" s="55" t="n">
        <v>159</v>
      </c>
      <c r="I144" s="55" t="s">
        <v>826</v>
      </c>
      <c r="J144" s="55" t="n">
        <v>2</v>
      </c>
      <c r="K144" s="34" t="s">
        <v>52</v>
      </c>
      <c r="L144" s="34" t="s">
        <v>52</v>
      </c>
      <c r="M144" s="71" t="n">
        <v>30460</v>
      </c>
      <c r="N144" s="71" t="n">
        <v>33491</v>
      </c>
      <c r="O144" s="48" t="n">
        <v>3297</v>
      </c>
      <c r="P144" s="71" t="s">
        <v>319</v>
      </c>
      <c r="Q144" s="71" t="n">
        <v>2473</v>
      </c>
      <c r="R144" s="71" t="s">
        <v>319</v>
      </c>
      <c r="S144" s="71" t="n">
        <v>3518</v>
      </c>
      <c r="T144" s="71" t="s">
        <v>319</v>
      </c>
      <c r="U144" s="71" t="n">
        <v>3341</v>
      </c>
      <c r="V144" s="71" t="s">
        <v>319</v>
      </c>
      <c r="W144" s="71" t="n">
        <v>2556</v>
      </c>
      <c r="X144" s="71" t="s">
        <v>319</v>
      </c>
      <c r="Y144" s="71" t="n">
        <v>2357</v>
      </c>
      <c r="Z144" s="71" t="s">
        <v>319</v>
      </c>
      <c r="AA144" s="71" t="n">
        <v>1468</v>
      </c>
      <c r="AB144" s="71" t="s">
        <v>319</v>
      </c>
      <c r="AC144" s="71" t="n">
        <v>2767</v>
      </c>
      <c r="AD144" s="71" t="s">
        <v>319</v>
      </c>
      <c r="AE144" s="71" t="n">
        <v>3029</v>
      </c>
      <c r="AF144" s="71" t="s">
        <v>319</v>
      </c>
      <c r="AG144" s="71" t="n">
        <v>2426</v>
      </c>
      <c r="AH144" s="71" t="s">
        <v>319</v>
      </c>
      <c r="AI144" s="71" t="n">
        <v>3115</v>
      </c>
      <c r="AJ144" s="71" t="s">
        <v>319</v>
      </c>
      <c r="AK144" s="71" t="n">
        <v>3099</v>
      </c>
      <c r="AL144" s="71" t="s">
        <v>319</v>
      </c>
      <c r="AM144" s="229" t="n">
        <f aca="false">O144+Q144+S144+U144+W144+Y144+AA144+AC144+AE144+AG144+AI144+AK144</f>
        <v>33446</v>
      </c>
      <c r="AN144" s="230"/>
      <c r="AO144" s="231"/>
      <c r="AP144" s="231"/>
    </row>
    <row collapsed="false" customFormat="false" customHeight="true" hidden="false" ht="15.75" outlineLevel="0" r="145">
      <c r="A145" s="55" t="n">
        <v>68</v>
      </c>
      <c r="B145" s="55" t="s">
        <v>93</v>
      </c>
      <c r="C145" s="55" t="s">
        <v>820</v>
      </c>
      <c r="D145" s="55" t="s">
        <v>821</v>
      </c>
      <c r="E145" s="56" t="s">
        <v>822</v>
      </c>
      <c r="F145" s="34" t="s">
        <v>823</v>
      </c>
      <c r="G145" s="55"/>
      <c r="H145" s="55"/>
      <c r="I145" s="55"/>
      <c r="J145" s="55"/>
      <c r="K145" s="34" t="s">
        <v>52</v>
      </c>
      <c r="L145" s="34" t="s">
        <v>52</v>
      </c>
      <c r="M145" s="71" t="n">
        <v>70380</v>
      </c>
      <c r="N145" s="71" t="n">
        <v>77640</v>
      </c>
      <c r="O145" s="48" t="n">
        <v>8221</v>
      </c>
      <c r="P145" s="71" t="s">
        <v>319</v>
      </c>
      <c r="Q145" s="71" t="n">
        <v>6589</v>
      </c>
      <c r="R145" s="71" t="s">
        <v>319</v>
      </c>
      <c r="S145" s="71" t="n">
        <v>6080</v>
      </c>
      <c r="T145" s="71" t="s">
        <v>319</v>
      </c>
      <c r="U145" s="71" t="n">
        <v>7691</v>
      </c>
      <c r="V145" s="71" t="s">
        <v>319</v>
      </c>
      <c r="W145" s="71" t="n">
        <v>7059</v>
      </c>
      <c r="X145" s="71" t="s">
        <v>319</v>
      </c>
      <c r="Y145" s="71" t="n">
        <v>7812</v>
      </c>
      <c r="Z145" s="71" t="s">
        <v>319</v>
      </c>
      <c r="AA145" s="71" t="n">
        <v>2061</v>
      </c>
      <c r="AB145" s="71" t="s">
        <v>319</v>
      </c>
      <c r="AC145" s="71" t="n">
        <v>2592</v>
      </c>
      <c r="AD145" s="71" t="s">
        <v>319</v>
      </c>
      <c r="AE145" s="71" t="n">
        <v>11730</v>
      </c>
      <c r="AF145" s="71" t="s">
        <v>319</v>
      </c>
      <c r="AG145" s="71" t="n">
        <v>6854</v>
      </c>
      <c r="AH145" s="71" t="s">
        <v>319</v>
      </c>
      <c r="AI145" s="71" t="n">
        <v>7385</v>
      </c>
      <c r="AJ145" s="71" t="s">
        <v>319</v>
      </c>
      <c r="AK145" s="71" t="n">
        <v>7222</v>
      </c>
      <c r="AL145" s="71" t="s">
        <v>319</v>
      </c>
      <c r="AM145" s="229" t="n">
        <f aca="false">O145+Q145+S145+U145+W145+Y145+AA145+AC145+AE145+AG145+AI145+AK145</f>
        <v>81296</v>
      </c>
      <c r="AN145" s="230"/>
      <c r="AO145" s="231"/>
      <c r="AP145" s="231"/>
    </row>
    <row collapsed="false" customFormat="false" customHeight="false" hidden="false" ht="15.75" outlineLevel="0" r="146">
      <c r="A146" s="55"/>
      <c r="B146" s="55"/>
      <c r="C146" s="55"/>
      <c r="D146" s="55"/>
      <c r="E146" s="56" t="s">
        <v>824</v>
      </c>
      <c r="F146" s="34" t="s">
        <v>823</v>
      </c>
      <c r="G146" s="55" t="s">
        <v>834</v>
      </c>
      <c r="H146" s="55" t="n">
        <v>1078</v>
      </c>
      <c r="I146" s="55" t="s">
        <v>826</v>
      </c>
      <c r="J146" s="55" t="n">
        <v>21</v>
      </c>
      <c r="K146" s="34" t="s">
        <v>52</v>
      </c>
      <c r="L146" s="34" t="s">
        <v>52</v>
      </c>
      <c r="M146" s="71" t="n">
        <v>211460</v>
      </c>
      <c r="N146" s="71" t="n">
        <v>261330</v>
      </c>
      <c r="O146" s="48" t="n">
        <v>25715</v>
      </c>
      <c r="P146" s="71" t="s">
        <v>319</v>
      </c>
      <c r="Q146" s="71" t="n">
        <v>24444</v>
      </c>
      <c r="R146" s="71" t="s">
        <v>319</v>
      </c>
      <c r="S146" s="71" t="n">
        <v>23949</v>
      </c>
      <c r="T146" s="71" t="s">
        <v>319</v>
      </c>
      <c r="U146" s="71" t="n">
        <v>25464</v>
      </c>
      <c r="V146" s="71" t="s">
        <v>319</v>
      </c>
      <c r="W146" s="71" t="n">
        <v>25741</v>
      </c>
      <c r="X146" s="71" t="s">
        <v>319</v>
      </c>
      <c r="Y146" s="71" t="n">
        <v>24743</v>
      </c>
      <c r="Z146" s="71" t="s">
        <v>319</v>
      </c>
      <c r="AA146" s="71" t="n">
        <v>10134</v>
      </c>
      <c r="AB146" s="71" t="s">
        <v>319</v>
      </c>
      <c r="AC146" s="71" t="n">
        <v>16135</v>
      </c>
      <c r="AD146" s="71" t="s">
        <v>319</v>
      </c>
      <c r="AE146" s="71" t="n">
        <v>32043</v>
      </c>
      <c r="AF146" s="71" t="s">
        <v>319</v>
      </c>
      <c r="AG146" s="71" t="n">
        <v>23085</v>
      </c>
      <c r="AH146" s="71" t="s">
        <v>319</v>
      </c>
      <c r="AI146" s="71" t="n">
        <v>25276</v>
      </c>
      <c r="AJ146" s="71" t="s">
        <v>319</v>
      </c>
      <c r="AK146" s="71" t="n">
        <v>25192</v>
      </c>
      <c r="AL146" s="71" t="s">
        <v>319</v>
      </c>
      <c r="AM146" s="229" t="n">
        <f aca="false">O146+Q146+S146+U146+W146+Y146+AA146+AC146+AE146+AG146+AI146+AK146</f>
        <v>281921</v>
      </c>
      <c r="AN146" s="230"/>
      <c r="AO146" s="231"/>
      <c r="AP146" s="231"/>
    </row>
    <row collapsed="false" customFormat="false" customHeight="true" hidden="false" ht="15.75" outlineLevel="0" r="147">
      <c r="A147" s="55" t="n">
        <v>69</v>
      </c>
      <c r="B147" s="55" t="n">
        <v>8069</v>
      </c>
      <c r="C147" s="55" t="s">
        <v>820</v>
      </c>
      <c r="D147" s="55" t="s">
        <v>821</v>
      </c>
      <c r="E147" s="56" t="s">
        <v>822</v>
      </c>
      <c r="F147" s="34" t="s">
        <v>823</v>
      </c>
      <c r="G147" s="55"/>
      <c r="H147" s="55"/>
      <c r="I147" s="55"/>
      <c r="J147" s="55"/>
      <c r="K147" s="34" t="s">
        <v>52</v>
      </c>
      <c r="L147" s="34" t="s">
        <v>52</v>
      </c>
      <c r="M147" s="71" t="n">
        <v>53868</v>
      </c>
      <c r="N147" s="71" t="n">
        <v>53832</v>
      </c>
      <c r="O147" s="48" t="n">
        <v>4486</v>
      </c>
      <c r="P147" s="71" t="s">
        <v>466</v>
      </c>
      <c r="Q147" s="71" t="n">
        <v>4486</v>
      </c>
      <c r="R147" s="71" t="s">
        <v>466</v>
      </c>
      <c r="S147" s="71" t="n">
        <v>4486</v>
      </c>
      <c r="T147" s="71" t="s">
        <v>466</v>
      </c>
      <c r="U147" s="71" t="n">
        <v>4486</v>
      </c>
      <c r="V147" s="71" t="s">
        <v>466</v>
      </c>
      <c r="W147" s="71" t="n">
        <v>4486</v>
      </c>
      <c r="X147" s="71" t="s">
        <v>466</v>
      </c>
      <c r="Y147" s="71" t="n">
        <v>4486</v>
      </c>
      <c r="Z147" s="71" t="s">
        <v>466</v>
      </c>
      <c r="AA147" s="71" t="n">
        <v>4486</v>
      </c>
      <c r="AB147" s="71" t="s">
        <v>466</v>
      </c>
      <c r="AC147" s="71" t="n">
        <v>4486</v>
      </c>
      <c r="AD147" s="71" t="s">
        <v>466</v>
      </c>
      <c r="AE147" s="71" t="n">
        <v>6086</v>
      </c>
      <c r="AF147" s="71" t="s">
        <v>466</v>
      </c>
      <c r="AG147" s="71" t="n">
        <v>6086</v>
      </c>
      <c r="AH147" s="71" t="s">
        <v>466</v>
      </c>
      <c r="AI147" s="71" t="n">
        <v>6086</v>
      </c>
      <c r="AJ147" s="71" t="s">
        <v>466</v>
      </c>
      <c r="AK147" s="71" t="n">
        <v>0</v>
      </c>
      <c r="AL147" s="71" t="s">
        <v>466</v>
      </c>
      <c r="AM147" s="229" t="n">
        <f aca="false">O147+Q147+S147+U147+W147+Y147+AA147+AC147+AE147+AG147+AI147+AK147</f>
        <v>54146</v>
      </c>
      <c r="AN147" s="230"/>
      <c r="AO147" s="231"/>
      <c r="AP147" s="231"/>
    </row>
    <row collapsed="false" customFormat="false" customHeight="false" hidden="false" ht="15.75" outlineLevel="0" r="148">
      <c r="A148" s="55"/>
      <c r="B148" s="55"/>
      <c r="C148" s="55"/>
      <c r="D148" s="55"/>
      <c r="E148" s="56" t="s">
        <v>824</v>
      </c>
      <c r="F148" s="34" t="s">
        <v>823</v>
      </c>
      <c r="G148" s="55" t="s">
        <v>828</v>
      </c>
      <c r="H148" s="55" t="n">
        <v>379</v>
      </c>
      <c r="I148" s="55" t="s">
        <v>826</v>
      </c>
      <c r="J148" s="55" t="n">
        <v>15</v>
      </c>
      <c r="K148" s="34" t="s">
        <v>52</v>
      </c>
      <c r="L148" s="34" t="s">
        <v>52</v>
      </c>
      <c r="M148" s="71" t="n">
        <v>39486</v>
      </c>
      <c r="N148" s="71" t="n">
        <v>38424</v>
      </c>
      <c r="O148" s="48" t="n">
        <v>3202</v>
      </c>
      <c r="P148" s="71" t="s">
        <v>466</v>
      </c>
      <c r="Q148" s="71" t="n">
        <v>3202</v>
      </c>
      <c r="R148" s="71" t="s">
        <v>466</v>
      </c>
      <c r="S148" s="71" t="n">
        <v>3202</v>
      </c>
      <c r="T148" s="71" t="s">
        <v>466</v>
      </c>
      <c r="U148" s="71" t="n">
        <v>3202</v>
      </c>
      <c r="V148" s="71" t="s">
        <v>466</v>
      </c>
      <c r="W148" s="71" t="n">
        <v>3202</v>
      </c>
      <c r="X148" s="71" t="s">
        <v>466</v>
      </c>
      <c r="Y148" s="71" t="n">
        <v>3202</v>
      </c>
      <c r="Z148" s="71" t="s">
        <v>466</v>
      </c>
      <c r="AA148" s="71" t="n">
        <v>3202</v>
      </c>
      <c r="AB148" s="71" t="s">
        <v>466</v>
      </c>
      <c r="AC148" s="71" t="n">
        <v>3202</v>
      </c>
      <c r="AD148" s="71" t="s">
        <v>466</v>
      </c>
      <c r="AE148" s="71" t="n">
        <v>9114</v>
      </c>
      <c r="AF148" s="71" t="s">
        <v>466</v>
      </c>
      <c r="AG148" s="71" t="n">
        <v>9114</v>
      </c>
      <c r="AH148" s="71" t="s">
        <v>466</v>
      </c>
      <c r="AI148" s="71" t="n">
        <v>9114</v>
      </c>
      <c r="AJ148" s="71" t="s">
        <v>466</v>
      </c>
      <c r="AK148" s="71" t="n">
        <v>0</v>
      </c>
      <c r="AL148" s="71" t="s">
        <v>466</v>
      </c>
      <c r="AM148" s="229" t="n">
        <f aca="false">O148+Q148+S148+U148+W148+Y148+AA148+AC148+AE148+AG148+AI148+AK148</f>
        <v>52958</v>
      </c>
      <c r="AN148" s="230"/>
      <c r="AO148" s="231"/>
      <c r="AP148" s="231"/>
    </row>
    <row collapsed="false" customFormat="false" customHeight="true" hidden="false" ht="15.75" outlineLevel="0" r="149">
      <c r="A149" s="55" t="n">
        <v>70</v>
      </c>
      <c r="B149" s="55" t="s">
        <v>95</v>
      </c>
      <c r="C149" s="55" t="s">
        <v>820</v>
      </c>
      <c r="D149" s="55" t="s">
        <v>821</v>
      </c>
      <c r="E149" s="56" t="s">
        <v>822</v>
      </c>
      <c r="F149" s="34" t="s">
        <v>823</v>
      </c>
      <c r="G149" s="55"/>
      <c r="H149" s="55"/>
      <c r="I149" s="55"/>
      <c r="J149" s="55"/>
      <c r="K149" s="34" t="s">
        <v>52</v>
      </c>
      <c r="L149" s="34" t="s">
        <v>52</v>
      </c>
      <c r="M149" s="71" t="n">
        <v>12846</v>
      </c>
      <c r="N149" s="71" t="n">
        <v>13450</v>
      </c>
      <c r="O149" s="48" t="n">
        <v>1643</v>
      </c>
      <c r="P149" s="71" t="s">
        <v>319</v>
      </c>
      <c r="Q149" s="71" t="n">
        <v>1407</v>
      </c>
      <c r="R149" s="71" t="s">
        <v>319</v>
      </c>
      <c r="S149" s="71" t="n">
        <v>1230</v>
      </c>
      <c r="T149" s="71" t="s">
        <v>319</v>
      </c>
      <c r="U149" s="71" t="n">
        <v>864</v>
      </c>
      <c r="V149" s="71" t="s">
        <v>319</v>
      </c>
      <c r="W149" s="71" t="n">
        <v>1227</v>
      </c>
      <c r="X149" s="71" t="s">
        <v>319</v>
      </c>
      <c r="Y149" s="71" t="n">
        <v>1285</v>
      </c>
      <c r="Z149" s="71" t="s">
        <v>319</v>
      </c>
      <c r="AA149" s="71" t="n">
        <v>224</v>
      </c>
      <c r="AB149" s="71" t="s">
        <v>319</v>
      </c>
      <c r="AC149" s="71" t="n">
        <v>926</v>
      </c>
      <c r="AD149" s="71" t="s">
        <v>319</v>
      </c>
      <c r="AE149" s="71" t="n">
        <v>1254</v>
      </c>
      <c r="AF149" s="71" t="s">
        <v>319</v>
      </c>
      <c r="AG149" s="71" t="n">
        <v>1057</v>
      </c>
      <c r="AH149" s="71" t="s">
        <v>319</v>
      </c>
      <c r="AI149" s="71" t="n">
        <v>1126</v>
      </c>
      <c r="AJ149" s="71" t="s">
        <v>319</v>
      </c>
      <c r="AK149" s="71" t="n">
        <v>1206</v>
      </c>
      <c r="AL149" s="71" t="s">
        <v>319</v>
      </c>
      <c r="AM149" s="229" t="n">
        <f aca="false">O149+Q149+S149+U149+W149+Y149+AA149+AC149+AE149+AG149+AI149+AK149</f>
        <v>13449</v>
      </c>
      <c r="AN149" s="230"/>
      <c r="AO149" s="231"/>
      <c r="AP149" s="231"/>
    </row>
    <row collapsed="false" customFormat="false" customHeight="false" hidden="false" ht="15.75" outlineLevel="0" r="150">
      <c r="A150" s="55"/>
      <c r="B150" s="55"/>
      <c r="C150" s="55"/>
      <c r="D150" s="55"/>
      <c r="E150" s="56" t="s">
        <v>824</v>
      </c>
      <c r="F150" s="34" t="s">
        <v>823</v>
      </c>
      <c r="G150" s="55" t="s">
        <v>828</v>
      </c>
      <c r="H150" s="55" t="n">
        <v>162</v>
      </c>
      <c r="I150" s="55" t="s">
        <v>826</v>
      </c>
      <c r="J150" s="55" t="n">
        <v>2</v>
      </c>
      <c r="K150" s="34" t="s">
        <v>52</v>
      </c>
      <c r="L150" s="34" t="s">
        <v>52</v>
      </c>
      <c r="M150" s="71" t="n">
        <v>23503</v>
      </c>
      <c r="N150" s="71" t="n">
        <v>27590</v>
      </c>
      <c r="O150" s="48" t="n">
        <v>3890</v>
      </c>
      <c r="P150" s="71" t="s">
        <v>319</v>
      </c>
      <c r="Q150" s="71" t="n">
        <v>2809</v>
      </c>
      <c r="R150" s="71" t="s">
        <v>319</v>
      </c>
      <c r="S150" s="71" t="n">
        <v>2721</v>
      </c>
      <c r="T150" s="71" t="s">
        <v>319</v>
      </c>
      <c r="U150" s="71" t="n">
        <v>2623</v>
      </c>
      <c r="V150" s="71" t="s">
        <v>319</v>
      </c>
      <c r="W150" s="71" t="n">
        <v>2967</v>
      </c>
      <c r="X150" s="71" t="s">
        <v>319</v>
      </c>
      <c r="Y150" s="71" t="n">
        <v>2797</v>
      </c>
      <c r="Z150" s="71" t="s">
        <v>319</v>
      </c>
      <c r="AA150" s="71" t="n">
        <v>297</v>
      </c>
      <c r="AB150" s="71" t="s">
        <v>319</v>
      </c>
      <c r="AC150" s="71" t="n">
        <v>1430</v>
      </c>
      <c r="AD150" s="71" t="s">
        <v>319</v>
      </c>
      <c r="AE150" s="71" t="n">
        <v>2781</v>
      </c>
      <c r="AF150" s="71" t="s">
        <v>319</v>
      </c>
      <c r="AG150" s="71" t="n">
        <v>2434</v>
      </c>
      <c r="AH150" s="71" t="s">
        <v>319</v>
      </c>
      <c r="AI150" s="71" t="n">
        <v>2265</v>
      </c>
      <c r="AJ150" s="71" t="s">
        <v>319</v>
      </c>
      <c r="AK150" s="71" t="n">
        <v>2409</v>
      </c>
      <c r="AL150" s="71" t="s">
        <v>319</v>
      </c>
      <c r="AM150" s="229" t="n">
        <f aca="false">O150+Q150+S150+U150+W150+Y150+AA150+AC150+AE150+AG150+AI150+AK150</f>
        <v>29423</v>
      </c>
      <c r="AN150" s="230"/>
      <c r="AO150" s="231"/>
      <c r="AP150" s="231"/>
    </row>
    <row collapsed="false" customFormat="false" customHeight="true" hidden="false" ht="15.75" outlineLevel="0" r="151">
      <c r="A151" s="232" t="n">
        <v>71</v>
      </c>
      <c r="B151" s="55" t="n">
        <v>8070</v>
      </c>
      <c r="C151" s="55" t="s">
        <v>820</v>
      </c>
      <c r="D151" s="55" t="s">
        <v>821</v>
      </c>
      <c r="E151" s="56" t="s">
        <v>822</v>
      </c>
      <c r="F151" s="34" t="s">
        <v>823</v>
      </c>
      <c r="G151" s="55"/>
      <c r="H151" s="55"/>
      <c r="I151" s="55"/>
      <c r="J151" s="55"/>
      <c r="K151" s="34" t="s">
        <v>52</v>
      </c>
      <c r="L151" s="34" t="s">
        <v>52</v>
      </c>
      <c r="M151" s="71" t="n">
        <v>23555</v>
      </c>
      <c r="N151" s="71" t="n">
        <v>22730</v>
      </c>
      <c r="O151" s="48" t="n">
        <v>2105</v>
      </c>
      <c r="P151" s="71" t="s">
        <v>319</v>
      </c>
      <c r="Q151" s="71" t="n">
        <v>1755</v>
      </c>
      <c r="R151" s="71" t="s">
        <v>319</v>
      </c>
      <c r="S151" s="71" t="n">
        <v>1920</v>
      </c>
      <c r="T151" s="71" t="s">
        <v>319</v>
      </c>
      <c r="U151" s="71" t="n">
        <v>2085</v>
      </c>
      <c r="V151" s="71" t="s">
        <v>319</v>
      </c>
      <c r="W151" s="71" t="n">
        <v>1835</v>
      </c>
      <c r="X151" s="71" t="s">
        <v>319</v>
      </c>
      <c r="Y151" s="71" t="n">
        <v>2030</v>
      </c>
      <c r="Z151" s="71" t="s">
        <v>319</v>
      </c>
      <c r="AA151" s="71" t="n">
        <v>1410</v>
      </c>
      <c r="AB151" s="71" t="s">
        <v>319</v>
      </c>
      <c r="AC151" s="71" t="n">
        <v>2165</v>
      </c>
      <c r="AD151" s="71" t="s">
        <v>319</v>
      </c>
      <c r="AE151" s="71" t="n">
        <v>2040</v>
      </c>
      <c r="AF151" s="71" t="s">
        <v>319</v>
      </c>
      <c r="AG151" s="71" t="n">
        <v>1855</v>
      </c>
      <c r="AH151" s="71" t="s">
        <v>319</v>
      </c>
      <c r="AI151" s="71" t="n">
        <v>1890</v>
      </c>
      <c r="AJ151" s="71" t="s">
        <v>319</v>
      </c>
      <c r="AK151" s="71" t="n">
        <v>1880</v>
      </c>
      <c r="AL151" s="71" t="s">
        <v>319</v>
      </c>
      <c r="AM151" s="229" t="n">
        <f aca="false">O151+Q151+S151+U151+W151+Y151+AA151+AC151+AE151+AG151+AI151+AK151</f>
        <v>22970</v>
      </c>
      <c r="AN151" s="230"/>
      <c r="AO151" s="231"/>
      <c r="AP151" s="231"/>
    </row>
    <row collapsed="false" customFormat="false" customHeight="true" hidden="false" ht="15.75" outlineLevel="0" r="152">
      <c r="A152" s="232"/>
      <c r="B152" s="55"/>
      <c r="C152" s="55"/>
      <c r="D152" s="55"/>
      <c r="E152" s="56" t="s">
        <v>824</v>
      </c>
      <c r="F152" s="34" t="s">
        <v>823</v>
      </c>
      <c r="G152" s="55" t="s">
        <v>835</v>
      </c>
      <c r="H152" s="55" t="n">
        <v>360</v>
      </c>
      <c r="I152" s="55" t="s">
        <v>826</v>
      </c>
      <c r="J152" s="55" t="n">
        <v>21</v>
      </c>
      <c r="K152" s="34" t="s">
        <v>52</v>
      </c>
      <c r="L152" s="34" t="s">
        <v>52</v>
      </c>
      <c r="M152" s="71" t="n">
        <v>55179</v>
      </c>
      <c r="N152" s="71" t="n">
        <v>46612</v>
      </c>
      <c r="O152" s="48" t="n">
        <v>6250</v>
      </c>
      <c r="P152" s="71" t="s">
        <v>319</v>
      </c>
      <c r="Q152" s="71" t="n">
        <v>4770</v>
      </c>
      <c r="R152" s="71" t="s">
        <v>319</v>
      </c>
      <c r="S152" s="71" t="n">
        <v>4171</v>
      </c>
      <c r="T152" s="71" t="s">
        <v>319</v>
      </c>
      <c r="U152" s="71" t="n">
        <v>3952</v>
      </c>
      <c r="V152" s="71" t="s">
        <v>319</v>
      </c>
      <c r="W152" s="71" t="n">
        <v>2503</v>
      </c>
      <c r="X152" s="71" t="s">
        <v>319</v>
      </c>
      <c r="Y152" s="71" t="n">
        <v>2677</v>
      </c>
      <c r="Z152" s="71" t="s">
        <v>319</v>
      </c>
      <c r="AA152" s="71" t="n">
        <v>1283</v>
      </c>
      <c r="AB152" s="71" t="s">
        <v>319</v>
      </c>
      <c r="AC152" s="71" t="n">
        <v>2672</v>
      </c>
      <c r="AD152" s="71" t="s">
        <v>319</v>
      </c>
      <c r="AE152" s="71" t="n">
        <v>4083</v>
      </c>
      <c r="AF152" s="71" t="s">
        <v>319</v>
      </c>
      <c r="AG152" s="71" t="n">
        <v>4208</v>
      </c>
      <c r="AH152" s="71" t="s">
        <v>319</v>
      </c>
      <c r="AI152" s="71" t="n">
        <v>5011</v>
      </c>
      <c r="AJ152" s="71" t="s">
        <v>319</v>
      </c>
      <c r="AK152" s="71" t="n">
        <v>5441</v>
      </c>
      <c r="AL152" s="71" t="s">
        <v>319</v>
      </c>
      <c r="AM152" s="229" t="n">
        <f aca="false">O152+Q152+S152+U152+W152+Y152+AA152+AC152+AE152+AG152+AI152+AK152</f>
        <v>47021</v>
      </c>
      <c r="AN152" s="230"/>
      <c r="AO152" s="231"/>
      <c r="AP152" s="231"/>
    </row>
    <row collapsed="false" customFormat="false" customHeight="true" hidden="false" ht="15.75" outlineLevel="0" r="153">
      <c r="A153" s="55" t="n">
        <v>72</v>
      </c>
      <c r="B153" s="55" t="n">
        <v>8071</v>
      </c>
      <c r="C153" s="55" t="s">
        <v>820</v>
      </c>
      <c r="D153" s="55" t="s">
        <v>821</v>
      </c>
      <c r="E153" s="56" t="s">
        <v>822</v>
      </c>
      <c r="F153" s="34" t="s">
        <v>823</v>
      </c>
      <c r="G153" s="55"/>
      <c r="H153" s="55"/>
      <c r="I153" s="55"/>
      <c r="J153" s="55"/>
      <c r="K153" s="34" t="s">
        <v>52</v>
      </c>
      <c r="L153" s="34" t="s">
        <v>52</v>
      </c>
      <c r="M153" s="71" t="n">
        <v>11445</v>
      </c>
      <c r="N153" s="71" t="n">
        <v>9990</v>
      </c>
      <c r="O153" s="48" t="n">
        <v>930</v>
      </c>
      <c r="P153" s="71" t="s">
        <v>319</v>
      </c>
      <c r="Q153" s="71" t="n">
        <v>780</v>
      </c>
      <c r="R153" s="71" t="s">
        <v>319</v>
      </c>
      <c r="S153" s="71" t="n">
        <v>855</v>
      </c>
      <c r="T153" s="71" t="s">
        <v>319</v>
      </c>
      <c r="U153" s="71" t="n">
        <v>945</v>
      </c>
      <c r="V153" s="71" t="s">
        <v>319</v>
      </c>
      <c r="W153" s="71" t="n">
        <v>810</v>
      </c>
      <c r="X153" s="71" t="s">
        <v>319</v>
      </c>
      <c r="Y153" s="71" t="n">
        <v>855</v>
      </c>
      <c r="Z153" s="71" t="s">
        <v>319</v>
      </c>
      <c r="AA153" s="71" t="n">
        <v>570</v>
      </c>
      <c r="AB153" s="71" t="s">
        <v>319</v>
      </c>
      <c r="AC153" s="71" t="n">
        <v>900</v>
      </c>
      <c r="AD153" s="71" t="s">
        <v>319</v>
      </c>
      <c r="AE153" s="71" t="n">
        <v>915</v>
      </c>
      <c r="AF153" s="71" t="s">
        <v>319</v>
      </c>
      <c r="AG153" s="71" t="n">
        <v>825</v>
      </c>
      <c r="AH153" s="71" t="s">
        <v>319</v>
      </c>
      <c r="AI153" s="71" t="n">
        <v>840</v>
      </c>
      <c r="AJ153" s="71" t="s">
        <v>319</v>
      </c>
      <c r="AK153" s="71" t="n">
        <v>840</v>
      </c>
      <c r="AL153" s="71" t="s">
        <v>319</v>
      </c>
      <c r="AM153" s="229" t="n">
        <f aca="false">O153+Q153+S153+U153+W153+Y153+AA153+AC153+AE153+AG153+AI153+AK153</f>
        <v>10065</v>
      </c>
      <c r="AN153" s="230"/>
      <c r="AO153" s="231"/>
      <c r="AP153" s="231"/>
    </row>
    <row collapsed="false" customFormat="false" customHeight="false" hidden="false" ht="15.75" outlineLevel="0" r="154">
      <c r="A154" s="55"/>
      <c r="B154" s="55"/>
      <c r="C154" s="55"/>
      <c r="D154" s="55"/>
      <c r="E154" s="56" t="s">
        <v>824</v>
      </c>
      <c r="F154" s="34" t="s">
        <v>823</v>
      </c>
      <c r="G154" s="55" t="s">
        <v>828</v>
      </c>
      <c r="H154" s="55" t="n">
        <v>155</v>
      </c>
      <c r="I154" s="55" t="s">
        <v>826</v>
      </c>
      <c r="J154" s="55" t="n">
        <v>9</v>
      </c>
      <c r="K154" s="34" t="s">
        <v>52</v>
      </c>
      <c r="L154" s="34" t="s">
        <v>52</v>
      </c>
      <c r="M154" s="71" t="n">
        <v>24390</v>
      </c>
      <c r="N154" s="71" t="n">
        <v>20770</v>
      </c>
      <c r="O154" s="48" t="n">
        <v>2671</v>
      </c>
      <c r="P154" s="71" t="s">
        <v>319</v>
      </c>
      <c r="Q154" s="71" t="n">
        <v>2468</v>
      </c>
      <c r="R154" s="71" t="s">
        <v>319</v>
      </c>
      <c r="S154" s="71" t="n">
        <v>2377</v>
      </c>
      <c r="T154" s="71" t="s">
        <v>319</v>
      </c>
      <c r="U154" s="71" t="n">
        <v>2213</v>
      </c>
      <c r="V154" s="71" t="s">
        <v>319</v>
      </c>
      <c r="W154" s="71" t="n">
        <v>1283</v>
      </c>
      <c r="X154" s="71" t="s">
        <v>319</v>
      </c>
      <c r="Y154" s="71" t="n">
        <v>974</v>
      </c>
      <c r="Z154" s="71" t="s">
        <v>319</v>
      </c>
      <c r="AA154" s="71" t="n">
        <v>588</v>
      </c>
      <c r="AB154" s="71" t="s">
        <v>319</v>
      </c>
      <c r="AC154" s="71" t="n">
        <v>1295</v>
      </c>
      <c r="AD154" s="71" t="s">
        <v>319</v>
      </c>
      <c r="AE154" s="71" t="n">
        <v>1510</v>
      </c>
      <c r="AF154" s="71" t="s">
        <v>319</v>
      </c>
      <c r="AG154" s="71" t="n">
        <v>1928</v>
      </c>
      <c r="AH154" s="71" t="s">
        <v>319</v>
      </c>
      <c r="AI154" s="71" t="n">
        <v>2297</v>
      </c>
      <c r="AJ154" s="71" t="s">
        <v>319</v>
      </c>
      <c r="AK154" s="71" t="n">
        <v>2764</v>
      </c>
      <c r="AL154" s="71" t="s">
        <v>319</v>
      </c>
      <c r="AM154" s="229" t="n">
        <f aca="false">O154+Q154+S154+U154+W154+Y154+AA154+AC154+AE154+AG154+AI154+AK154</f>
        <v>22368</v>
      </c>
      <c r="AN154" s="230"/>
      <c r="AO154" s="231"/>
      <c r="AP154" s="231"/>
    </row>
    <row collapsed="false" customFormat="false" customHeight="true" hidden="false" ht="15.75" outlineLevel="0" r="155">
      <c r="A155" s="55" t="n">
        <v>73</v>
      </c>
      <c r="B155" s="55" t="n">
        <v>8072</v>
      </c>
      <c r="C155" s="55" t="s">
        <v>820</v>
      </c>
      <c r="D155" s="55" t="s">
        <v>821</v>
      </c>
      <c r="E155" s="56" t="s">
        <v>822</v>
      </c>
      <c r="F155" s="34" t="s">
        <v>823</v>
      </c>
      <c r="G155" s="55"/>
      <c r="H155" s="55"/>
      <c r="I155" s="55"/>
      <c r="J155" s="55"/>
      <c r="K155" s="34" t="s">
        <v>52</v>
      </c>
      <c r="L155" s="34" t="s">
        <v>52</v>
      </c>
      <c r="M155" s="71" t="n">
        <v>19489</v>
      </c>
      <c r="N155" s="71" t="n">
        <v>7958</v>
      </c>
      <c r="O155" s="48" t="n">
        <v>663</v>
      </c>
      <c r="P155" s="71" t="s">
        <v>319</v>
      </c>
      <c r="Q155" s="71" t="n">
        <v>580</v>
      </c>
      <c r="R155" s="71" t="s">
        <v>319</v>
      </c>
      <c r="S155" s="71" t="n">
        <v>658</v>
      </c>
      <c r="T155" s="71" t="s">
        <v>319</v>
      </c>
      <c r="U155" s="71" t="n">
        <v>717</v>
      </c>
      <c r="V155" s="71" t="s">
        <v>319</v>
      </c>
      <c r="W155" s="71" t="n">
        <v>613</v>
      </c>
      <c r="X155" s="71" t="s">
        <v>319</v>
      </c>
      <c r="Y155" s="71" t="n">
        <v>698</v>
      </c>
      <c r="Z155" s="71" t="s">
        <v>319</v>
      </c>
      <c r="AA155" s="71" t="n">
        <v>438</v>
      </c>
      <c r="AB155" s="71" t="s">
        <v>319</v>
      </c>
      <c r="AC155" s="71" t="n">
        <v>692</v>
      </c>
      <c r="AD155" s="71" t="s">
        <v>319</v>
      </c>
      <c r="AE155" s="71" t="n">
        <v>670</v>
      </c>
      <c r="AF155" s="71" t="s">
        <v>319</v>
      </c>
      <c r="AG155" s="71" t="n">
        <v>642</v>
      </c>
      <c r="AH155" s="71" t="s">
        <v>319</v>
      </c>
      <c r="AI155" s="71" t="n">
        <v>648</v>
      </c>
      <c r="AJ155" s="71" t="s">
        <v>319</v>
      </c>
      <c r="AK155" s="71" t="n">
        <v>625</v>
      </c>
      <c r="AL155" s="71" t="s">
        <v>319</v>
      </c>
      <c r="AM155" s="229" t="n">
        <f aca="false">O155+Q155+S155+U155+W155+Y155+AA155+AC155+AE155+AG155+AI155+AK155</f>
        <v>7644</v>
      </c>
      <c r="AN155" s="230"/>
      <c r="AO155" s="231"/>
      <c r="AP155" s="231"/>
    </row>
    <row collapsed="false" customFormat="false" customHeight="false" hidden="false" ht="15.75" outlineLevel="0" r="156">
      <c r="A156" s="55"/>
      <c r="B156" s="55"/>
      <c r="C156" s="55"/>
      <c r="D156" s="55"/>
      <c r="E156" s="56" t="s">
        <v>824</v>
      </c>
      <c r="F156" s="34" t="s">
        <v>823</v>
      </c>
      <c r="G156" s="55" t="s">
        <v>828</v>
      </c>
      <c r="H156" s="55" t="n">
        <v>119</v>
      </c>
      <c r="I156" s="55" t="s">
        <v>826</v>
      </c>
      <c r="J156" s="55" t="n">
        <v>7</v>
      </c>
      <c r="K156" s="34" t="s">
        <v>52</v>
      </c>
      <c r="L156" s="34" t="s">
        <v>52</v>
      </c>
      <c r="M156" s="71" t="n">
        <v>11614</v>
      </c>
      <c r="N156" s="71" t="n">
        <v>21845</v>
      </c>
      <c r="O156" s="48" t="n">
        <v>2620</v>
      </c>
      <c r="P156" s="71" t="s">
        <v>319</v>
      </c>
      <c r="Q156" s="71" t="n">
        <v>2035</v>
      </c>
      <c r="R156" s="71" t="s">
        <v>319</v>
      </c>
      <c r="S156" s="71" t="n">
        <v>1998</v>
      </c>
      <c r="T156" s="71" t="s">
        <v>319</v>
      </c>
      <c r="U156" s="71" t="n">
        <v>1891</v>
      </c>
      <c r="V156" s="71" t="s">
        <v>319</v>
      </c>
      <c r="W156" s="71" t="n">
        <v>1243</v>
      </c>
      <c r="X156" s="71" t="s">
        <v>319</v>
      </c>
      <c r="Y156" s="71" t="n">
        <v>923</v>
      </c>
      <c r="Z156" s="71" t="s">
        <v>319</v>
      </c>
      <c r="AA156" s="71" t="n">
        <v>513</v>
      </c>
      <c r="AB156" s="71" t="s">
        <v>319</v>
      </c>
      <c r="AC156" s="71" t="n">
        <v>1155</v>
      </c>
      <c r="AD156" s="71" t="s">
        <v>319</v>
      </c>
      <c r="AE156" s="71" t="n">
        <v>1507</v>
      </c>
      <c r="AF156" s="71" t="s">
        <v>319</v>
      </c>
      <c r="AG156" s="71" t="n">
        <v>1782</v>
      </c>
      <c r="AH156" s="71" t="s">
        <v>319</v>
      </c>
      <c r="AI156" s="71" t="n">
        <v>2050</v>
      </c>
      <c r="AJ156" s="71" t="s">
        <v>319</v>
      </c>
      <c r="AK156" s="71" t="n">
        <v>2103</v>
      </c>
      <c r="AL156" s="71" t="s">
        <v>319</v>
      </c>
      <c r="AM156" s="229" t="n">
        <f aca="false">O156+Q156+S156+U156+W156+Y156+AA156+AC156+AE156+AG156+AI156+AK156</f>
        <v>19820</v>
      </c>
      <c r="AN156" s="230"/>
      <c r="AO156" s="231"/>
      <c r="AP156" s="231"/>
    </row>
    <row collapsed="false" customFormat="false" customHeight="true" hidden="false" ht="15.75" outlineLevel="0" r="157">
      <c r="A157" s="55" t="n">
        <v>74</v>
      </c>
      <c r="B157" s="55" t="n">
        <v>8073</v>
      </c>
      <c r="C157" s="55" t="s">
        <v>820</v>
      </c>
      <c r="D157" s="55" t="s">
        <v>821</v>
      </c>
      <c r="E157" s="56" t="s">
        <v>822</v>
      </c>
      <c r="F157" s="34" t="s">
        <v>823</v>
      </c>
      <c r="G157" s="55"/>
      <c r="H157" s="55"/>
      <c r="I157" s="55"/>
      <c r="J157" s="55"/>
      <c r="K157" s="34" t="s">
        <v>52</v>
      </c>
      <c r="L157" s="34" t="s">
        <v>52</v>
      </c>
      <c r="M157" s="71" t="n">
        <v>115688</v>
      </c>
      <c r="N157" s="71" t="n">
        <v>114658</v>
      </c>
      <c r="O157" s="48" t="n">
        <v>18701</v>
      </c>
      <c r="P157" s="71" t="s">
        <v>319</v>
      </c>
      <c r="Q157" s="71" t="n">
        <v>13056</v>
      </c>
      <c r="R157" s="71" t="s">
        <v>319</v>
      </c>
      <c r="S157" s="71" t="n">
        <v>14036</v>
      </c>
      <c r="T157" s="71" t="s">
        <v>319</v>
      </c>
      <c r="U157" s="71" t="n">
        <v>13620</v>
      </c>
      <c r="V157" s="71" t="s">
        <v>319</v>
      </c>
      <c r="W157" s="71" t="n">
        <v>12020</v>
      </c>
      <c r="X157" s="71" t="s">
        <v>319</v>
      </c>
      <c r="Y157" s="71" t="n">
        <v>10026</v>
      </c>
      <c r="Z157" s="71" t="s">
        <v>319</v>
      </c>
      <c r="AA157" s="71" t="n">
        <v>9913</v>
      </c>
      <c r="AB157" s="71" t="s">
        <v>319</v>
      </c>
      <c r="AC157" s="71" t="n">
        <v>9127</v>
      </c>
      <c r="AD157" s="71" t="s">
        <v>319</v>
      </c>
      <c r="AE157" s="71" t="n">
        <v>10476</v>
      </c>
      <c r="AF157" s="71" t="s">
        <v>319</v>
      </c>
      <c r="AG157" s="71" t="n">
        <v>14670</v>
      </c>
      <c r="AH157" s="71" t="s">
        <v>319</v>
      </c>
      <c r="AI157" s="71" t="n">
        <v>14204</v>
      </c>
      <c r="AJ157" s="71" t="s">
        <v>319</v>
      </c>
      <c r="AK157" s="71" t="n">
        <v>14204</v>
      </c>
      <c r="AL157" s="71" t="s">
        <v>319</v>
      </c>
      <c r="AM157" s="229" t="n">
        <f aca="false">O157+Q157+S157+U157+W157+Y157+AA157+AC157+AE157+AG157+AI157+AK157</f>
        <v>154053</v>
      </c>
      <c r="AN157" s="230"/>
      <c r="AO157" s="231"/>
      <c r="AP157" s="231"/>
    </row>
    <row collapsed="false" customFormat="false" customHeight="true" hidden="false" ht="15.75" outlineLevel="0" r="158">
      <c r="A158" s="55"/>
      <c r="B158" s="55"/>
      <c r="C158" s="55"/>
      <c r="D158" s="55"/>
      <c r="E158" s="56" t="s">
        <v>824</v>
      </c>
      <c r="F158" s="34" t="s">
        <v>823</v>
      </c>
      <c r="G158" s="55" t="s">
        <v>828</v>
      </c>
      <c r="H158" s="55" t="n">
        <v>832</v>
      </c>
      <c r="I158" s="55" t="s">
        <v>836</v>
      </c>
      <c r="J158" s="55" t="n">
        <v>15</v>
      </c>
      <c r="K158" s="34" t="s">
        <v>52</v>
      </c>
      <c r="L158" s="34" t="s">
        <v>52</v>
      </c>
      <c r="M158" s="71" t="n">
        <v>66510</v>
      </c>
      <c r="N158" s="71" t="n">
        <v>70093</v>
      </c>
      <c r="O158" s="48" t="n">
        <v>9312</v>
      </c>
      <c r="P158" s="71" t="s">
        <v>319</v>
      </c>
      <c r="Q158" s="71" t="n">
        <v>5535</v>
      </c>
      <c r="R158" s="71" t="s">
        <v>319</v>
      </c>
      <c r="S158" s="71" t="n">
        <v>5710</v>
      </c>
      <c r="T158" s="71" t="s">
        <v>319</v>
      </c>
      <c r="U158" s="71" t="n">
        <v>4470</v>
      </c>
      <c r="V158" s="71" t="s">
        <v>319</v>
      </c>
      <c r="W158" s="71" t="n">
        <v>7241</v>
      </c>
      <c r="X158" s="71" t="s">
        <v>319</v>
      </c>
      <c r="Y158" s="71" t="n">
        <v>6143</v>
      </c>
      <c r="Z158" s="71" t="s">
        <v>319</v>
      </c>
      <c r="AA158" s="71" t="n">
        <v>6355</v>
      </c>
      <c r="AB158" s="71" t="s">
        <v>319</v>
      </c>
      <c r="AC158" s="71" t="n">
        <v>7115</v>
      </c>
      <c r="AD158" s="71" t="s">
        <v>319</v>
      </c>
      <c r="AE158" s="71" t="n">
        <v>8382</v>
      </c>
      <c r="AF158" s="71" t="s">
        <v>319</v>
      </c>
      <c r="AG158" s="71" t="n">
        <v>9507</v>
      </c>
      <c r="AH158" s="71" t="s">
        <v>319</v>
      </c>
      <c r="AI158" s="71" t="n">
        <v>9496</v>
      </c>
      <c r="AJ158" s="71" t="s">
        <v>319</v>
      </c>
      <c r="AK158" s="71" t="n">
        <v>9496</v>
      </c>
      <c r="AL158" s="71" t="s">
        <v>319</v>
      </c>
      <c r="AM158" s="229" t="n">
        <f aca="false">O158+Q158+S158+U158+W158+Y158+AA158+AC158+AE158+AG158+AI158+AK158</f>
        <v>88762</v>
      </c>
      <c r="AN158" s="230"/>
      <c r="AO158" s="231"/>
      <c r="AP158" s="231"/>
    </row>
    <row collapsed="false" customFormat="false" customHeight="true" hidden="false" ht="15.75" outlineLevel="0" r="159">
      <c r="A159" s="55" t="n">
        <v>75</v>
      </c>
      <c r="B159" s="55" t="n">
        <v>8074</v>
      </c>
      <c r="C159" s="55" t="s">
        <v>820</v>
      </c>
      <c r="D159" s="55" t="s">
        <v>821</v>
      </c>
      <c r="E159" s="56" t="s">
        <v>822</v>
      </c>
      <c r="F159" s="34" t="s">
        <v>823</v>
      </c>
      <c r="G159" s="55"/>
      <c r="H159" s="55"/>
      <c r="I159" s="55"/>
      <c r="J159" s="55"/>
      <c r="K159" s="34" t="s">
        <v>52</v>
      </c>
      <c r="L159" s="34" t="s">
        <v>52</v>
      </c>
      <c r="M159" s="71" t="n">
        <v>130530</v>
      </c>
      <c r="N159" s="71" t="n">
        <v>157274</v>
      </c>
      <c r="O159" s="48" t="n">
        <v>20035</v>
      </c>
      <c r="P159" s="71" t="s">
        <v>319</v>
      </c>
      <c r="Q159" s="71" t="n">
        <v>13411</v>
      </c>
      <c r="R159" s="71" t="s">
        <v>319</v>
      </c>
      <c r="S159" s="71" t="n">
        <v>14483</v>
      </c>
      <c r="T159" s="71" t="s">
        <v>319</v>
      </c>
      <c r="U159" s="71" t="n">
        <v>13905</v>
      </c>
      <c r="V159" s="71" t="s">
        <v>319</v>
      </c>
      <c r="W159" s="71" t="n">
        <v>13739</v>
      </c>
      <c r="X159" s="71" t="s">
        <v>319</v>
      </c>
      <c r="Y159" s="71" t="n">
        <v>13068</v>
      </c>
      <c r="Z159" s="71" t="s">
        <v>319</v>
      </c>
      <c r="AA159" s="71" t="n">
        <v>10242</v>
      </c>
      <c r="AB159" s="71" t="s">
        <v>319</v>
      </c>
      <c r="AC159" s="71" t="n">
        <v>10417</v>
      </c>
      <c r="AD159" s="71" t="s">
        <v>319</v>
      </c>
      <c r="AE159" s="71" t="n">
        <v>11235</v>
      </c>
      <c r="AF159" s="71" t="s">
        <v>319</v>
      </c>
      <c r="AG159" s="71" t="n">
        <v>14551</v>
      </c>
      <c r="AH159" s="71" t="s">
        <v>319</v>
      </c>
      <c r="AI159" s="71" t="n">
        <v>14082</v>
      </c>
      <c r="AJ159" s="71" t="s">
        <v>319</v>
      </c>
      <c r="AK159" s="71" t="n">
        <v>14082</v>
      </c>
      <c r="AL159" s="71" t="s">
        <v>319</v>
      </c>
      <c r="AM159" s="229" t="n">
        <f aca="false">O159+Q159+S159+U159+W159+Y159+AA159+AC159+AE159+AG159+AI159+AK159</f>
        <v>163250</v>
      </c>
      <c r="AN159" s="230"/>
      <c r="AO159" s="231"/>
      <c r="AP159" s="231"/>
    </row>
    <row collapsed="false" customFormat="false" customHeight="true" hidden="false" ht="15.75" outlineLevel="0" r="160">
      <c r="A160" s="55"/>
      <c r="B160" s="55"/>
      <c r="C160" s="55"/>
      <c r="D160" s="55"/>
      <c r="E160" s="56" t="s">
        <v>824</v>
      </c>
      <c r="F160" s="34" t="s">
        <v>823</v>
      </c>
      <c r="G160" s="55" t="s">
        <v>828</v>
      </c>
      <c r="H160" s="55" t="n">
        <v>1030</v>
      </c>
      <c r="I160" s="55" t="s">
        <v>836</v>
      </c>
      <c r="J160" s="55" t="n">
        <v>19</v>
      </c>
      <c r="K160" s="34" t="s">
        <v>52</v>
      </c>
      <c r="L160" s="34" t="s">
        <v>52</v>
      </c>
      <c r="M160" s="71" t="n">
        <v>111892</v>
      </c>
      <c r="N160" s="71" t="n">
        <v>118960</v>
      </c>
      <c r="O160" s="48" t="n">
        <v>20986</v>
      </c>
      <c r="P160" s="71" t="s">
        <v>319</v>
      </c>
      <c r="Q160" s="71" t="n">
        <v>12731</v>
      </c>
      <c r="R160" s="71" t="s">
        <v>319</v>
      </c>
      <c r="S160" s="71" t="n">
        <v>12053</v>
      </c>
      <c r="T160" s="71" t="s">
        <v>319</v>
      </c>
      <c r="U160" s="71" t="n">
        <v>9917</v>
      </c>
      <c r="V160" s="71" t="s">
        <v>319</v>
      </c>
      <c r="W160" s="71" t="n">
        <v>8588</v>
      </c>
      <c r="X160" s="71" t="s">
        <v>319</v>
      </c>
      <c r="Y160" s="71" t="n">
        <v>7780</v>
      </c>
      <c r="Z160" s="71" t="s">
        <v>319</v>
      </c>
      <c r="AA160" s="71" t="n">
        <v>7527</v>
      </c>
      <c r="AB160" s="71" t="s">
        <v>319</v>
      </c>
      <c r="AC160" s="71" t="n">
        <v>8669</v>
      </c>
      <c r="AD160" s="71" t="s">
        <v>319</v>
      </c>
      <c r="AE160" s="71" t="n">
        <v>10627</v>
      </c>
      <c r="AF160" s="71" t="s">
        <v>319</v>
      </c>
      <c r="AG160" s="71" t="n">
        <v>11805</v>
      </c>
      <c r="AH160" s="71" t="s">
        <v>319</v>
      </c>
      <c r="AI160" s="71" t="n">
        <v>11430</v>
      </c>
      <c r="AJ160" s="71" t="s">
        <v>319</v>
      </c>
      <c r="AK160" s="71" t="n">
        <v>11430</v>
      </c>
      <c r="AL160" s="71" t="s">
        <v>319</v>
      </c>
      <c r="AM160" s="229" t="n">
        <f aca="false">O160+Q160+S160+U160+W160+Y160+AA160+AC160+AE160+AG160+AI160+AK160</f>
        <v>133543</v>
      </c>
      <c r="AN160" s="230"/>
      <c r="AO160" s="231"/>
      <c r="AP160" s="231"/>
    </row>
    <row collapsed="false" customFormat="false" customHeight="true" hidden="false" ht="15.75" outlineLevel="0" r="161">
      <c r="A161" s="55" t="n">
        <v>76</v>
      </c>
      <c r="B161" s="55" t="n">
        <v>8075</v>
      </c>
      <c r="C161" s="55" t="s">
        <v>820</v>
      </c>
      <c r="D161" s="55" t="s">
        <v>821</v>
      </c>
      <c r="E161" s="56" t="s">
        <v>822</v>
      </c>
      <c r="F161" s="34" t="s">
        <v>823</v>
      </c>
      <c r="G161" s="55"/>
      <c r="H161" s="55"/>
      <c r="I161" s="55"/>
      <c r="J161" s="55"/>
      <c r="K161" s="34" t="s">
        <v>52</v>
      </c>
      <c r="L161" s="34" t="s">
        <v>52</v>
      </c>
      <c r="M161" s="71" t="n">
        <v>73578</v>
      </c>
      <c r="N161" s="71" t="n">
        <v>75335</v>
      </c>
      <c r="O161" s="48" t="n">
        <v>11163</v>
      </c>
      <c r="P161" s="71" t="s">
        <v>319</v>
      </c>
      <c r="Q161" s="71" t="n">
        <v>7513</v>
      </c>
      <c r="R161" s="71" t="s">
        <v>319</v>
      </c>
      <c r="S161" s="71" t="n">
        <v>8009</v>
      </c>
      <c r="T161" s="71" t="s">
        <v>319</v>
      </c>
      <c r="U161" s="71" t="n">
        <v>8291</v>
      </c>
      <c r="V161" s="71" t="s">
        <v>319</v>
      </c>
      <c r="W161" s="71" t="n">
        <v>6402</v>
      </c>
      <c r="X161" s="71" t="s">
        <v>319</v>
      </c>
      <c r="Y161" s="71" t="n">
        <v>6050</v>
      </c>
      <c r="Z161" s="71" t="s">
        <v>319</v>
      </c>
      <c r="AA161" s="71" t="n">
        <v>5629</v>
      </c>
      <c r="AB161" s="71" t="s">
        <v>319</v>
      </c>
      <c r="AC161" s="71" t="n">
        <v>5397</v>
      </c>
      <c r="AD161" s="71" t="s">
        <v>319</v>
      </c>
      <c r="AE161" s="71" t="n">
        <v>5462</v>
      </c>
      <c r="AF161" s="71" t="s">
        <v>319</v>
      </c>
      <c r="AG161" s="71" t="n">
        <v>7862</v>
      </c>
      <c r="AH161" s="71" t="s">
        <v>319</v>
      </c>
      <c r="AI161" s="71" t="n">
        <v>7922</v>
      </c>
      <c r="AJ161" s="71" t="s">
        <v>319</v>
      </c>
      <c r="AK161" s="71" t="n">
        <v>7922</v>
      </c>
      <c r="AL161" s="71" t="s">
        <v>319</v>
      </c>
      <c r="AM161" s="229" t="n">
        <f aca="false">O161+Q161+S161+U161+W161+Y161+AA161+AC161+AE161+AG161+AI161+AK161</f>
        <v>87622</v>
      </c>
      <c r="AN161" s="230"/>
      <c r="AO161" s="231"/>
      <c r="AP161" s="231"/>
    </row>
    <row collapsed="false" customFormat="false" customHeight="true" hidden="false" ht="15.75" outlineLevel="0" r="162">
      <c r="A162" s="55"/>
      <c r="B162" s="55"/>
      <c r="C162" s="55"/>
      <c r="D162" s="55"/>
      <c r="E162" s="56" t="s">
        <v>824</v>
      </c>
      <c r="F162" s="34" t="s">
        <v>823</v>
      </c>
      <c r="G162" s="55" t="s">
        <v>828</v>
      </c>
      <c r="H162" s="55" t="n">
        <v>618</v>
      </c>
      <c r="I162" s="55" t="s">
        <v>836</v>
      </c>
      <c r="J162" s="55" t="n">
        <v>15</v>
      </c>
      <c r="K162" s="34" t="s">
        <v>52</v>
      </c>
      <c r="L162" s="34" t="s">
        <v>52</v>
      </c>
      <c r="M162" s="71" t="n">
        <v>64124</v>
      </c>
      <c r="N162" s="71" t="n">
        <v>82553</v>
      </c>
      <c r="O162" s="48" t="n">
        <v>12450</v>
      </c>
      <c r="P162" s="71" t="s">
        <v>319</v>
      </c>
      <c r="Q162" s="71" t="n">
        <v>8121</v>
      </c>
      <c r="R162" s="71" t="s">
        <v>319</v>
      </c>
      <c r="S162" s="71" t="n">
        <v>7590</v>
      </c>
      <c r="T162" s="71" t="s">
        <v>319</v>
      </c>
      <c r="U162" s="71" t="n">
        <v>6669</v>
      </c>
      <c r="V162" s="71" t="s">
        <v>319</v>
      </c>
      <c r="W162" s="71" t="n">
        <v>5782</v>
      </c>
      <c r="X162" s="71" t="s">
        <v>319</v>
      </c>
      <c r="Y162" s="71" t="n">
        <v>6042</v>
      </c>
      <c r="Z162" s="71" t="s">
        <v>319</v>
      </c>
      <c r="AA162" s="71" t="n">
        <v>5747</v>
      </c>
      <c r="AB162" s="71" t="s">
        <v>319</v>
      </c>
      <c r="AC162" s="71" t="n">
        <v>6188</v>
      </c>
      <c r="AD162" s="71" t="s">
        <v>319</v>
      </c>
      <c r="AE162" s="71" t="n">
        <v>7081</v>
      </c>
      <c r="AF162" s="71" t="s">
        <v>319</v>
      </c>
      <c r="AG162" s="71" t="n">
        <v>8693</v>
      </c>
      <c r="AH162" s="71" t="s">
        <v>319</v>
      </c>
      <c r="AI162" s="71" t="n">
        <v>8555</v>
      </c>
      <c r="AJ162" s="71" t="s">
        <v>319</v>
      </c>
      <c r="AK162" s="71" t="n">
        <v>8555</v>
      </c>
      <c r="AL162" s="71" t="s">
        <v>319</v>
      </c>
      <c r="AM162" s="229" t="n">
        <f aca="false">O162+Q162+S162+U162+W162+Y162+AA162+AC162+AE162+AG162+AI162+AK162</f>
        <v>91473</v>
      </c>
      <c r="AN162" s="230"/>
      <c r="AO162" s="231"/>
      <c r="AP162" s="231"/>
    </row>
    <row collapsed="false" customFormat="false" customHeight="true" hidden="false" ht="15.75" outlineLevel="0" r="163">
      <c r="A163" s="55" t="n">
        <v>77</v>
      </c>
      <c r="B163" s="55" t="n">
        <v>8076</v>
      </c>
      <c r="C163" s="55" t="s">
        <v>820</v>
      </c>
      <c r="D163" s="55" t="s">
        <v>821</v>
      </c>
      <c r="E163" s="56" t="s">
        <v>822</v>
      </c>
      <c r="F163" s="34" t="s">
        <v>823</v>
      </c>
      <c r="G163" s="55"/>
      <c r="H163" s="55"/>
      <c r="I163" s="55"/>
      <c r="J163" s="55"/>
      <c r="K163" s="34" t="s">
        <v>52</v>
      </c>
      <c r="L163" s="34" t="s">
        <v>52</v>
      </c>
      <c r="M163" s="71" t="n">
        <v>35659</v>
      </c>
      <c r="N163" s="71" t="n">
        <v>37422</v>
      </c>
      <c r="O163" s="48" t="n">
        <v>5003</v>
      </c>
      <c r="P163" s="71" t="s">
        <v>319</v>
      </c>
      <c r="Q163" s="71" t="n">
        <v>3522</v>
      </c>
      <c r="R163" s="71" t="s">
        <v>319</v>
      </c>
      <c r="S163" s="71" t="n">
        <v>3784</v>
      </c>
      <c r="T163" s="71" t="s">
        <v>319</v>
      </c>
      <c r="U163" s="71" t="n">
        <v>3498</v>
      </c>
      <c r="V163" s="71" t="s">
        <v>319</v>
      </c>
      <c r="W163" s="71" t="n">
        <v>3158</v>
      </c>
      <c r="X163" s="71" t="s">
        <v>319</v>
      </c>
      <c r="Y163" s="71" t="n">
        <v>3225</v>
      </c>
      <c r="Z163" s="71" t="s">
        <v>319</v>
      </c>
      <c r="AA163" s="71" t="n">
        <v>3714</v>
      </c>
      <c r="AB163" s="71" t="s">
        <v>319</v>
      </c>
      <c r="AC163" s="71" t="n">
        <v>2731</v>
      </c>
      <c r="AD163" s="71" t="s">
        <v>319</v>
      </c>
      <c r="AE163" s="71" t="n">
        <v>3295</v>
      </c>
      <c r="AF163" s="71" t="s">
        <v>319</v>
      </c>
      <c r="AG163" s="71" t="n">
        <v>4553</v>
      </c>
      <c r="AH163" s="71" t="s">
        <v>319</v>
      </c>
      <c r="AI163" s="71" t="n">
        <v>4193</v>
      </c>
      <c r="AJ163" s="71" t="s">
        <v>319</v>
      </c>
      <c r="AK163" s="71" t="n">
        <v>4193</v>
      </c>
      <c r="AL163" s="71" t="s">
        <v>319</v>
      </c>
      <c r="AM163" s="229" t="n">
        <f aca="false">O163+Q163+S163+U163+W163+Y163+AA163+AC163+AE163+AG163+AI163+AK163</f>
        <v>44869</v>
      </c>
      <c r="AN163" s="230"/>
      <c r="AO163" s="231"/>
      <c r="AP163" s="231"/>
    </row>
    <row collapsed="false" customFormat="false" customHeight="true" hidden="false" ht="15.75" outlineLevel="0" r="164">
      <c r="A164" s="55"/>
      <c r="B164" s="55"/>
      <c r="C164" s="55"/>
      <c r="D164" s="55"/>
      <c r="E164" s="56" t="s">
        <v>824</v>
      </c>
      <c r="F164" s="34" t="s">
        <v>823</v>
      </c>
      <c r="G164" s="55" t="s">
        <v>828</v>
      </c>
      <c r="H164" s="55" t="n">
        <v>302</v>
      </c>
      <c r="I164" s="55" t="s">
        <v>836</v>
      </c>
      <c r="J164" s="55" t="n">
        <v>8</v>
      </c>
      <c r="K164" s="34" t="s">
        <v>52</v>
      </c>
      <c r="L164" s="34" t="s">
        <v>52</v>
      </c>
      <c r="M164" s="71" t="n">
        <v>36423</v>
      </c>
      <c r="N164" s="71" t="n">
        <v>36912</v>
      </c>
      <c r="O164" s="48" t="n">
        <v>5215</v>
      </c>
      <c r="P164" s="71" t="s">
        <v>319</v>
      </c>
      <c r="Q164" s="71" t="n">
        <v>3748</v>
      </c>
      <c r="R164" s="71" t="s">
        <v>319</v>
      </c>
      <c r="S164" s="71" t="n">
        <v>3975</v>
      </c>
      <c r="T164" s="71" t="s">
        <v>319</v>
      </c>
      <c r="U164" s="71" t="n">
        <v>2894</v>
      </c>
      <c r="V164" s="71" t="s">
        <v>319</v>
      </c>
      <c r="W164" s="71" t="n">
        <v>2392</v>
      </c>
      <c r="X164" s="71" t="s">
        <v>319</v>
      </c>
      <c r="Y164" s="71" t="n">
        <v>2096</v>
      </c>
      <c r="Z164" s="71" t="s">
        <v>319</v>
      </c>
      <c r="AA164" s="71" t="n">
        <v>2462</v>
      </c>
      <c r="AB164" s="71" t="s">
        <v>319</v>
      </c>
      <c r="AC164" s="71" t="n">
        <v>2498</v>
      </c>
      <c r="AD164" s="71" t="s">
        <v>319</v>
      </c>
      <c r="AE164" s="71" t="n">
        <v>3158</v>
      </c>
      <c r="AF164" s="71" t="s">
        <v>319</v>
      </c>
      <c r="AG164" s="71" t="n">
        <v>3554</v>
      </c>
      <c r="AH164" s="71" t="s">
        <v>319</v>
      </c>
      <c r="AI164" s="71" t="n">
        <v>3636</v>
      </c>
      <c r="AJ164" s="71" t="s">
        <v>319</v>
      </c>
      <c r="AK164" s="71" t="n">
        <v>3636</v>
      </c>
      <c r="AL164" s="71" t="s">
        <v>319</v>
      </c>
      <c r="AM164" s="229" t="n">
        <f aca="false">O164+Q164+S164+U164+W164+Y164+AA164+AC164+AE164+AG164+AI164+AK164</f>
        <v>39264</v>
      </c>
      <c r="AN164" s="230"/>
      <c r="AO164" s="231"/>
      <c r="AP164" s="231"/>
    </row>
    <row collapsed="false" customFormat="false" customHeight="true" hidden="false" ht="15.75" outlineLevel="0" r="165">
      <c r="A165" s="55" t="n">
        <v>78</v>
      </c>
      <c r="B165" s="55" t="n">
        <v>8077</v>
      </c>
      <c r="C165" s="55" t="s">
        <v>820</v>
      </c>
      <c r="D165" s="55" t="s">
        <v>821</v>
      </c>
      <c r="E165" s="56" t="s">
        <v>822</v>
      </c>
      <c r="F165" s="34" t="s">
        <v>823</v>
      </c>
      <c r="G165" s="55"/>
      <c r="H165" s="55"/>
      <c r="I165" s="55"/>
      <c r="J165" s="55"/>
      <c r="K165" s="34" t="s">
        <v>52</v>
      </c>
      <c r="L165" s="34" t="s">
        <v>52</v>
      </c>
      <c r="M165" s="71" t="n">
        <v>38400</v>
      </c>
      <c r="N165" s="71" t="n">
        <v>42040</v>
      </c>
      <c r="O165" s="48" t="n">
        <v>5980</v>
      </c>
      <c r="P165" s="71" t="s">
        <v>319</v>
      </c>
      <c r="Q165" s="71" t="n">
        <v>4180</v>
      </c>
      <c r="R165" s="71" t="s">
        <v>319</v>
      </c>
      <c r="S165" s="71" t="n">
        <v>4440</v>
      </c>
      <c r="T165" s="71" t="s">
        <v>319</v>
      </c>
      <c r="U165" s="71" t="n">
        <v>4060</v>
      </c>
      <c r="V165" s="71" t="s">
        <v>319</v>
      </c>
      <c r="W165" s="71" t="n">
        <v>3620</v>
      </c>
      <c r="X165" s="71" t="s">
        <v>319</v>
      </c>
      <c r="Y165" s="71" t="n">
        <v>3140</v>
      </c>
      <c r="Z165" s="71" t="s">
        <v>319</v>
      </c>
      <c r="AA165" s="71" t="n">
        <v>2900</v>
      </c>
      <c r="AB165" s="71" t="s">
        <v>319</v>
      </c>
      <c r="AC165" s="71" t="n">
        <v>2800</v>
      </c>
      <c r="AD165" s="71" t="s">
        <v>319</v>
      </c>
      <c r="AE165" s="71" t="n">
        <v>2940</v>
      </c>
      <c r="AF165" s="71" t="s">
        <v>319</v>
      </c>
      <c r="AG165" s="71" t="n">
        <v>4180</v>
      </c>
      <c r="AH165" s="71" t="s">
        <v>319</v>
      </c>
      <c r="AI165" s="71" t="n">
        <v>4000</v>
      </c>
      <c r="AJ165" s="71" t="s">
        <v>319</v>
      </c>
      <c r="AK165" s="71" t="n">
        <v>4000</v>
      </c>
      <c r="AL165" s="71" t="s">
        <v>319</v>
      </c>
      <c r="AM165" s="229" t="n">
        <f aca="false">O165+Q165+S165+U165+W165+Y165+AA165+AC165+AE165+AG165+AI165+AK165</f>
        <v>46240</v>
      </c>
      <c r="AN165" s="230"/>
      <c r="AO165" s="231"/>
      <c r="AP165" s="231"/>
    </row>
    <row collapsed="false" customFormat="false" customHeight="true" hidden="false" ht="15.75" outlineLevel="0" r="166">
      <c r="A166" s="55"/>
      <c r="B166" s="55"/>
      <c r="C166" s="55"/>
      <c r="D166" s="55"/>
      <c r="E166" s="56" t="s">
        <v>824</v>
      </c>
      <c r="F166" s="34" t="s">
        <v>823</v>
      </c>
      <c r="G166" s="55" t="s">
        <v>828</v>
      </c>
      <c r="H166" s="55" t="n">
        <v>302</v>
      </c>
      <c r="I166" s="55" t="s">
        <v>836</v>
      </c>
      <c r="J166" s="55" t="n">
        <v>6</v>
      </c>
      <c r="K166" s="34" t="s">
        <v>52</v>
      </c>
      <c r="L166" s="34" t="s">
        <v>52</v>
      </c>
      <c r="M166" s="71" t="n">
        <v>32186</v>
      </c>
      <c r="N166" s="71" t="n">
        <v>36064</v>
      </c>
      <c r="O166" s="48" t="n">
        <v>5171</v>
      </c>
      <c r="P166" s="71" t="s">
        <v>319</v>
      </c>
      <c r="Q166" s="71" t="n">
        <v>3522</v>
      </c>
      <c r="R166" s="71" t="s">
        <v>319</v>
      </c>
      <c r="S166" s="71" t="n">
        <v>3296</v>
      </c>
      <c r="T166" s="71" t="s">
        <v>319</v>
      </c>
      <c r="U166" s="71" t="n">
        <v>3322</v>
      </c>
      <c r="V166" s="71" t="s">
        <v>319</v>
      </c>
      <c r="W166" s="71" t="n">
        <v>2565</v>
      </c>
      <c r="X166" s="71" t="s">
        <v>319</v>
      </c>
      <c r="Y166" s="71" t="n">
        <v>2489</v>
      </c>
      <c r="Z166" s="71" t="s">
        <v>319</v>
      </c>
      <c r="AA166" s="71" t="n">
        <v>2489</v>
      </c>
      <c r="AB166" s="71" t="s">
        <v>319</v>
      </c>
      <c r="AC166" s="71" t="n">
        <v>2547</v>
      </c>
      <c r="AD166" s="71" t="s">
        <v>319</v>
      </c>
      <c r="AE166" s="71" t="n">
        <v>2790</v>
      </c>
      <c r="AF166" s="71" t="s">
        <v>319</v>
      </c>
      <c r="AG166" s="71" t="n">
        <v>3311</v>
      </c>
      <c r="AH166" s="71" t="s">
        <v>319</v>
      </c>
      <c r="AI166" s="71" t="n">
        <v>3235</v>
      </c>
      <c r="AJ166" s="71" t="s">
        <v>319</v>
      </c>
      <c r="AK166" s="71" t="n">
        <v>3235</v>
      </c>
      <c r="AL166" s="71" t="s">
        <v>319</v>
      </c>
      <c r="AM166" s="229" t="n">
        <f aca="false">O166+Q166+S166+U166+W166+Y166+AA166+AC166+AE166+AG166+AI166+AK166</f>
        <v>37972</v>
      </c>
      <c r="AN166" s="230"/>
      <c r="AO166" s="231"/>
      <c r="AP166" s="231"/>
    </row>
    <row collapsed="false" customFormat="false" customHeight="true" hidden="false" ht="15.75" outlineLevel="0" r="167">
      <c r="A167" s="55" t="n">
        <v>79</v>
      </c>
      <c r="B167" s="55" t="n">
        <v>8078</v>
      </c>
      <c r="C167" s="55" t="s">
        <v>820</v>
      </c>
      <c r="D167" s="55" t="s">
        <v>821</v>
      </c>
      <c r="E167" s="56" t="s">
        <v>822</v>
      </c>
      <c r="F167" s="34" t="s">
        <v>823</v>
      </c>
      <c r="G167" s="55"/>
      <c r="H167" s="55"/>
      <c r="I167" s="55"/>
      <c r="J167" s="55"/>
      <c r="K167" s="34" t="s">
        <v>52</v>
      </c>
      <c r="L167" s="34" t="s">
        <v>52</v>
      </c>
      <c r="M167" s="71" t="n">
        <v>136453</v>
      </c>
      <c r="N167" s="71" t="n">
        <v>154707</v>
      </c>
      <c r="O167" s="48" t="n">
        <v>21787</v>
      </c>
      <c r="P167" s="71" t="s">
        <v>319</v>
      </c>
      <c r="Q167" s="71" t="n">
        <v>15242</v>
      </c>
      <c r="R167" s="71" t="s">
        <v>319</v>
      </c>
      <c r="S167" s="71" t="n">
        <v>15073</v>
      </c>
      <c r="T167" s="71" t="s">
        <v>319</v>
      </c>
      <c r="U167" s="71" t="n">
        <v>16001</v>
      </c>
      <c r="V167" s="71" t="s">
        <v>319</v>
      </c>
      <c r="W167" s="71" t="n">
        <v>13759</v>
      </c>
      <c r="X167" s="71" t="s">
        <v>319</v>
      </c>
      <c r="Y167" s="71" t="n">
        <v>9667</v>
      </c>
      <c r="Z167" s="71" t="s">
        <v>319</v>
      </c>
      <c r="AA167" s="71" t="n">
        <v>11000</v>
      </c>
      <c r="AB167" s="71" t="s">
        <v>319</v>
      </c>
      <c r="AC167" s="71" t="n">
        <v>10882</v>
      </c>
      <c r="AD167" s="71" t="s">
        <v>319</v>
      </c>
      <c r="AE167" s="71" t="n">
        <v>11003</v>
      </c>
      <c r="AF167" s="71" t="s">
        <v>319</v>
      </c>
      <c r="AG167" s="71" t="n">
        <v>15832</v>
      </c>
      <c r="AH167" s="71" t="s">
        <v>319</v>
      </c>
      <c r="AI167" s="71" t="n">
        <v>16814</v>
      </c>
      <c r="AJ167" s="71" t="s">
        <v>319</v>
      </c>
      <c r="AK167" s="71" t="n">
        <v>16814</v>
      </c>
      <c r="AL167" s="71" t="s">
        <v>319</v>
      </c>
      <c r="AM167" s="229" t="n">
        <f aca="false">O167+Q167+S167+U167+W167+Y167+AA167+AC167+AE167+AG167+AI167+AK167</f>
        <v>173874</v>
      </c>
      <c r="AN167" s="230"/>
      <c r="AO167" s="231"/>
      <c r="AP167" s="231"/>
    </row>
    <row collapsed="false" customFormat="false" customHeight="true" hidden="false" ht="15.75" outlineLevel="0" r="168">
      <c r="A168" s="55"/>
      <c r="B168" s="55"/>
      <c r="C168" s="55"/>
      <c r="D168" s="55"/>
      <c r="E168" s="56" t="s">
        <v>824</v>
      </c>
      <c r="F168" s="34" t="s">
        <v>823</v>
      </c>
      <c r="G168" s="55" t="s">
        <v>828</v>
      </c>
      <c r="H168" s="55" t="n">
        <v>1480</v>
      </c>
      <c r="I168" s="55" t="s">
        <v>836</v>
      </c>
      <c r="J168" s="55" t="n">
        <v>25</v>
      </c>
      <c r="K168" s="34" t="s">
        <v>52</v>
      </c>
      <c r="L168" s="34" t="s">
        <v>52</v>
      </c>
      <c r="M168" s="71" t="n">
        <v>107837</v>
      </c>
      <c r="N168" s="71" t="n">
        <v>107378</v>
      </c>
      <c r="O168" s="48" t="n">
        <v>15844</v>
      </c>
      <c r="P168" s="71" t="s">
        <v>319</v>
      </c>
      <c r="Q168" s="71" t="n">
        <v>11145</v>
      </c>
      <c r="R168" s="71" t="s">
        <v>319</v>
      </c>
      <c r="S168" s="71" t="n">
        <v>9466</v>
      </c>
      <c r="T168" s="71" t="s">
        <v>319</v>
      </c>
      <c r="U168" s="71" t="n">
        <v>10912</v>
      </c>
      <c r="V168" s="71" t="s">
        <v>319</v>
      </c>
      <c r="W168" s="71" t="n">
        <v>10401</v>
      </c>
      <c r="X168" s="71" t="s">
        <v>319</v>
      </c>
      <c r="Y168" s="71" t="n">
        <v>8102</v>
      </c>
      <c r="Z168" s="71" t="s">
        <v>319</v>
      </c>
      <c r="AA168" s="71" t="n">
        <v>9009</v>
      </c>
      <c r="AB168" s="71" t="s">
        <v>319</v>
      </c>
      <c r="AC168" s="71" t="n">
        <v>9652</v>
      </c>
      <c r="AD168" s="71" t="s">
        <v>319</v>
      </c>
      <c r="AE168" s="71" t="n">
        <v>10141</v>
      </c>
      <c r="AF168" s="71" t="s">
        <v>319</v>
      </c>
      <c r="AG168" s="71" t="n">
        <v>12420</v>
      </c>
      <c r="AH168" s="71" t="s">
        <v>319</v>
      </c>
      <c r="AI168" s="71" t="n">
        <v>14672</v>
      </c>
      <c r="AJ168" s="71" t="s">
        <v>319</v>
      </c>
      <c r="AK168" s="71" t="n">
        <v>14672</v>
      </c>
      <c r="AL168" s="71" t="s">
        <v>319</v>
      </c>
      <c r="AM168" s="229" t="n">
        <f aca="false">O168+Q168+S168+U168+W168+Y168+AA168+AC168+AE168+AG168+AI168+AK168</f>
        <v>136436</v>
      </c>
      <c r="AN168" s="230"/>
      <c r="AO168" s="231"/>
      <c r="AP168" s="231"/>
    </row>
    <row collapsed="false" customFormat="false" customHeight="true" hidden="false" ht="15.75" outlineLevel="0" r="169">
      <c r="A169" s="55" t="n">
        <v>80</v>
      </c>
      <c r="B169" s="55" t="n">
        <v>8079</v>
      </c>
      <c r="C169" s="55" t="s">
        <v>820</v>
      </c>
      <c r="D169" s="55" t="s">
        <v>821</v>
      </c>
      <c r="E169" s="56" t="s">
        <v>822</v>
      </c>
      <c r="F169" s="34" t="s">
        <v>823</v>
      </c>
      <c r="G169" s="55"/>
      <c r="H169" s="55"/>
      <c r="I169" s="55"/>
      <c r="J169" s="55"/>
      <c r="K169" s="34" t="s">
        <v>52</v>
      </c>
      <c r="L169" s="34" t="s">
        <v>52</v>
      </c>
      <c r="M169" s="71" t="n">
        <v>43842</v>
      </c>
      <c r="N169" s="71" t="n">
        <v>64085</v>
      </c>
      <c r="O169" s="48" t="n">
        <v>8616</v>
      </c>
      <c r="P169" s="71" t="s">
        <v>319</v>
      </c>
      <c r="Q169" s="71" t="n">
        <v>6120</v>
      </c>
      <c r="R169" s="71" t="s">
        <v>319</v>
      </c>
      <c r="S169" s="71" t="n">
        <v>5976</v>
      </c>
      <c r="T169" s="71" t="s">
        <v>319</v>
      </c>
      <c r="U169" s="71" t="n">
        <v>6103</v>
      </c>
      <c r="V169" s="71" t="s">
        <v>319</v>
      </c>
      <c r="W169" s="71" t="n">
        <v>5635</v>
      </c>
      <c r="X169" s="71" t="s">
        <v>319</v>
      </c>
      <c r="Y169" s="71" t="n">
        <v>3591</v>
      </c>
      <c r="Z169" s="71" t="s">
        <v>319</v>
      </c>
      <c r="AA169" s="71" t="n">
        <v>3949</v>
      </c>
      <c r="AB169" s="71" t="s">
        <v>319</v>
      </c>
      <c r="AC169" s="71" t="n">
        <v>4179</v>
      </c>
      <c r="AD169" s="71" t="s">
        <v>319</v>
      </c>
      <c r="AE169" s="71" t="n">
        <v>4446</v>
      </c>
      <c r="AF169" s="71" t="s">
        <v>319</v>
      </c>
      <c r="AG169" s="71" t="n">
        <v>5859</v>
      </c>
      <c r="AH169" s="71" t="s">
        <v>319</v>
      </c>
      <c r="AI169" s="71" t="n">
        <v>6343</v>
      </c>
      <c r="AJ169" s="71" t="s">
        <v>319</v>
      </c>
      <c r="AK169" s="71" t="n">
        <v>6343</v>
      </c>
      <c r="AL169" s="71" t="s">
        <v>319</v>
      </c>
      <c r="AM169" s="229" t="n">
        <f aca="false">O169+Q169+S169+U169+W169+Y169+AA169+AC169+AE169+AG169+AI169+AK169</f>
        <v>67160</v>
      </c>
      <c r="AN169" s="230"/>
      <c r="AO169" s="231"/>
      <c r="AP169" s="231"/>
    </row>
    <row collapsed="false" customFormat="false" customHeight="true" hidden="false" ht="15.75" outlineLevel="0" r="170">
      <c r="A170" s="55"/>
      <c r="B170" s="55"/>
      <c r="C170" s="55"/>
      <c r="D170" s="55"/>
      <c r="E170" s="56" t="s">
        <v>824</v>
      </c>
      <c r="F170" s="34" t="s">
        <v>823</v>
      </c>
      <c r="G170" s="55" t="s">
        <v>828</v>
      </c>
      <c r="H170" s="55" t="n">
        <v>578</v>
      </c>
      <c r="I170" s="55" t="s">
        <v>836</v>
      </c>
      <c r="J170" s="55" t="n">
        <v>10</v>
      </c>
      <c r="K170" s="34" t="s">
        <v>52</v>
      </c>
      <c r="L170" s="34" t="s">
        <v>52</v>
      </c>
      <c r="M170" s="71" t="n">
        <v>49002</v>
      </c>
      <c r="N170" s="71" t="n">
        <v>52703</v>
      </c>
      <c r="O170" s="48" t="n">
        <v>8342</v>
      </c>
      <c r="P170" s="71" t="s">
        <v>319</v>
      </c>
      <c r="Q170" s="71" t="n">
        <v>5552</v>
      </c>
      <c r="R170" s="71" t="s">
        <v>319</v>
      </c>
      <c r="S170" s="71" t="n">
        <v>5304</v>
      </c>
      <c r="T170" s="71" t="s">
        <v>319</v>
      </c>
      <c r="U170" s="71" t="n">
        <v>5362</v>
      </c>
      <c r="V170" s="71" t="s">
        <v>319</v>
      </c>
      <c r="W170" s="71" t="n">
        <v>4524</v>
      </c>
      <c r="X170" s="71" t="s">
        <v>319</v>
      </c>
      <c r="Y170" s="71" t="n">
        <v>4398</v>
      </c>
      <c r="Z170" s="71" t="s">
        <v>319</v>
      </c>
      <c r="AA170" s="71" t="n">
        <v>4661</v>
      </c>
      <c r="AB170" s="71" t="s">
        <v>319</v>
      </c>
      <c r="AC170" s="71" t="n">
        <v>5373</v>
      </c>
      <c r="AD170" s="71" t="s">
        <v>319</v>
      </c>
      <c r="AE170" s="71" t="n">
        <v>5826</v>
      </c>
      <c r="AF170" s="71" t="s">
        <v>319</v>
      </c>
      <c r="AG170" s="71" t="n">
        <v>6534</v>
      </c>
      <c r="AH170" s="71" t="s">
        <v>319</v>
      </c>
      <c r="AI170" s="71" t="n">
        <v>7036</v>
      </c>
      <c r="AJ170" s="71" t="s">
        <v>319</v>
      </c>
      <c r="AK170" s="71" t="n">
        <v>7036</v>
      </c>
      <c r="AL170" s="71" t="s">
        <v>319</v>
      </c>
      <c r="AM170" s="229" t="n">
        <f aca="false">O170+Q170+S170+U170+W170+Y170+AA170+AC170+AE170+AG170+AI170+AK170</f>
        <v>69948</v>
      </c>
      <c r="AN170" s="230"/>
      <c r="AO170" s="231"/>
      <c r="AP170" s="231"/>
    </row>
    <row collapsed="false" customFormat="false" customHeight="true" hidden="false" ht="15.75" outlineLevel="0" r="171">
      <c r="A171" s="55" t="n">
        <v>81</v>
      </c>
      <c r="B171" s="55" t="n">
        <v>8080</v>
      </c>
      <c r="C171" s="55" t="s">
        <v>820</v>
      </c>
      <c r="D171" s="55" t="s">
        <v>821</v>
      </c>
      <c r="E171" s="56" t="s">
        <v>822</v>
      </c>
      <c r="F171" s="34" t="s">
        <v>823</v>
      </c>
      <c r="G171" s="55"/>
      <c r="H171" s="55"/>
      <c r="I171" s="55"/>
      <c r="J171" s="55"/>
      <c r="K171" s="34" t="s">
        <v>52</v>
      </c>
      <c r="L171" s="34" t="s">
        <v>52</v>
      </c>
      <c r="M171" s="71" t="n">
        <v>82395</v>
      </c>
      <c r="N171" s="71" t="n">
        <v>83988</v>
      </c>
      <c r="O171" s="48" t="n">
        <v>10130</v>
      </c>
      <c r="P171" s="71" t="s">
        <v>319</v>
      </c>
      <c r="Q171" s="71" t="n">
        <v>8053</v>
      </c>
      <c r="R171" s="71" t="s">
        <v>319</v>
      </c>
      <c r="S171" s="71" t="n">
        <v>7568</v>
      </c>
      <c r="T171" s="71" t="s">
        <v>319</v>
      </c>
      <c r="U171" s="71" t="n">
        <v>9564</v>
      </c>
      <c r="V171" s="71" t="s">
        <v>319</v>
      </c>
      <c r="W171" s="71" t="n">
        <v>7460</v>
      </c>
      <c r="X171" s="71" t="s">
        <v>319</v>
      </c>
      <c r="Y171" s="71" t="n">
        <v>5679</v>
      </c>
      <c r="Z171" s="71" t="s">
        <v>319</v>
      </c>
      <c r="AA171" s="71" t="n">
        <v>5919</v>
      </c>
      <c r="AB171" s="71" t="s">
        <v>319</v>
      </c>
      <c r="AC171" s="71" t="n">
        <v>6445</v>
      </c>
      <c r="AD171" s="71" t="s">
        <v>319</v>
      </c>
      <c r="AE171" s="71" t="n">
        <v>5779</v>
      </c>
      <c r="AF171" s="71" t="s">
        <v>319</v>
      </c>
      <c r="AG171" s="71" t="n">
        <v>7976</v>
      </c>
      <c r="AH171" s="71" t="s">
        <v>319</v>
      </c>
      <c r="AI171" s="71" t="n">
        <v>8252</v>
      </c>
      <c r="AJ171" s="71" t="s">
        <v>319</v>
      </c>
      <c r="AK171" s="71" t="n">
        <v>8252</v>
      </c>
      <c r="AL171" s="71" t="s">
        <v>319</v>
      </c>
      <c r="AM171" s="229" t="n">
        <f aca="false">O171+Q171+S171+U171+W171+Y171+AA171+AC171+AE171+AG171+AI171+AK171</f>
        <v>91077</v>
      </c>
      <c r="AN171" s="230"/>
      <c r="AO171" s="231"/>
      <c r="AP171" s="231"/>
    </row>
    <row collapsed="false" customFormat="false" customHeight="true" hidden="false" ht="15.75" outlineLevel="0" r="172">
      <c r="A172" s="55"/>
      <c r="B172" s="55"/>
      <c r="C172" s="55"/>
      <c r="D172" s="55"/>
      <c r="E172" s="56" t="s">
        <v>824</v>
      </c>
      <c r="F172" s="34" t="s">
        <v>823</v>
      </c>
      <c r="G172" s="55" t="s">
        <v>828</v>
      </c>
      <c r="H172" s="55" t="n">
        <v>635</v>
      </c>
      <c r="I172" s="55" t="s">
        <v>836</v>
      </c>
      <c r="J172" s="55" t="n">
        <v>12</v>
      </c>
      <c r="K172" s="34" t="s">
        <v>52</v>
      </c>
      <c r="L172" s="34" t="s">
        <v>52</v>
      </c>
      <c r="M172" s="71" t="n">
        <v>156646</v>
      </c>
      <c r="N172" s="71" t="n">
        <v>152682</v>
      </c>
      <c r="O172" s="48" t="n">
        <v>13421</v>
      </c>
      <c r="P172" s="71" t="s">
        <v>319</v>
      </c>
      <c r="Q172" s="71" t="n">
        <v>19809</v>
      </c>
      <c r="R172" s="71" t="s">
        <v>319</v>
      </c>
      <c r="S172" s="71" t="n">
        <v>10614</v>
      </c>
      <c r="T172" s="71" t="s">
        <v>319</v>
      </c>
      <c r="U172" s="71" t="n">
        <v>13275</v>
      </c>
      <c r="V172" s="71" t="s">
        <v>319</v>
      </c>
      <c r="W172" s="71" t="n">
        <v>13097</v>
      </c>
      <c r="X172" s="71" t="s">
        <v>319</v>
      </c>
      <c r="Y172" s="71" t="n">
        <v>11617</v>
      </c>
      <c r="Z172" s="71" t="s">
        <v>319</v>
      </c>
      <c r="AA172" s="71" t="n">
        <v>12772</v>
      </c>
      <c r="AB172" s="71" t="s">
        <v>319</v>
      </c>
      <c r="AC172" s="71" t="n">
        <v>14599</v>
      </c>
      <c r="AD172" s="71" t="s">
        <v>319</v>
      </c>
      <c r="AE172" s="71" t="n">
        <v>12869</v>
      </c>
      <c r="AF172" s="71" t="s">
        <v>319</v>
      </c>
      <c r="AG172" s="71" t="n">
        <v>14234</v>
      </c>
      <c r="AH172" s="71" t="s">
        <v>319</v>
      </c>
      <c r="AI172" s="71" t="n">
        <v>15197</v>
      </c>
      <c r="AJ172" s="71" t="s">
        <v>319</v>
      </c>
      <c r="AK172" s="71" t="n">
        <v>15197</v>
      </c>
      <c r="AL172" s="71" t="s">
        <v>319</v>
      </c>
      <c r="AM172" s="229" t="n">
        <f aca="false">O172+Q172+S172+U172+W172+Y172+AA172+AC172+AE172+AG172+AI172+AK172</f>
        <v>166701</v>
      </c>
      <c r="AN172" s="230"/>
      <c r="AO172" s="231"/>
      <c r="AP172" s="231"/>
    </row>
    <row collapsed="false" customFormat="false" customHeight="true" hidden="false" ht="15.75" outlineLevel="0" r="173">
      <c r="A173" s="233" t="n">
        <v>82</v>
      </c>
      <c r="B173" s="55" t="n">
        <v>8081</v>
      </c>
      <c r="C173" s="55" t="s">
        <v>820</v>
      </c>
      <c r="D173" s="55" t="s">
        <v>821</v>
      </c>
      <c r="E173" s="56" t="s">
        <v>822</v>
      </c>
      <c r="F173" s="34" t="s">
        <v>823</v>
      </c>
      <c r="G173" s="55"/>
      <c r="H173" s="55"/>
      <c r="I173" s="55"/>
      <c r="J173" s="55"/>
      <c r="K173" s="34" t="s">
        <v>52</v>
      </c>
      <c r="L173" s="34" t="s">
        <v>52</v>
      </c>
      <c r="M173" s="71" t="n">
        <v>139904.4</v>
      </c>
      <c r="N173" s="71" t="n">
        <v>131992</v>
      </c>
      <c r="O173" s="48" t="n">
        <v>21772</v>
      </c>
      <c r="P173" s="71" t="s">
        <v>319</v>
      </c>
      <c r="Q173" s="71" t="n">
        <v>12959</v>
      </c>
      <c r="R173" s="71" t="s">
        <v>319</v>
      </c>
      <c r="S173" s="71" t="n">
        <v>13271</v>
      </c>
      <c r="T173" s="71" t="s">
        <v>319</v>
      </c>
      <c r="U173" s="71" t="n">
        <v>11623</v>
      </c>
      <c r="V173" s="71" t="s">
        <v>319</v>
      </c>
      <c r="W173" s="71" t="n">
        <v>9042</v>
      </c>
      <c r="X173" s="71" t="s">
        <v>319</v>
      </c>
      <c r="Y173" s="71" t="n">
        <v>6969</v>
      </c>
      <c r="Z173" s="71" t="s">
        <v>319</v>
      </c>
      <c r="AA173" s="71" t="n">
        <v>5735.6</v>
      </c>
      <c r="AB173" s="71" t="s">
        <v>319</v>
      </c>
      <c r="AC173" s="71" t="n">
        <v>6335.4</v>
      </c>
      <c r="AD173" s="71" t="s">
        <v>319</v>
      </c>
      <c r="AE173" s="71" t="n">
        <v>7506</v>
      </c>
      <c r="AF173" s="71" t="s">
        <v>319</v>
      </c>
      <c r="AG173" s="71" t="n">
        <v>11770</v>
      </c>
      <c r="AH173" s="71" t="s">
        <v>319</v>
      </c>
      <c r="AI173" s="71" t="n">
        <v>12303</v>
      </c>
      <c r="AJ173" s="71" t="s">
        <v>319</v>
      </c>
      <c r="AK173" s="71" t="n">
        <v>12303</v>
      </c>
      <c r="AL173" s="71" t="s">
        <v>319</v>
      </c>
      <c r="AM173" s="229" t="n">
        <f aca="false">O173+Q173+S173+U173+W173+Y173+AA173+AC173+AE173+AG173+AI173+AK173</f>
        <v>131589</v>
      </c>
      <c r="AN173" s="230"/>
      <c r="AO173" s="231"/>
      <c r="AP173" s="231"/>
    </row>
    <row collapsed="false" customFormat="false" customHeight="true" hidden="false" ht="15.75" outlineLevel="0" r="174">
      <c r="A174" s="233"/>
      <c r="B174" s="55"/>
      <c r="C174" s="55"/>
      <c r="D174" s="55"/>
      <c r="E174" s="56" t="s">
        <v>824</v>
      </c>
      <c r="F174" s="34" t="s">
        <v>823</v>
      </c>
      <c r="G174" s="55" t="s">
        <v>837</v>
      </c>
      <c r="H174" s="55" t="n">
        <v>1076</v>
      </c>
      <c r="I174" s="55" t="s">
        <v>838</v>
      </c>
      <c r="J174" s="55" t="n">
        <v>12</v>
      </c>
      <c r="K174" s="34" t="s">
        <v>52</v>
      </c>
      <c r="L174" s="34" t="s">
        <v>52</v>
      </c>
      <c r="M174" s="71" t="n">
        <v>201051.2</v>
      </c>
      <c r="N174" s="71" t="n">
        <v>247538</v>
      </c>
      <c r="O174" s="48" t="n">
        <v>38584</v>
      </c>
      <c r="P174" s="71" t="s">
        <v>319</v>
      </c>
      <c r="Q174" s="71" t="n">
        <v>21826</v>
      </c>
      <c r="R174" s="71" t="s">
        <v>319</v>
      </c>
      <c r="S174" s="71" t="n">
        <v>24780</v>
      </c>
      <c r="T174" s="71" t="s">
        <v>319</v>
      </c>
      <c r="U174" s="71" t="n">
        <v>24656</v>
      </c>
      <c r="V174" s="71" t="s">
        <v>319</v>
      </c>
      <c r="W174" s="71" t="n">
        <v>20797</v>
      </c>
      <c r="X174" s="71" t="s">
        <v>319</v>
      </c>
      <c r="Y174" s="71" t="n">
        <v>17469</v>
      </c>
      <c r="Z174" s="71" t="s">
        <v>319</v>
      </c>
      <c r="AA174" s="71" t="n">
        <v>18811.6</v>
      </c>
      <c r="AB174" s="71" t="s">
        <v>319</v>
      </c>
      <c r="AC174" s="71" t="n">
        <v>17588.4</v>
      </c>
      <c r="AD174" s="71" t="s">
        <v>319</v>
      </c>
      <c r="AE174" s="71" t="n">
        <v>17516</v>
      </c>
      <c r="AF174" s="71" t="s">
        <v>319</v>
      </c>
      <c r="AG174" s="71" t="n">
        <v>22182</v>
      </c>
      <c r="AH174" s="71" t="s">
        <v>319</v>
      </c>
      <c r="AI174" s="71" t="n">
        <v>24072</v>
      </c>
      <c r="AJ174" s="71" t="s">
        <v>319</v>
      </c>
      <c r="AK174" s="71" t="n">
        <v>24072</v>
      </c>
      <c r="AL174" s="71" t="s">
        <v>319</v>
      </c>
      <c r="AM174" s="229" t="n">
        <f aca="false">O174+Q174+S174+U174+W174+Y174+AA174+AC174+AE174+AG174+AI174+AK174</f>
        <v>272354</v>
      </c>
      <c r="AN174" s="230"/>
      <c r="AO174" s="231"/>
      <c r="AP174" s="231"/>
    </row>
    <row collapsed="false" customFormat="false" customHeight="true" hidden="false" ht="15.75" outlineLevel="0" r="175">
      <c r="A175" s="55" t="n">
        <v>83</v>
      </c>
      <c r="B175" s="55" t="n">
        <v>8082</v>
      </c>
      <c r="C175" s="55" t="s">
        <v>820</v>
      </c>
      <c r="D175" s="55" t="s">
        <v>821</v>
      </c>
      <c r="E175" s="56" t="s">
        <v>822</v>
      </c>
      <c r="F175" s="34" t="s">
        <v>823</v>
      </c>
      <c r="G175" s="55"/>
      <c r="H175" s="55"/>
      <c r="I175" s="55"/>
      <c r="J175" s="55"/>
      <c r="K175" s="34" t="s">
        <v>52</v>
      </c>
      <c r="L175" s="34" t="s">
        <v>52</v>
      </c>
      <c r="M175" s="71" t="n">
        <v>36394</v>
      </c>
      <c r="N175" s="71" t="n">
        <v>48786</v>
      </c>
      <c r="O175" s="48" t="n">
        <v>6950</v>
      </c>
      <c r="P175" s="71" t="s">
        <v>319</v>
      </c>
      <c r="Q175" s="71" t="n">
        <v>4050</v>
      </c>
      <c r="R175" s="71" t="s">
        <v>319</v>
      </c>
      <c r="S175" s="71" t="n">
        <v>5100</v>
      </c>
      <c r="T175" s="71" t="s">
        <v>319</v>
      </c>
      <c r="U175" s="71" t="n">
        <v>5658</v>
      </c>
      <c r="V175" s="71" t="s">
        <v>319</v>
      </c>
      <c r="W175" s="71" t="n">
        <v>3992</v>
      </c>
      <c r="X175" s="71" t="s">
        <v>319</v>
      </c>
      <c r="Y175" s="71" t="n">
        <v>2750</v>
      </c>
      <c r="Z175" s="71" t="s">
        <v>319</v>
      </c>
      <c r="AA175" s="71" t="n">
        <v>2754.5</v>
      </c>
      <c r="AB175" s="71" t="s">
        <v>319</v>
      </c>
      <c r="AC175" s="71" t="n">
        <v>3529.5</v>
      </c>
      <c r="AD175" s="71" t="s">
        <v>319</v>
      </c>
      <c r="AE175" s="71" t="n">
        <v>3360</v>
      </c>
      <c r="AF175" s="71" t="s">
        <v>319</v>
      </c>
      <c r="AG175" s="71" t="n">
        <v>5057</v>
      </c>
      <c r="AH175" s="71" t="s">
        <v>319</v>
      </c>
      <c r="AI175" s="71" t="n">
        <v>5400</v>
      </c>
      <c r="AJ175" s="71" t="s">
        <v>319</v>
      </c>
      <c r="AK175" s="71" t="n">
        <v>5400</v>
      </c>
      <c r="AL175" s="71" t="s">
        <v>319</v>
      </c>
      <c r="AM175" s="229" t="n">
        <f aca="false">O175+Q175+S175+U175+W175+Y175+AA175+AC175+AE175+AG175+AI175+AK175</f>
        <v>54001</v>
      </c>
      <c r="AN175" s="230"/>
      <c r="AO175" s="231"/>
      <c r="AP175" s="231"/>
    </row>
    <row collapsed="false" customFormat="false" customHeight="true" hidden="false" ht="15.75" outlineLevel="0" r="176">
      <c r="A176" s="55"/>
      <c r="B176" s="55"/>
      <c r="C176" s="55"/>
      <c r="D176" s="55"/>
      <c r="E176" s="56" t="s">
        <v>824</v>
      </c>
      <c r="F176" s="34" t="s">
        <v>823</v>
      </c>
      <c r="G176" s="55" t="s">
        <v>828</v>
      </c>
      <c r="H176" s="55" t="n">
        <v>210</v>
      </c>
      <c r="I176" s="55" t="s">
        <v>836</v>
      </c>
      <c r="J176" s="55" t="n">
        <v>5</v>
      </c>
      <c r="K176" s="34" t="s">
        <v>52</v>
      </c>
      <c r="L176" s="34" t="s">
        <v>52</v>
      </c>
      <c r="M176" s="71" t="n">
        <v>46788</v>
      </c>
      <c r="N176" s="71" t="n">
        <v>33178</v>
      </c>
      <c r="O176" s="48" t="n">
        <v>4409</v>
      </c>
      <c r="P176" s="71" t="s">
        <v>319</v>
      </c>
      <c r="Q176" s="71" t="n">
        <v>2826</v>
      </c>
      <c r="R176" s="71" t="s">
        <v>319</v>
      </c>
      <c r="S176" s="71" t="n">
        <v>3220</v>
      </c>
      <c r="T176" s="71" t="s">
        <v>319</v>
      </c>
      <c r="U176" s="71" t="n">
        <v>3186</v>
      </c>
      <c r="V176" s="71" t="s">
        <v>319</v>
      </c>
      <c r="W176" s="71" t="n">
        <v>3128</v>
      </c>
      <c r="X176" s="71" t="s">
        <v>319</v>
      </c>
      <c r="Y176" s="71" t="n">
        <v>2339</v>
      </c>
      <c r="Z176" s="71" t="s">
        <v>319</v>
      </c>
      <c r="AA176" s="71" t="n">
        <v>2753</v>
      </c>
      <c r="AB176" s="71" t="s">
        <v>319</v>
      </c>
      <c r="AC176" s="71" t="n">
        <v>2885</v>
      </c>
      <c r="AD176" s="71" t="s">
        <v>319</v>
      </c>
      <c r="AE176" s="71" t="n">
        <v>2627</v>
      </c>
      <c r="AF176" s="71" t="s">
        <v>319</v>
      </c>
      <c r="AG176" s="71" t="n">
        <v>2748</v>
      </c>
      <c r="AH176" s="71" t="s">
        <v>319</v>
      </c>
      <c r="AI176" s="71" t="n">
        <v>3146</v>
      </c>
      <c r="AJ176" s="71" t="s">
        <v>319</v>
      </c>
      <c r="AK176" s="71" t="n">
        <v>3146</v>
      </c>
      <c r="AL176" s="71" t="s">
        <v>319</v>
      </c>
      <c r="AM176" s="229" t="n">
        <f aca="false">O176+Q176+S176+U176+W176+Y176+AA176+AC176+AE176+AG176+AI176+AK176</f>
        <v>36413</v>
      </c>
      <c r="AN176" s="230"/>
      <c r="AO176" s="231"/>
      <c r="AP176" s="231"/>
    </row>
    <row collapsed="false" customFormat="false" customHeight="true" hidden="false" ht="15.75" outlineLevel="0" r="177">
      <c r="A177" s="55" t="n">
        <v>84</v>
      </c>
      <c r="B177" s="55" t="n">
        <v>8083</v>
      </c>
      <c r="C177" s="55" t="s">
        <v>820</v>
      </c>
      <c r="D177" s="55" t="s">
        <v>821</v>
      </c>
      <c r="E177" s="56" t="s">
        <v>822</v>
      </c>
      <c r="F177" s="34" t="s">
        <v>823</v>
      </c>
      <c r="G177" s="55"/>
      <c r="H177" s="55"/>
      <c r="I177" s="55"/>
      <c r="J177" s="55"/>
      <c r="K177" s="34" t="s">
        <v>52</v>
      </c>
      <c r="L177" s="34" t="s">
        <v>52</v>
      </c>
      <c r="M177" s="71" t="n">
        <v>44201</v>
      </c>
      <c r="N177" s="71" t="n">
        <v>56367.7</v>
      </c>
      <c r="O177" s="48" t="n">
        <v>9012.3</v>
      </c>
      <c r="P177" s="71" t="s">
        <v>319</v>
      </c>
      <c r="Q177" s="71" t="n">
        <v>6134</v>
      </c>
      <c r="R177" s="71" t="s">
        <v>319</v>
      </c>
      <c r="S177" s="71" t="n">
        <v>6007</v>
      </c>
      <c r="T177" s="71" t="s">
        <v>319</v>
      </c>
      <c r="U177" s="71" t="n">
        <v>6641</v>
      </c>
      <c r="V177" s="71" t="s">
        <v>319</v>
      </c>
      <c r="W177" s="71" t="n">
        <v>5495</v>
      </c>
      <c r="X177" s="71" t="s">
        <v>319</v>
      </c>
      <c r="Y177" s="71" t="n">
        <v>4446.9</v>
      </c>
      <c r="Z177" s="71" t="s">
        <v>319</v>
      </c>
      <c r="AA177" s="71" t="n">
        <v>4115.7</v>
      </c>
      <c r="AB177" s="71" t="s">
        <v>319</v>
      </c>
      <c r="AC177" s="71" t="n">
        <v>3960</v>
      </c>
      <c r="AD177" s="71" t="s">
        <v>319</v>
      </c>
      <c r="AE177" s="71" t="n">
        <v>3913.2</v>
      </c>
      <c r="AF177" s="71" t="s">
        <v>319</v>
      </c>
      <c r="AG177" s="71" t="n">
        <v>6016</v>
      </c>
      <c r="AH177" s="71" t="s">
        <v>319</v>
      </c>
      <c r="AI177" s="71" t="n">
        <v>6210</v>
      </c>
      <c r="AJ177" s="71" t="s">
        <v>319</v>
      </c>
      <c r="AK177" s="71" t="n">
        <v>6210</v>
      </c>
      <c r="AL177" s="71" t="s">
        <v>319</v>
      </c>
      <c r="AM177" s="229" t="n">
        <f aca="false">O177+Q177+S177+U177+W177+Y177+AA177+AC177+AE177+AG177+AI177+AK177</f>
        <v>68161.1</v>
      </c>
      <c r="AN177" s="230"/>
      <c r="AO177" s="231"/>
      <c r="AP177" s="231"/>
    </row>
    <row collapsed="false" customFormat="false" customHeight="true" hidden="false" ht="15.75" outlineLevel="0" r="178">
      <c r="A178" s="55"/>
      <c r="B178" s="55"/>
      <c r="C178" s="55"/>
      <c r="D178" s="55"/>
      <c r="E178" s="56" t="s">
        <v>824</v>
      </c>
      <c r="F178" s="34" t="s">
        <v>823</v>
      </c>
      <c r="G178" s="55" t="s">
        <v>828</v>
      </c>
      <c r="H178" s="55" t="n">
        <v>436</v>
      </c>
      <c r="I178" s="55" t="s">
        <v>836</v>
      </c>
      <c r="J178" s="55" t="n">
        <v>12</v>
      </c>
      <c r="K178" s="34" t="s">
        <v>52</v>
      </c>
      <c r="L178" s="34" t="s">
        <v>52</v>
      </c>
      <c r="M178" s="71" t="n">
        <v>59077</v>
      </c>
      <c r="N178" s="71" t="n">
        <v>62733.96</v>
      </c>
      <c r="O178" s="48" t="n">
        <v>9267</v>
      </c>
      <c r="P178" s="71" t="s">
        <v>319</v>
      </c>
      <c r="Q178" s="71" t="n">
        <v>6124</v>
      </c>
      <c r="R178" s="71" t="s">
        <v>319</v>
      </c>
      <c r="S178" s="71" t="n">
        <v>5374</v>
      </c>
      <c r="T178" s="71" t="s">
        <v>319</v>
      </c>
      <c r="U178" s="71" t="n">
        <v>4322</v>
      </c>
      <c r="V178" s="71" t="s">
        <v>319</v>
      </c>
      <c r="W178" s="71" t="n">
        <v>4054</v>
      </c>
      <c r="X178" s="71" t="s">
        <v>319</v>
      </c>
      <c r="Y178" s="71" t="n">
        <v>3216</v>
      </c>
      <c r="Z178" s="71" t="s">
        <v>319</v>
      </c>
      <c r="AA178" s="71" t="n">
        <v>3368</v>
      </c>
      <c r="AB178" s="71" t="s">
        <v>319</v>
      </c>
      <c r="AC178" s="71" t="n">
        <v>3429</v>
      </c>
      <c r="AD178" s="71" t="s">
        <v>319</v>
      </c>
      <c r="AE178" s="71" t="n">
        <v>3320</v>
      </c>
      <c r="AF178" s="71" t="s">
        <v>319</v>
      </c>
      <c r="AG178" s="71" t="n">
        <v>3975</v>
      </c>
      <c r="AH178" s="71" t="s">
        <v>319</v>
      </c>
      <c r="AI178" s="71" t="n">
        <v>4620</v>
      </c>
      <c r="AJ178" s="71" t="s">
        <v>319</v>
      </c>
      <c r="AK178" s="71" t="n">
        <v>4620</v>
      </c>
      <c r="AL178" s="71" t="s">
        <v>319</v>
      </c>
      <c r="AM178" s="229" t="n">
        <f aca="false">O178+Q178+S178+U178+W178+Y178+AA178+AC178+AE178+AG178+AI178+AK178</f>
        <v>55689</v>
      </c>
      <c r="AN178" s="230"/>
      <c r="AO178" s="231"/>
      <c r="AP178" s="231"/>
    </row>
    <row collapsed="false" customFormat="false" customHeight="true" hidden="false" ht="15.75" outlineLevel="0" r="179">
      <c r="A179" s="232" t="n">
        <v>85</v>
      </c>
      <c r="B179" s="55" t="n">
        <v>8084</v>
      </c>
      <c r="C179" s="55" t="s">
        <v>820</v>
      </c>
      <c r="D179" s="55" t="s">
        <v>821</v>
      </c>
      <c r="E179" s="56" t="s">
        <v>822</v>
      </c>
      <c r="F179" s="34" t="s">
        <v>823</v>
      </c>
      <c r="G179" s="55"/>
      <c r="H179" s="55"/>
      <c r="I179" s="55"/>
      <c r="J179" s="55"/>
      <c r="K179" s="34" t="s">
        <v>52</v>
      </c>
      <c r="L179" s="34" t="s">
        <v>52</v>
      </c>
      <c r="M179" s="71" t="n">
        <v>40290</v>
      </c>
      <c r="N179" s="71" t="n">
        <v>45765</v>
      </c>
      <c r="O179" s="48" t="n">
        <v>5145</v>
      </c>
      <c r="P179" s="71" t="s">
        <v>319</v>
      </c>
      <c r="Q179" s="71" t="n">
        <v>3795</v>
      </c>
      <c r="R179" s="71" t="s">
        <v>319</v>
      </c>
      <c r="S179" s="71" t="n">
        <v>3585</v>
      </c>
      <c r="T179" s="71" t="s">
        <v>319</v>
      </c>
      <c r="U179" s="71" t="n">
        <v>3585</v>
      </c>
      <c r="V179" s="71" t="s">
        <v>319</v>
      </c>
      <c r="W179" s="71" t="n">
        <v>3840</v>
      </c>
      <c r="X179" s="71" t="s">
        <v>319</v>
      </c>
      <c r="Y179" s="71" t="n">
        <v>4035</v>
      </c>
      <c r="Z179" s="71" t="s">
        <v>319</v>
      </c>
      <c r="AA179" s="71" t="n">
        <v>3555</v>
      </c>
      <c r="AB179" s="71" t="s">
        <v>319</v>
      </c>
      <c r="AC179" s="71" t="n">
        <v>3810</v>
      </c>
      <c r="AD179" s="71" t="s">
        <v>319</v>
      </c>
      <c r="AE179" s="71" t="n">
        <v>3900</v>
      </c>
      <c r="AF179" s="71" t="s">
        <v>319</v>
      </c>
      <c r="AG179" s="71" t="n">
        <v>4065</v>
      </c>
      <c r="AH179" s="71" t="s">
        <v>319</v>
      </c>
      <c r="AI179" s="71" t="n">
        <v>3510</v>
      </c>
      <c r="AJ179" s="71" t="s">
        <v>319</v>
      </c>
      <c r="AK179" s="71" t="n">
        <v>3510</v>
      </c>
      <c r="AL179" s="71" t="s">
        <v>319</v>
      </c>
      <c r="AM179" s="229" t="n">
        <f aca="false">O179+Q179+S179+U179+W179+Y179+AA179+AC179+AE179+AG179+AI179+AK179</f>
        <v>46335</v>
      </c>
      <c r="AN179" s="230"/>
      <c r="AO179" s="231"/>
      <c r="AP179" s="231"/>
    </row>
    <row collapsed="false" customFormat="false" customHeight="true" hidden="false" ht="15.75" outlineLevel="0" r="180">
      <c r="A180" s="232"/>
      <c r="B180" s="55"/>
      <c r="C180" s="55"/>
      <c r="D180" s="55"/>
      <c r="E180" s="56" t="s">
        <v>824</v>
      </c>
      <c r="F180" s="34" t="s">
        <v>823</v>
      </c>
      <c r="G180" s="55" t="s">
        <v>828</v>
      </c>
      <c r="H180" s="55" t="n">
        <v>729</v>
      </c>
      <c r="I180" s="55" t="s">
        <v>836</v>
      </c>
      <c r="J180" s="55" t="n">
        <v>10</v>
      </c>
      <c r="K180" s="34" t="s">
        <v>52</v>
      </c>
      <c r="L180" s="34" t="s">
        <v>52</v>
      </c>
      <c r="M180" s="71" t="n">
        <v>156290</v>
      </c>
      <c r="N180" s="71" t="n">
        <v>144294</v>
      </c>
      <c r="O180" s="48" t="n">
        <v>21167</v>
      </c>
      <c r="P180" s="71" t="s">
        <v>319</v>
      </c>
      <c r="Q180" s="71" t="n">
        <v>16265</v>
      </c>
      <c r="R180" s="71" t="s">
        <v>319</v>
      </c>
      <c r="S180" s="71" t="n">
        <v>16596</v>
      </c>
      <c r="T180" s="71" t="s">
        <v>319</v>
      </c>
      <c r="U180" s="71" t="n">
        <v>15768</v>
      </c>
      <c r="V180" s="71" t="s">
        <v>319</v>
      </c>
      <c r="W180" s="71" t="n">
        <v>14157</v>
      </c>
      <c r="X180" s="71" t="s">
        <v>319</v>
      </c>
      <c r="Y180" s="71" t="n">
        <v>13965</v>
      </c>
      <c r="Z180" s="71" t="s">
        <v>319</v>
      </c>
      <c r="AA180" s="71" t="n">
        <v>13472</v>
      </c>
      <c r="AB180" s="71" t="s">
        <v>319</v>
      </c>
      <c r="AC180" s="71" t="n">
        <v>13162</v>
      </c>
      <c r="AD180" s="71" t="s">
        <v>319</v>
      </c>
      <c r="AE180" s="71" t="n">
        <v>13850</v>
      </c>
      <c r="AF180" s="71" t="s">
        <v>319</v>
      </c>
      <c r="AG180" s="71" t="n">
        <v>19012</v>
      </c>
      <c r="AH180" s="71" t="s">
        <v>319</v>
      </c>
      <c r="AI180" s="71" t="n">
        <v>18478</v>
      </c>
      <c r="AJ180" s="71" t="s">
        <v>319</v>
      </c>
      <c r="AK180" s="71" t="n">
        <v>18478</v>
      </c>
      <c r="AL180" s="71" t="s">
        <v>319</v>
      </c>
      <c r="AM180" s="229" t="n">
        <f aca="false">O180+Q180+S180+U180+W180+Y180+AA180+AC180+AE180+AG180+AI180+AK180</f>
        <v>194370</v>
      </c>
      <c r="AN180" s="230"/>
      <c r="AO180" s="231"/>
      <c r="AP180" s="231"/>
    </row>
    <row collapsed="false" customFormat="false" customHeight="true" hidden="false" ht="15.75" outlineLevel="0" r="181">
      <c r="A181" s="55" t="n">
        <v>86</v>
      </c>
      <c r="B181" s="55" t="n">
        <v>8085</v>
      </c>
      <c r="C181" s="55" t="s">
        <v>820</v>
      </c>
      <c r="D181" s="55" t="s">
        <v>821</v>
      </c>
      <c r="E181" s="56" t="s">
        <v>822</v>
      </c>
      <c r="F181" s="34" t="s">
        <v>823</v>
      </c>
      <c r="G181" s="55"/>
      <c r="H181" s="55"/>
      <c r="I181" s="55"/>
      <c r="J181" s="55"/>
      <c r="K181" s="34" t="s">
        <v>52</v>
      </c>
      <c r="L181" s="34" t="s">
        <v>52</v>
      </c>
      <c r="M181" s="71" t="n">
        <v>24076</v>
      </c>
      <c r="N181" s="71" t="n">
        <v>51858.5</v>
      </c>
      <c r="O181" s="48" t="n">
        <v>7822</v>
      </c>
      <c r="P181" s="71" t="s">
        <v>319</v>
      </c>
      <c r="Q181" s="71" t="n">
        <v>4728</v>
      </c>
      <c r="R181" s="71" t="s">
        <v>319</v>
      </c>
      <c r="S181" s="71" t="n">
        <v>5030</v>
      </c>
      <c r="T181" s="71" t="s">
        <v>319</v>
      </c>
      <c r="U181" s="71" t="n">
        <v>5349</v>
      </c>
      <c r="V181" s="71" t="s">
        <v>319</v>
      </c>
      <c r="W181" s="71" t="n">
        <v>4844</v>
      </c>
      <c r="X181" s="71" t="s">
        <v>319</v>
      </c>
      <c r="Y181" s="71" t="n">
        <v>3576.5</v>
      </c>
      <c r="Z181" s="71" t="s">
        <v>319</v>
      </c>
      <c r="AA181" s="71" t="n">
        <v>2196</v>
      </c>
      <c r="AB181" s="71" t="s">
        <v>319</v>
      </c>
      <c r="AC181" s="71" t="n">
        <v>4017</v>
      </c>
      <c r="AD181" s="71" t="s">
        <v>319</v>
      </c>
      <c r="AE181" s="71" t="n">
        <v>3809.5</v>
      </c>
      <c r="AF181" s="71" t="s">
        <v>319</v>
      </c>
      <c r="AG181" s="71" t="n">
        <v>5382</v>
      </c>
      <c r="AH181" s="71" t="s">
        <v>319</v>
      </c>
      <c r="AI181" s="71" t="n">
        <v>5600</v>
      </c>
      <c r="AJ181" s="71" t="s">
        <v>319</v>
      </c>
      <c r="AK181" s="71" t="n">
        <v>5600</v>
      </c>
      <c r="AL181" s="71" t="s">
        <v>319</v>
      </c>
      <c r="AM181" s="229" t="n">
        <f aca="false">O181+Q181+S181+U181+W181+Y181+AA181+AC181+AE181+AG181+AI181+AK181</f>
        <v>57954</v>
      </c>
      <c r="AN181" s="230"/>
      <c r="AO181" s="231"/>
      <c r="AP181" s="231"/>
    </row>
    <row collapsed="false" customFormat="false" customHeight="true" hidden="false" ht="15.75" outlineLevel="0" r="182">
      <c r="A182" s="55"/>
      <c r="B182" s="55"/>
      <c r="C182" s="55"/>
      <c r="D182" s="55"/>
      <c r="E182" s="56" t="s">
        <v>824</v>
      </c>
      <c r="F182" s="34" t="s">
        <v>823</v>
      </c>
      <c r="G182" s="55" t="s">
        <v>828</v>
      </c>
      <c r="H182" s="55" t="n">
        <v>210</v>
      </c>
      <c r="I182" s="55" t="s">
        <v>836</v>
      </c>
      <c r="J182" s="55" t="n">
        <v>5</v>
      </c>
      <c r="K182" s="34" t="s">
        <v>52</v>
      </c>
      <c r="L182" s="34" t="s">
        <v>52</v>
      </c>
      <c r="M182" s="48" t="n">
        <v>44849</v>
      </c>
      <c r="N182" s="71" t="n">
        <v>24691</v>
      </c>
      <c r="O182" s="48" t="n">
        <v>2808</v>
      </c>
      <c r="P182" s="71" t="s">
        <v>319</v>
      </c>
      <c r="Q182" s="71" t="n">
        <v>1971</v>
      </c>
      <c r="R182" s="71" t="s">
        <v>319</v>
      </c>
      <c r="S182" s="71" t="n">
        <v>1969</v>
      </c>
      <c r="T182" s="71" t="s">
        <v>319</v>
      </c>
      <c r="U182" s="71" t="n">
        <v>1964</v>
      </c>
      <c r="V182" s="71" t="s">
        <v>319</v>
      </c>
      <c r="W182" s="71" t="n">
        <v>1552</v>
      </c>
      <c r="X182" s="71" t="s">
        <v>319</v>
      </c>
      <c r="Y182" s="71" t="n">
        <v>1718</v>
      </c>
      <c r="Z182" s="71" t="s">
        <v>319</v>
      </c>
      <c r="AA182" s="71" t="n">
        <v>3616</v>
      </c>
      <c r="AB182" s="71" t="s">
        <v>319</v>
      </c>
      <c r="AC182" s="71" t="n">
        <v>2398</v>
      </c>
      <c r="AD182" s="71" t="s">
        <v>319</v>
      </c>
      <c r="AE182" s="71" t="n">
        <v>1997</v>
      </c>
      <c r="AF182" s="71" t="s">
        <v>319</v>
      </c>
      <c r="AG182" s="71" t="n">
        <v>2148</v>
      </c>
      <c r="AH182" s="71" t="s">
        <v>319</v>
      </c>
      <c r="AI182" s="71" t="n">
        <v>2392</v>
      </c>
      <c r="AJ182" s="71" t="s">
        <v>319</v>
      </c>
      <c r="AK182" s="71" t="n">
        <v>2392</v>
      </c>
      <c r="AL182" s="71" t="s">
        <v>319</v>
      </c>
      <c r="AM182" s="229" t="n">
        <f aca="false">O182+Q182+S182+U182+W182+Y182+AA182+AC182+AE182+AG182+AI182+AK182</f>
        <v>26925</v>
      </c>
      <c r="AN182" s="230"/>
      <c r="AO182" s="231"/>
      <c r="AP182" s="231"/>
    </row>
    <row collapsed="false" customFormat="false" customHeight="true" hidden="false" ht="15.75" outlineLevel="0" r="183">
      <c r="A183" s="55" t="n">
        <v>87</v>
      </c>
      <c r="B183" s="55" t="n">
        <v>8086</v>
      </c>
      <c r="C183" s="55" t="s">
        <v>820</v>
      </c>
      <c r="D183" s="55" t="s">
        <v>821</v>
      </c>
      <c r="E183" s="56" t="s">
        <v>822</v>
      </c>
      <c r="F183" s="34" t="s">
        <v>823</v>
      </c>
      <c r="G183" s="55"/>
      <c r="H183" s="55"/>
      <c r="I183" s="55"/>
      <c r="J183" s="55"/>
      <c r="K183" s="34" t="s">
        <v>52</v>
      </c>
      <c r="L183" s="34" t="s">
        <v>52</v>
      </c>
      <c r="M183" s="48" t="n">
        <v>254508.1</v>
      </c>
      <c r="N183" s="71" t="n">
        <v>280029</v>
      </c>
      <c r="O183" s="48" t="n">
        <v>35326</v>
      </c>
      <c r="P183" s="71" t="s">
        <v>319</v>
      </c>
      <c r="Q183" s="71" t="n">
        <v>24989</v>
      </c>
      <c r="R183" s="71" t="s">
        <v>319</v>
      </c>
      <c r="S183" s="71" t="n">
        <v>24198</v>
      </c>
      <c r="T183" s="71" t="s">
        <v>319</v>
      </c>
      <c r="U183" s="71" t="n">
        <v>22603</v>
      </c>
      <c r="V183" s="71" t="s">
        <v>319</v>
      </c>
      <c r="W183" s="71" t="n">
        <v>19964</v>
      </c>
      <c r="X183" s="71" t="s">
        <v>319</v>
      </c>
      <c r="Y183" s="71" t="n">
        <v>15070</v>
      </c>
      <c r="Z183" s="71" t="s">
        <v>319</v>
      </c>
      <c r="AA183" s="71" t="n">
        <v>12853.1</v>
      </c>
      <c r="AB183" s="71" t="s">
        <v>319</v>
      </c>
      <c r="AC183" s="71" t="n">
        <v>13610.9</v>
      </c>
      <c r="AD183" s="71" t="s">
        <v>319</v>
      </c>
      <c r="AE183" s="71" t="n">
        <v>14816.9</v>
      </c>
      <c r="AF183" s="71" t="s">
        <v>319</v>
      </c>
      <c r="AG183" s="71" t="n">
        <v>22061.1</v>
      </c>
      <c r="AH183" s="71" t="s">
        <v>319</v>
      </c>
      <c r="AI183" s="71" t="n">
        <v>26534</v>
      </c>
      <c r="AJ183" s="71" t="s">
        <v>319</v>
      </c>
      <c r="AK183" s="71" t="n">
        <v>26534</v>
      </c>
      <c r="AL183" s="71" t="s">
        <v>319</v>
      </c>
      <c r="AM183" s="229" t="n">
        <f aca="false">O183+Q183+S183+U183+W183+Y183+AA183+AC183+AE183+AG183+AI183+AK183</f>
        <v>258560</v>
      </c>
      <c r="AN183" s="230"/>
      <c r="AO183" s="231"/>
      <c r="AP183" s="231"/>
    </row>
    <row collapsed="false" customFormat="false" customHeight="true" hidden="false" ht="15.75" outlineLevel="0" r="184">
      <c r="A184" s="55"/>
      <c r="B184" s="55"/>
      <c r="C184" s="55"/>
      <c r="D184" s="55"/>
      <c r="E184" s="56" t="s">
        <v>824</v>
      </c>
      <c r="F184" s="34" t="s">
        <v>823</v>
      </c>
      <c r="G184" s="55" t="s">
        <v>837</v>
      </c>
      <c r="H184" s="55" t="n">
        <v>1568</v>
      </c>
      <c r="I184" s="55" t="s">
        <v>838</v>
      </c>
      <c r="J184" s="55" t="n">
        <v>15</v>
      </c>
      <c r="K184" s="34" t="s">
        <v>52</v>
      </c>
      <c r="L184" s="34" t="s">
        <v>52</v>
      </c>
      <c r="M184" s="48" t="n">
        <v>172168</v>
      </c>
      <c r="N184" s="71" t="n">
        <v>161450</v>
      </c>
      <c r="O184" s="48" t="n">
        <v>22916</v>
      </c>
      <c r="P184" s="71" t="s">
        <v>319</v>
      </c>
      <c r="Q184" s="71" t="n">
        <v>13189</v>
      </c>
      <c r="R184" s="71" t="s">
        <v>319</v>
      </c>
      <c r="S184" s="71" t="n">
        <v>14552</v>
      </c>
      <c r="T184" s="71" t="s">
        <v>319</v>
      </c>
      <c r="U184" s="71" t="n">
        <v>15186</v>
      </c>
      <c r="V184" s="71" t="s">
        <v>319</v>
      </c>
      <c r="W184" s="71" t="n">
        <v>10656</v>
      </c>
      <c r="X184" s="71" t="s">
        <v>319</v>
      </c>
      <c r="Y184" s="71" t="n">
        <v>9592</v>
      </c>
      <c r="Z184" s="71" t="s">
        <v>319</v>
      </c>
      <c r="AA184" s="71" t="n">
        <v>8614</v>
      </c>
      <c r="AB184" s="71" t="s">
        <v>319</v>
      </c>
      <c r="AC184" s="71" t="n">
        <v>10755</v>
      </c>
      <c r="AD184" s="71" t="s">
        <v>319</v>
      </c>
      <c r="AE184" s="71" t="n">
        <v>10867</v>
      </c>
      <c r="AF184" s="71" t="s">
        <v>319</v>
      </c>
      <c r="AG184" s="71" t="n">
        <v>11494</v>
      </c>
      <c r="AH184" s="71" t="s">
        <v>319</v>
      </c>
      <c r="AI184" s="71" t="n">
        <v>12984</v>
      </c>
      <c r="AJ184" s="71" t="s">
        <v>319</v>
      </c>
      <c r="AK184" s="71" t="n">
        <v>12984</v>
      </c>
      <c r="AL184" s="71" t="s">
        <v>319</v>
      </c>
      <c r="AM184" s="229" t="n">
        <f aca="false">O184+Q184+S184+U184+W184+Y184+AA184+AC184+AE184+AG184+AI184+AK184</f>
        <v>153789</v>
      </c>
      <c r="AN184" s="230"/>
      <c r="AO184" s="231"/>
      <c r="AP184" s="231"/>
    </row>
    <row collapsed="false" customFormat="false" customHeight="true" hidden="false" ht="15.75" outlineLevel="0" r="185">
      <c r="A185" s="55" t="n">
        <v>88</v>
      </c>
      <c r="B185" s="55" t="n">
        <v>8087</v>
      </c>
      <c r="C185" s="55" t="s">
        <v>820</v>
      </c>
      <c r="D185" s="55" t="s">
        <v>821</v>
      </c>
      <c r="E185" s="56" t="s">
        <v>822</v>
      </c>
      <c r="F185" s="34" t="s">
        <v>823</v>
      </c>
      <c r="G185" s="55"/>
      <c r="H185" s="55"/>
      <c r="I185" s="55"/>
      <c r="J185" s="55"/>
      <c r="K185" s="34" t="s">
        <v>52</v>
      </c>
      <c r="L185" s="34" t="s">
        <v>52</v>
      </c>
      <c r="M185" s="48" t="n">
        <v>0</v>
      </c>
      <c r="N185" s="71" t="n">
        <v>27596</v>
      </c>
      <c r="O185" s="48" t="n">
        <v>2680</v>
      </c>
      <c r="P185" s="71" t="s">
        <v>319</v>
      </c>
      <c r="Q185" s="71" t="n">
        <v>2280</v>
      </c>
      <c r="R185" s="71" t="s">
        <v>319</v>
      </c>
      <c r="S185" s="71" t="n">
        <v>2280</v>
      </c>
      <c r="T185" s="71" t="s">
        <v>319</v>
      </c>
      <c r="U185" s="71" t="n">
        <v>2500</v>
      </c>
      <c r="V185" s="71" t="s">
        <v>319</v>
      </c>
      <c r="W185" s="71" t="n">
        <v>2180</v>
      </c>
      <c r="X185" s="71" t="s">
        <v>319</v>
      </c>
      <c r="Y185" s="48" t="n">
        <v>2660</v>
      </c>
      <c r="Z185" s="71" t="s">
        <v>319</v>
      </c>
      <c r="AA185" s="48" t="n">
        <v>1680</v>
      </c>
      <c r="AB185" s="71" t="s">
        <v>319</v>
      </c>
      <c r="AC185" s="48" t="n">
        <v>2380</v>
      </c>
      <c r="AD185" s="71" t="s">
        <v>319</v>
      </c>
      <c r="AE185" s="48" t="n">
        <v>2320</v>
      </c>
      <c r="AF185" s="71" t="s">
        <v>319</v>
      </c>
      <c r="AG185" s="48" t="n">
        <v>2180</v>
      </c>
      <c r="AH185" s="71" t="s">
        <v>319</v>
      </c>
      <c r="AI185" s="48" t="n">
        <v>2180</v>
      </c>
      <c r="AJ185" s="71" t="s">
        <v>319</v>
      </c>
      <c r="AK185" s="48" t="n">
        <v>2160</v>
      </c>
      <c r="AL185" s="71" t="s">
        <v>319</v>
      </c>
      <c r="AM185" s="229" t="n">
        <f aca="false">O185+Q185+S185+U185+W185+Y185+AA185+AC185+AE185+AG185+AI185+AK185</f>
        <v>27480</v>
      </c>
      <c r="AN185" s="230"/>
      <c r="AO185" s="231"/>
      <c r="AP185" s="231"/>
    </row>
    <row collapsed="false" customFormat="false" customHeight="false" hidden="false" ht="15.75" outlineLevel="0" r="186">
      <c r="A186" s="55"/>
      <c r="B186" s="55"/>
      <c r="C186" s="55"/>
      <c r="D186" s="55"/>
      <c r="E186" s="56" t="s">
        <v>824</v>
      </c>
      <c r="F186" s="34" t="s">
        <v>823</v>
      </c>
      <c r="G186" s="55" t="s">
        <v>828</v>
      </c>
      <c r="H186" s="55" t="n">
        <v>179</v>
      </c>
      <c r="I186" s="55" t="s">
        <v>826</v>
      </c>
      <c r="J186" s="55" t="n">
        <v>4</v>
      </c>
      <c r="K186" s="34" t="s">
        <v>52</v>
      </c>
      <c r="L186" s="34" t="s">
        <v>52</v>
      </c>
      <c r="M186" s="48" t="n">
        <v>0</v>
      </c>
      <c r="N186" s="71" t="n">
        <v>81602</v>
      </c>
      <c r="O186" s="48" t="n">
        <v>5657</v>
      </c>
      <c r="P186" s="71" t="s">
        <v>319</v>
      </c>
      <c r="Q186" s="71" t="n">
        <v>3857</v>
      </c>
      <c r="R186" s="71" t="s">
        <v>319</v>
      </c>
      <c r="S186" s="71" t="n">
        <v>7617</v>
      </c>
      <c r="T186" s="71" t="s">
        <v>319</v>
      </c>
      <c r="U186" s="71" t="n">
        <v>8327</v>
      </c>
      <c r="V186" s="71" t="s">
        <v>319</v>
      </c>
      <c r="W186" s="71" t="n">
        <v>6367</v>
      </c>
      <c r="X186" s="71" t="s">
        <v>319</v>
      </c>
      <c r="Y186" s="48" t="n">
        <v>6927</v>
      </c>
      <c r="Z186" s="71" t="s">
        <v>319</v>
      </c>
      <c r="AA186" s="48" t="n">
        <v>4607</v>
      </c>
      <c r="AB186" s="71" t="s">
        <v>319</v>
      </c>
      <c r="AC186" s="48" t="n">
        <v>6837</v>
      </c>
      <c r="AD186" s="71" t="s">
        <v>319</v>
      </c>
      <c r="AE186" s="48" t="n">
        <v>6287</v>
      </c>
      <c r="AF186" s="71" t="s">
        <v>319</v>
      </c>
      <c r="AG186" s="48" t="n">
        <v>7077</v>
      </c>
      <c r="AH186" s="71" t="s">
        <v>319</v>
      </c>
      <c r="AI186" s="48" t="n">
        <v>6647</v>
      </c>
      <c r="AJ186" s="71" t="s">
        <v>319</v>
      </c>
      <c r="AK186" s="48" t="n">
        <v>7007</v>
      </c>
      <c r="AL186" s="71" t="s">
        <v>319</v>
      </c>
      <c r="AM186" s="229" t="n">
        <f aca="false">O186+Q186+S186+U186+W186+Y186+AA186+AC186+AE186+AG186+AI186+AK186</f>
        <v>77214</v>
      </c>
      <c r="AN186" s="230"/>
      <c r="AO186" s="231"/>
      <c r="AP186" s="231"/>
    </row>
    <row collapsed="false" customFormat="false" customHeight="true" hidden="false" ht="15.75" outlineLevel="0" r="187">
      <c r="A187" s="55" t="n">
        <v>89</v>
      </c>
      <c r="B187" s="55" t="n">
        <v>8088</v>
      </c>
      <c r="C187" s="55" t="s">
        <v>820</v>
      </c>
      <c r="D187" s="55" t="s">
        <v>821</v>
      </c>
      <c r="E187" s="56" t="s">
        <v>822</v>
      </c>
      <c r="F187" s="34" t="s">
        <v>823</v>
      </c>
      <c r="G187" s="55"/>
      <c r="H187" s="55"/>
      <c r="I187" s="55"/>
      <c r="J187" s="55"/>
      <c r="K187" s="34" t="s">
        <v>52</v>
      </c>
      <c r="L187" s="34" t="s">
        <v>52</v>
      </c>
      <c r="M187" s="48" t="n">
        <v>0</v>
      </c>
      <c r="N187" s="71" t="n">
        <v>92088.2</v>
      </c>
      <c r="O187" s="48" t="n">
        <v>42986.4</v>
      </c>
      <c r="P187" s="71" t="s">
        <v>319</v>
      </c>
      <c r="Q187" s="71" t="n">
        <v>28041</v>
      </c>
      <c r="R187" s="71" t="s">
        <v>319</v>
      </c>
      <c r="S187" s="71" t="n">
        <v>29657</v>
      </c>
      <c r="T187" s="71" t="s">
        <v>319</v>
      </c>
      <c r="U187" s="71" t="n">
        <v>31514</v>
      </c>
      <c r="V187" s="71" t="s">
        <v>319</v>
      </c>
      <c r="W187" s="71" t="n">
        <v>25585.6</v>
      </c>
      <c r="X187" s="71" t="s">
        <v>319</v>
      </c>
      <c r="Y187" s="71" t="n">
        <v>19304.4</v>
      </c>
      <c r="Z187" s="71" t="s">
        <v>319</v>
      </c>
      <c r="AA187" s="71" t="n">
        <v>20500</v>
      </c>
      <c r="AB187" s="71" t="s">
        <v>319</v>
      </c>
      <c r="AC187" s="71" t="n">
        <v>22784.4</v>
      </c>
      <c r="AD187" s="71" t="s">
        <v>319</v>
      </c>
      <c r="AE187" s="71" t="n">
        <v>23355.6</v>
      </c>
      <c r="AF187" s="71" t="s">
        <v>319</v>
      </c>
      <c r="AG187" s="71" t="n">
        <v>33834.4</v>
      </c>
      <c r="AH187" s="71" t="s">
        <v>319</v>
      </c>
      <c r="AI187" s="71" t="n">
        <v>34930</v>
      </c>
      <c r="AJ187" s="71" t="s">
        <v>319</v>
      </c>
      <c r="AK187" s="48" t="n">
        <v>34930</v>
      </c>
      <c r="AL187" s="71" t="s">
        <v>319</v>
      </c>
      <c r="AM187" s="229" t="n">
        <f aca="false">O187+Q187+S187+U187+W187+Y187+AA187+AC187+AE187+AG187+AI187+AK187</f>
        <v>347422.8</v>
      </c>
      <c r="AN187" s="230"/>
      <c r="AO187" s="231"/>
      <c r="AP187" s="231"/>
    </row>
    <row collapsed="false" customFormat="false" customHeight="true" hidden="false" ht="15.75" outlineLevel="0" r="188">
      <c r="A188" s="55"/>
      <c r="B188" s="55"/>
      <c r="C188" s="55"/>
      <c r="D188" s="55"/>
      <c r="E188" s="56" t="s">
        <v>824</v>
      </c>
      <c r="F188" s="34" t="s">
        <v>823</v>
      </c>
      <c r="G188" s="55" t="s">
        <v>828</v>
      </c>
      <c r="H188" s="55" t="n">
        <v>1928</v>
      </c>
      <c r="I188" s="55" t="s">
        <v>836</v>
      </c>
      <c r="J188" s="55" t="n">
        <v>22</v>
      </c>
      <c r="K188" s="34" t="s">
        <v>52</v>
      </c>
      <c r="L188" s="34" t="s">
        <v>52</v>
      </c>
      <c r="M188" s="48" t="n">
        <v>0</v>
      </c>
      <c r="N188" s="71" t="n">
        <v>46093.59</v>
      </c>
      <c r="O188" s="48" t="n">
        <v>18282.9</v>
      </c>
      <c r="P188" s="71" t="s">
        <v>319</v>
      </c>
      <c r="Q188" s="71" t="n">
        <v>12372</v>
      </c>
      <c r="R188" s="71" t="s">
        <v>319</v>
      </c>
      <c r="S188" s="71" t="n">
        <v>14429</v>
      </c>
      <c r="T188" s="71" t="s">
        <v>319</v>
      </c>
      <c r="U188" s="71" t="n">
        <v>14910.6</v>
      </c>
      <c r="V188" s="71" t="s">
        <v>319</v>
      </c>
      <c r="W188" s="71" t="n">
        <v>14916.02</v>
      </c>
      <c r="X188" s="71" t="s">
        <v>319</v>
      </c>
      <c r="Y188" s="71" t="n">
        <v>11549.9</v>
      </c>
      <c r="Z188" s="71" t="s">
        <v>319</v>
      </c>
      <c r="AA188" s="71" t="n">
        <v>12095.2</v>
      </c>
      <c r="AB188" s="71" t="s">
        <v>319</v>
      </c>
      <c r="AC188" s="71" t="n">
        <v>13665.8</v>
      </c>
      <c r="AD188" s="71" t="s">
        <v>319</v>
      </c>
      <c r="AE188" s="71" t="n">
        <v>12841.9</v>
      </c>
      <c r="AF188" s="71" t="s">
        <v>319</v>
      </c>
      <c r="AG188" s="71" t="n">
        <v>13505.4</v>
      </c>
      <c r="AH188" s="71" t="s">
        <v>319</v>
      </c>
      <c r="AI188" s="71" t="n">
        <v>15731</v>
      </c>
      <c r="AJ188" s="71" t="s">
        <v>319</v>
      </c>
      <c r="AK188" s="48" t="n">
        <v>15731</v>
      </c>
      <c r="AL188" s="71" t="s">
        <v>319</v>
      </c>
      <c r="AM188" s="229" t="n">
        <f aca="false">O188+Q188+S188+U188+W188+Y188+AA188+AC188+AE188+AG188+AI188+AK188</f>
        <v>170030.72</v>
      </c>
      <c r="AN188" s="230"/>
      <c r="AO188" s="231"/>
      <c r="AP188" s="231"/>
    </row>
    <row collapsed="false" customFormat="false" customHeight="true" hidden="false" ht="15.75" outlineLevel="0" r="189">
      <c r="A189" s="55" t="n">
        <v>90</v>
      </c>
      <c r="B189" s="55" t="n">
        <v>8089</v>
      </c>
      <c r="C189" s="55" t="s">
        <v>820</v>
      </c>
      <c r="D189" s="55" t="s">
        <v>821</v>
      </c>
      <c r="E189" s="56" t="s">
        <v>822</v>
      </c>
      <c r="F189" s="34" t="s">
        <v>823</v>
      </c>
      <c r="G189" s="55"/>
      <c r="H189" s="55"/>
      <c r="I189" s="55"/>
      <c r="J189" s="55"/>
      <c r="K189" s="34" t="s">
        <v>52</v>
      </c>
      <c r="L189" s="34" t="s">
        <v>52</v>
      </c>
      <c r="M189" s="48" t="n">
        <v>0</v>
      </c>
      <c r="N189" s="71" t="n">
        <v>88226.1</v>
      </c>
      <c r="O189" s="48" t="n">
        <v>40930</v>
      </c>
      <c r="P189" s="71" t="s">
        <v>319</v>
      </c>
      <c r="Q189" s="71" t="n">
        <v>25350</v>
      </c>
      <c r="R189" s="71" t="s">
        <v>319</v>
      </c>
      <c r="S189" s="71" t="n">
        <v>26140</v>
      </c>
      <c r="T189" s="71" t="s">
        <v>319</v>
      </c>
      <c r="U189" s="71" t="n">
        <v>29517.7</v>
      </c>
      <c r="V189" s="71" t="s">
        <v>319</v>
      </c>
      <c r="W189" s="71" t="n">
        <v>25491.2</v>
      </c>
      <c r="X189" s="71" t="s">
        <v>319</v>
      </c>
      <c r="Y189" s="71" t="n">
        <v>17090.2</v>
      </c>
      <c r="Z189" s="71" t="s">
        <v>319</v>
      </c>
      <c r="AA189" s="71" t="n">
        <v>17541</v>
      </c>
      <c r="AB189" s="71" t="s">
        <v>319</v>
      </c>
      <c r="AC189" s="71" t="n">
        <v>19948.9</v>
      </c>
      <c r="AD189" s="71" t="s">
        <v>319</v>
      </c>
      <c r="AE189" s="71" t="n">
        <v>20149.6</v>
      </c>
      <c r="AF189" s="71" t="s">
        <v>319</v>
      </c>
      <c r="AG189" s="71" t="n">
        <v>32771.4</v>
      </c>
      <c r="AH189" s="71" t="s">
        <v>319</v>
      </c>
      <c r="AI189" s="71" t="n">
        <v>35270</v>
      </c>
      <c r="AJ189" s="71" t="s">
        <v>319</v>
      </c>
      <c r="AK189" s="71" t="n">
        <v>35270</v>
      </c>
      <c r="AL189" s="71" t="s">
        <v>319</v>
      </c>
      <c r="AM189" s="229" t="n">
        <f aca="false">O189+Q189+S189+U189+W189+Y189+AA189+AC189+AE189+AG189+AI189+AK189</f>
        <v>325470</v>
      </c>
      <c r="AN189" s="230"/>
      <c r="AO189" s="231"/>
      <c r="AP189" s="231"/>
    </row>
    <row collapsed="false" customFormat="false" customHeight="true" hidden="false" ht="15.75" outlineLevel="0" r="190">
      <c r="A190" s="55"/>
      <c r="B190" s="55"/>
      <c r="C190" s="55"/>
      <c r="D190" s="55"/>
      <c r="E190" s="56" t="s">
        <v>824</v>
      </c>
      <c r="F190" s="34" t="s">
        <v>823</v>
      </c>
      <c r="G190" s="55" t="s">
        <v>828</v>
      </c>
      <c r="H190" s="55" t="n">
        <v>1928</v>
      </c>
      <c r="I190" s="55" t="s">
        <v>836</v>
      </c>
      <c r="J190" s="55" t="n">
        <v>22</v>
      </c>
      <c r="K190" s="34" t="s">
        <v>52</v>
      </c>
      <c r="L190" s="34" t="s">
        <v>52</v>
      </c>
      <c r="M190" s="71" t="n">
        <v>0</v>
      </c>
      <c r="N190" s="71" t="n">
        <v>56564</v>
      </c>
      <c r="O190" s="48" t="n">
        <v>23988</v>
      </c>
      <c r="P190" s="71" t="s">
        <v>319</v>
      </c>
      <c r="Q190" s="71" t="n">
        <v>13418</v>
      </c>
      <c r="R190" s="71" t="s">
        <v>319</v>
      </c>
      <c r="S190" s="71" t="n">
        <v>15379</v>
      </c>
      <c r="T190" s="71" t="s">
        <v>319</v>
      </c>
      <c r="U190" s="71" t="n">
        <v>15566.6</v>
      </c>
      <c r="V190" s="71" t="s">
        <v>319</v>
      </c>
      <c r="W190" s="71" t="n">
        <v>15189.5</v>
      </c>
      <c r="X190" s="71" t="s">
        <v>319</v>
      </c>
      <c r="Y190" s="71" t="n">
        <v>12018.1</v>
      </c>
      <c r="Z190" s="71" t="s">
        <v>319</v>
      </c>
      <c r="AA190" s="71" t="n">
        <v>12870.43</v>
      </c>
      <c r="AB190" s="71" t="s">
        <v>319</v>
      </c>
      <c r="AC190" s="71" t="n">
        <v>15856.77</v>
      </c>
      <c r="AD190" s="71" t="s">
        <v>319</v>
      </c>
      <c r="AE190" s="71" t="n">
        <v>14095.8</v>
      </c>
      <c r="AF190" s="71" t="s">
        <v>319</v>
      </c>
      <c r="AG190" s="71" t="n">
        <v>15701</v>
      </c>
      <c r="AH190" s="71" t="s">
        <v>319</v>
      </c>
      <c r="AI190" s="71" t="n">
        <v>17625</v>
      </c>
      <c r="AJ190" s="71" t="s">
        <v>319</v>
      </c>
      <c r="AK190" s="71" t="n">
        <v>17625</v>
      </c>
      <c r="AL190" s="71" t="s">
        <v>319</v>
      </c>
      <c r="AM190" s="229" t="n">
        <f aca="false">O190+Q190+S190+U190+W190+Y190+AA190+AC190+AE190+AG190+AI190+AK190</f>
        <v>189333.2</v>
      </c>
      <c r="AN190" s="230"/>
      <c r="AO190" s="231"/>
      <c r="AP190" s="231"/>
    </row>
    <row collapsed="false" customFormat="false" customHeight="true" hidden="false" ht="15.75" outlineLevel="0" r="191">
      <c r="A191" s="55" t="n">
        <v>91</v>
      </c>
      <c r="B191" s="55" t="n">
        <v>8090</v>
      </c>
      <c r="C191" s="55" t="s">
        <v>820</v>
      </c>
      <c r="D191" s="55" t="s">
        <v>450</v>
      </c>
      <c r="E191" s="56" t="s">
        <v>822</v>
      </c>
      <c r="F191" s="34" t="s">
        <v>823</v>
      </c>
      <c r="G191" s="55" t="s">
        <v>839</v>
      </c>
      <c r="H191" s="55" t="n">
        <v>30</v>
      </c>
      <c r="I191" s="55" t="s">
        <v>840</v>
      </c>
      <c r="J191" s="55" t="n">
        <v>4</v>
      </c>
      <c r="K191" s="34" t="s">
        <v>52</v>
      </c>
      <c r="L191" s="34" t="s">
        <v>52</v>
      </c>
      <c r="M191" s="34"/>
      <c r="N191" s="34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229"/>
      <c r="AN191" s="230"/>
      <c r="AO191" s="231"/>
      <c r="AP191" s="231"/>
    </row>
    <row collapsed="false" customFormat="false" customHeight="false" hidden="false" ht="15.75" outlineLevel="0" r="192">
      <c r="A192" s="55"/>
      <c r="B192" s="55"/>
      <c r="C192" s="55"/>
      <c r="D192" s="55"/>
      <c r="E192" s="56" t="s">
        <v>824</v>
      </c>
      <c r="F192" s="34" t="s">
        <v>823</v>
      </c>
      <c r="G192" s="55" t="s">
        <v>841</v>
      </c>
      <c r="H192" s="55" t="n">
        <v>15</v>
      </c>
      <c r="I192" s="55"/>
      <c r="J192" s="55"/>
      <c r="K192" s="34"/>
      <c r="L192" s="34"/>
      <c r="M192" s="48" t="n">
        <v>273200</v>
      </c>
      <c r="N192" s="48" t="n">
        <v>305540</v>
      </c>
      <c r="O192" s="234" t="n">
        <v>27500</v>
      </c>
      <c r="P192" s="48" t="s">
        <v>319</v>
      </c>
      <c r="Q192" s="234" t="n">
        <v>20860</v>
      </c>
      <c r="R192" s="48" t="s">
        <v>319</v>
      </c>
      <c r="S192" s="234" t="n">
        <v>20900</v>
      </c>
      <c r="T192" s="48" t="s">
        <v>319</v>
      </c>
      <c r="U192" s="234" t="n">
        <v>19260</v>
      </c>
      <c r="V192" s="48" t="s">
        <v>319</v>
      </c>
      <c r="W192" s="234" t="n">
        <v>17100</v>
      </c>
      <c r="X192" s="48" t="s">
        <v>319</v>
      </c>
      <c r="Y192" s="234" t="n">
        <v>14140</v>
      </c>
      <c r="Z192" s="48" t="s">
        <v>319</v>
      </c>
      <c r="AA192" s="234" t="n">
        <v>15720</v>
      </c>
      <c r="AB192" s="48" t="s">
        <v>319</v>
      </c>
      <c r="AC192" s="234" t="n">
        <v>15660</v>
      </c>
      <c r="AD192" s="48" t="s">
        <v>319</v>
      </c>
      <c r="AE192" s="234" t="n">
        <v>22680</v>
      </c>
      <c r="AF192" s="48" t="s">
        <v>319</v>
      </c>
      <c r="AG192" s="234" t="n">
        <v>19260</v>
      </c>
      <c r="AH192" s="48" t="s">
        <v>319</v>
      </c>
      <c r="AI192" s="234" t="n">
        <v>20400</v>
      </c>
      <c r="AJ192" s="48" t="s">
        <v>319</v>
      </c>
      <c r="AK192" s="234" t="n">
        <v>25060</v>
      </c>
      <c r="AL192" s="48" t="s">
        <v>319</v>
      </c>
      <c r="AM192" s="235" t="n">
        <f aca="false">AK192+AI192+AG192+AE192+AC192+AA192+Y192+W192+U192+S192+Q192+O192</f>
        <v>238540</v>
      </c>
      <c r="AN192" s="236" t="s">
        <v>842</v>
      </c>
      <c r="AO192" s="231"/>
      <c r="AP192" s="231"/>
    </row>
    <row collapsed="false" customFormat="false" customHeight="true" hidden="false" ht="15.75" outlineLevel="0" r="193">
      <c r="A193" s="55" t="n">
        <v>92</v>
      </c>
      <c r="B193" s="55" t="n">
        <v>8091</v>
      </c>
      <c r="C193" s="55" t="s">
        <v>820</v>
      </c>
      <c r="D193" s="55" t="s">
        <v>450</v>
      </c>
      <c r="E193" s="56" t="s">
        <v>822</v>
      </c>
      <c r="F193" s="34" t="s">
        <v>823</v>
      </c>
      <c r="G193" s="55" t="s">
        <v>843</v>
      </c>
      <c r="H193" s="55" t="n">
        <v>300</v>
      </c>
      <c r="I193" s="55" t="s">
        <v>840</v>
      </c>
      <c r="J193" s="55" t="n">
        <v>11</v>
      </c>
      <c r="K193" s="34" t="s">
        <v>52</v>
      </c>
      <c r="L193" s="34" t="s">
        <v>52</v>
      </c>
      <c r="M193" s="36"/>
      <c r="N193" s="36" t="n">
        <v>47535</v>
      </c>
      <c r="O193" s="56" t="n">
        <v>3901</v>
      </c>
      <c r="P193" s="48" t="s">
        <v>319</v>
      </c>
      <c r="Q193" s="56" t="n">
        <v>3449</v>
      </c>
      <c r="R193" s="48" t="s">
        <v>319</v>
      </c>
      <c r="S193" s="56" t="n">
        <v>4040</v>
      </c>
      <c r="T193" s="48" t="s">
        <v>319</v>
      </c>
      <c r="U193" s="56" t="n">
        <v>3629</v>
      </c>
      <c r="V193" s="48" t="s">
        <v>319</v>
      </c>
      <c r="W193" s="56" t="n">
        <v>2841</v>
      </c>
      <c r="X193" s="48" t="s">
        <v>319</v>
      </c>
      <c r="Y193" s="56" t="n">
        <v>2374</v>
      </c>
      <c r="Z193" s="48" t="s">
        <v>319</v>
      </c>
      <c r="AA193" s="56" t="n">
        <v>3145</v>
      </c>
      <c r="AB193" s="48" t="s">
        <v>319</v>
      </c>
      <c r="AC193" s="56" t="n">
        <v>3031</v>
      </c>
      <c r="AD193" s="48" t="s">
        <v>319</v>
      </c>
      <c r="AE193" s="56" t="n">
        <v>4144</v>
      </c>
      <c r="AF193" s="48" t="s">
        <v>319</v>
      </c>
      <c r="AG193" s="56" t="n">
        <v>4662</v>
      </c>
      <c r="AH193" s="48" t="s">
        <v>319</v>
      </c>
      <c r="AI193" s="56" t="n">
        <v>4277</v>
      </c>
      <c r="AJ193" s="48" t="s">
        <v>319</v>
      </c>
      <c r="AK193" s="56" t="n">
        <v>4053</v>
      </c>
      <c r="AL193" s="48" t="s">
        <v>319</v>
      </c>
      <c r="AM193" s="237" t="n">
        <v>43546</v>
      </c>
      <c r="AN193" s="230"/>
      <c r="AO193" s="231"/>
      <c r="AP193" s="231"/>
    </row>
    <row collapsed="false" customFormat="false" customHeight="false" hidden="false" ht="15.75" outlineLevel="0" r="194">
      <c r="A194" s="55"/>
      <c r="B194" s="55"/>
      <c r="C194" s="55"/>
      <c r="D194" s="55"/>
      <c r="E194" s="56" t="s">
        <v>824</v>
      </c>
      <c r="F194" s="34" t="s">
        <v>823</v>
      </c>
      <c r="G194" s="55" t="s">
        <v>844</v>
      </c>
      <c r="H194" s="55" t="n">
        <v>374</v>
      </c>
      <c r="I194" s="55"/>
      <c r="J194" s="55"/>
      <c r="K194" s="34"/>
      <c r="L194" s="34"/>
      <c r="M194" s="36"/>
      <c r="N194" s="36" t="n">
        <v>26130</v>
      </c>
      <c r="O194" s="56" t="n">
        <v>3238</v>
      </c>
      <c r="P194" s="48" t="s">
        <v>319</v>
      </c>
      <c r="Q194" s="56" t="n">
        <v>2460</v>
      </c>
      <c r="R194" s="48" t="s">
        <v>319</v>
      </c>
      <c r="S194" s="56" t="n">
        <v>1350</v>
      </c>
      <c r="T194" s="48" t="s">
        <v>319</v>
      </c>
      <c r="U194" s="56" t="n">
        <v>3012</v>
      </c>
      <c r="V194" s="48" t="s">
        <v>319</v>
      </c>
      <c r="W194" s="56" t="n">
        <v>1841</v>
      </c>
      <c r="X194" s="48" t="s">
        <v>319</v>
      </c>
      <c r="Y194" s="56" t="n">
        <v>1292</v>
      </c>
      <c r="Z194" s="48" t="s">
        <v>319</v>
      </c>
      <c r="AA194" s="56" t="n">
        <v>1581</v>
      </c>
      <c r="AB194" s="48" t="s">
        <v>319</v>
      </c>
      <c r="AC194" s="56" t="n">
        <v>1359</v>
      </c>
      <c r="AD194" s="48" t="s">
        <v>319</v>
      </c>
      <c r="AE194" s="56" t="n">
        <v>1781</v>
      </c>
      <c r="AF194" s="48" t="s">
        <v>319</v>
      </c>
      <c r="AG194" s="56" t="n">
        <v>1985</v>
      </c>
      <c r="AH194" s="48" t="s">
        <v>319</v>
      </c>
      <c r="AI194" s="56" t="n">
        <v>1985</v>
      </c>
      <c r="AJ194" s="48" t="s">
        <v>319</v>
      </c>
      <c r="AK194" s="56" t="n">
        <v>2195</v>
      </c>
      <c r="AL194" s="48" t="s">
        <v>319</v>
      </c>
      <c r="AM194" s="237" t="n">
        <v>24079</v>
      </c>
      <c r="AN194" s="230"/>
      <c r="AO194" s="231"/>
      <c r="AP194" s="231"/>
    </row>
    <row collapsed="false" customFormat="false" customHeight="true" hidden="false" ht="15.75" outlineLevel="0" r="195">
      <c r="A195" s="55" t="n">
        <v>93</v>
      </c>
      <c r="B195" s="55" t="n">
        <v>8092</v>
      </c>
      <c r="C195" s="55" t="s">
        <v>820</v>
      </c>
      <c r="D195" s="55" t="s">
        <v>450</v>
      </c>
      <c r="E195" s="56" t="s">
        <v>822</v>
      </c>
      <c r="F195" s="34" t="s">
        <v>823</v>
      </c>
      <c r="G195" s="55" t="s">
        <v>843</v>
      </c>
      <c r="H195" s="55" t="n">
        <v>300</v>
      </c>
      <c r="I195" s="55" t="s">
        <v>840</v>
      </c>
      <c r="J195" s="55" t="n">
        <v>11</v>
      </c>
      <c r="K195" s="34" t="s">
        <v>52</v>
      </c>
      <c r="L195" s="34" t="s">
        <v>52</v>
      </c>
      <c r="M195" s="36"/>
      <c r="N195" s="36" t="n">
        <v>38155</v>
      </c>
      <c r="O195" s="56" t="n">
        <v>2976</v>
      </c>
      <c r="P195" s="48" t="s">
        <v>319</v>
      </c>
      <c r="Q195" s="56" t="n">
        <v>2700</v>
      </c>
      <c r="R195" s="48" t="s">
        <v>319</v>
      </c>
      <c r="S195" s="56" t="n">
        <v>2872</v>
      </c>
      <c r="T195" s="48" t="s">
        <v>319</v>
      </c>
      <c r="U195" s="56" t="n">
        <v>2921</v>
      </c>
      <c r="V195" s="48" t="s">
        <v>319</v>
      </c>
      <c r="W195" s="56" t="n">
        <v>2467</v>
      </c>
      <c r="X195" s="48" t="s">
        <v>319</v>
      </c>
      <c r="Y195" s="56" t="n">
        <v>1917</v>
      </c>
      <c r="Z195" s="48" t="s">
        <v>319</v>
      </c>
      <c r="AA195" s="56" t="n">
        <v>2344</v>
      </c>
      <c r="AB195" s="48" t="s">
        <v>319</v>
      </c>
      <c r="AC195" s="56" t="n">
        <v>2040</v>
      </c>
      <c r="AD195" s="48" t="s">
        <v>319</v>
      </c>
      <c r="AE195" s="56" t="n">
        <v>3104</v>
      </c>
      <c r="AF195" s="48" t="s">
        <v>319</v>
      </c>
      <c r="AG195" s="56" t="n">
        <v>3363</v>
      </c>
      <c r="AH195" s="48" t="s">
        <v>319</v>
      </c>
      <c r="AI195" s="56" t="n">
        <v>3032</v>
      </c>
      <c r="AJ195" s="48" t="s">
        <v>319</v>
      </c>
      <c r="AK195" s="56" t="n">
        <v>3188</v>
      </c>
      <c r="AL195" s="48" t="s">
        <v>319</v>
      </c>
      <c r="AM195" s="237" t="n">
        <v>32924</v>
      </c>
      <c r="AN195" s="230"/>
      <c r="AO195" s="231"/>
      <c r="AP195" s="231"/>
    </row>
    <row collapsed="false" customFormat="false" customHeight="false" hidden="false" ht="15.75" outlineLevel="0" r="196">
      <c r="A196" s="55"/>
      <c r="B196" s="55"/>
      <c r="C196" s="55"/>
      <c r="D196" s="55"/>
      <c r="E196" s="56" t="s">
        <v>824</v>
      </c>
      <c r="F196" s="34" t="s">
        <v>823</v>
      </c>
      <c r="G196" s="55" t="s">
        <v>844</v>
      </c>
      <c r="H196" s="55" t="n">
        <v>362</v>
      </c>
      <c r="I196" s="55"/>
      <c r="J196" s="55"/>
      <c r="K196" s="34"/>
      <c r="L196" s="34"/>
      <c r="M196" s="36"/>
      <c r="N196" s="116" t="n">
        <v>27631</v>
      </c>
      <c r="O196" s="238" t="n">
        <v>3299</v>
      </c>
      <c r="P196" s="234" t="s">
        <v>319</v>
      </c>
      <c r="Q196" s="238" t="n">
        <v>2400</v>
      </c>
      <c r="R196" s="234" t="s">
        <v>319</v>
      </c>
      <c r="S196" s="238" t="n">
        <v>2105</v>
      </c>
      <c r="T196" s="234" t="s">
        <v>319</v>
      </c>
      <c r="U196" s="238" t="n">
        <v>1797</v>
      </c>
      <c r="V196" s="234" t="s">
        <v>319</v>
      </c>
      <c r="W196" s="238" t="n">
        <v>1571</v>
      </c>
      <c r="X196" s="234" t="s">
        <v>319</v>
      </c>
      <c r="Y196" s="238" t="n">
        <v>1049</v>
      </c>
      <c r="Z196" s="234" t="s">
        <v>319</v>
      </c>
      <c r="AA196" s="238" t="n">
        <v>1328</v>
      </c>
      <c r="AB196" s="234" t="s">
        <v>319</v>
      </c>
      <c r="AC196" s="238" t="n">
        <v>1473</v>
      </c>
      <c r="AD196" s="234" t="s">
        <v>319</v>
      </c>
      <c r="AE196" s="238" t="n">
        <v>1844</v>
      </c>
      <c r="AF196" s="234" t="s">
        <v>319</v>
      </c>
      <c r="AG196" s="238" t="n">
        <v>2228</v>
      </c>
      <c r="AH196" s="234" t="s">
        <v>319</v>
      </c>
      <c r="AI196" s="56" t="n">
        <v>1947</v>
      </c>
      <c r="AJ196" s="48" t="s">
        <v>319</v>
      </c>
      <c r="AK196" s="56" t="n">
        <v>2061</v>
      </c>
      <c r="AL196" s="48" t="s">
        <v>319</v>
      </c>
      <c r="AM196" s="237" t="n">
        <v>23102</v>
      </c>
      <c r="AN196" s="230"/>
      <c r="AO196" s="231"/>
      <c r="AP196" s="231"/>
    </row>
    <row collapsed="false" customFormat="false" customHeight="true" hidden="false" ht="15.75" outlineLevel="0" r="197">
      <c r="A197" s="55" t="n">
        <v>94</v>
      </c>
      <c r="B197" s="55" t="n">
        <v>8093</v>
      </c>
      <c r="C197" s="55" t="s">
        <v>820</v>
      </c>
      <c r="D197" s="55" t="s">
        <v>450</v>
      </c>
      <c r="E197" s="56"/>
      <c r="F197" s="34" t="s">
        <v>823</v>
      </c>
      <c r="G197" s="55" t="s">
        <v>843</v>
      </c>
      <c r="H197" s="55" t="n">
        <v>233</v>
      </c>
      <c r="I197" s="55" t="s">
        <v>845</v>
      </c>
      <c r="J197" s="55" t="n">
        <v>11</v>
      </c>
      <c r="K197" s="71" t="s">
        <v>52</v>
      </c>
      <c r="L197" s="71" t="s">
        <v>52</v>
      </c>
      <c r="M197" s="71"/>
      <c r="N197" s="71"/>
      <c r="O197" s="107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229"/>
      <c r="AN197" s="230"/>
      <c r="AO197" s="231"/>
      <c r="AP197" s="231"/>
    </row>
    <row collapsed="false" customFormat="false" customHeight="true" hidden="false" ht="15.75" outlineLevel="0" r="198">
      <c r="A198" s="55"/>
      <c r="B198" s="55"/>
      <c r="C198" s="55"/>
      <c r="D198" s="55"/>
      <c r="E198" s="56"/>
      <c r="F198" s="34" t="s">
        <v>823</v>
      </c>
      <c r="G198" s="55" t="s">
        <v>846</v>
      </c>
      <c r="H198" s="55" t="n">
        <v>326</v>
      </c>
      <c r="I198" s="55"/>
      <c r="J198" s="55"/>
      <c r="K198" s="71"/>
      <c r="L198" s="71"/>
      <c r="M198" s="71"/>
      <c r="N198" s="71"/>
      <c r="O198" s="107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229"/>
      <c r="AN198" s="230"/>
      <c r="AO198" s="231"/>
      <c r="AP198" s="231"/>
    </row>
    <row collapsed="false" customFormat="false" customHeight="true" hidden="false" ht="15.75" outlineLevel="0" r="199">
      <c r="A199" s="55"/>
      <c r="B199" s="55"/>
      <c r="C199" s="55"/>
      <c r="D199" s="55"/>
      <c r="E199" s="56" t="s">
        <v>822</v>
      </c>
      <c r="F199" s="34" t="s">
        <v>823</v>
      </c>
      <c r="G199" s="55" t="s">
        <v>847</v>
      </c>
      <c r="H199" s="55" t="n">
        <v>337</v>
      </c>
      <c r="I199" s="55"/>
      <c r="J199" s="55"/>
      <c r="K199" s="71"/>
      <c r="L199" s="71"/>
      <c r="M199" s="71"/>
      <c r="N199" s="71"/>
      <c r="O199" s="107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36" t="n">
        <v>8580</v>
      </c>
      <c r="AJ199" s="48" t="s">
        <v>319</v>
      </c>
      <c r="AK199" s="36" t="n">
        <v>8370</v>
      </c>
      <c r="AL199" s="48" t="s">
        <v>319</v>
      </c>
      <c r="AM199" s="170" t="n">
        <f aca="false">AI199+AK199</f>
        <v>16950</v>
      </c>
      <c r="AN199" s="230"/>
      <c r="AO199" s="231"/>
      <c r="AP199" s="231"/>
    </row>
    <row collapsed="false" customFormat="false" customHeight="false" hidden="false" ht="15.75" outlineLevel="0" r="200">
      <c r="A200" s="55"/>
      <c r="B200" s="55"/>
      <c r="C200" s="55"/>
      <c r="D200" s="55"/>
      <c r="E200" s="56" t="s">
        <v>824</v>
      </c>
      <c r="F200" s="34" t="s">
        <v>823</v>
      </c>
      <c r="G200" s="55" t="s">
        <v>844</v>
      </c>
      <c r="H200" s="55" t="n">
        <v>53</v>
      </c>
      <c r="I200" s="55"/>
      <c r="J200" s="55"/>
      <c r="K200" s="71"/>
      <c r="L200" s="71"/>
      <c r="M200" s="71"/>
      <c r="N200" s="71"/>
      <c r="O200" s="107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36" t="n">
        <v>4326</v>
      </c>
      <c r="AJ200" s="48" t="s">
        <v>319</v>
      </c>
      <c r="AK200" s="36" t="n">
        <v>5220</v>
      </c>
      <c r="AL200" s="48" t="s">
        <v>319</v>
      </c>
      <c r="AM200" s="170" t="n">
        <f aca="false">AI200+AK200</f>
        <v>9546</v>
      </c>
      <c r="AN200" s="230"/>
      <c r="AO200" s="231"/>
      <c r="AP200" s="231"/>
    </row>
    <row collapsed="false" customFormat="false" customHeight="true" hidden="false" ht="15.75" outlineLevel="0" r="201">
      <c r="A201" s="55" t="n">
        <v>95</v>
      </c>
      <c r="B201" s="55" t="n">
        <v>8094</v>
      </c>
      <c r="C201" s="55" t="s">
        <v>820</v>
      </c>
      <c r="D201" s="55" t="s">
        <v>450</v>
      </c>
      <c r="E201" s="56"/>
      <c r="F201" s="34" t="s">
        <v>823</v>
      </c>
      <c r="G201" s="55" t="s">
        <v>839</v>
      </c>
      <c r="H201" s="55" t="n">
        <v>2325</v>
      </c>
      <c r="I201" s="55" t="s">
        <v>848</v>
      </c>
      <c r="J201" s="55" t="n">
        <v>5</v>
      </c>
      <c r="K201" s="71" t="s">
        <v>52</v>
      </c>
      <c r="L201" s="71" t="s">
        <v>52</v>
      </c>
      <c r="M201" s="71"/>
      <c r="N201" s="71"/>
      <c r="O201" s="107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229"/>
      <c r="AN201" s="230"/>
      <c r="AO201" s="231"/>
      <c r="AP201" s="231"/>
    </row>
    <row collapsed="false" customFormat="false" customHeight="false" hidden="false" ht="15.75" outlineLevel="0" r="202">
      <c r="A202" s="55"/>
      <c r="B202" s="55"/>
      <c r="C202" s="55"/>
      <c r="D202" s="55"/>
      <c r="E202" s="56" t="s">
        <v>822</v>
      </c>
      <c r="F202" s="34" t="s">
        <v>823</v>
      </c>
      <c r="G202" s="55" t="s">
        <v>849</v>
      </c>
      <c r="H202" s="55" t="n">
        <v>20</v>
      </c>
      <c r="I202" s="55"/>
      <c r="J202" s="55"/>
      <c r="K202" s="71"/>
      <c r="L202" s="71"/>
      <c r="M202" s="71"/>
      <c r="N202" s="71"/>
      <c r="O202" s="107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36" t="n">
        <v>1670</v>
      </c>
      <c r="AJ202" s="48" t="s">
        <v>319</v>
      </c>
      <c r="AK202" s="36" t="n">
        <v>2935</v>
      </c>
      <c r="AL202" s="48" t="s">
        <v>319</v>
      </c>
      <c r="AM202" s="170" t="n">
        <f aca="false">AI202+AK202</f>
        <v>4605</v>
      </c>
      <c r="AN202" s="230"/>
      <c r="AO202" s="231"/>
      <c r="AP202" s="231"/>
    </row>
    <row collapsed="false" customFormat="false" customHeight="false" hidden="false" ht="15.75" outlineLevel="0" r="203">
      <c r="A203" s="55"/>
      <c r="B203" s="55"/>
      <c r="C203" s="55"/>
      <c r="D203" s="55"/>
      <c r="E203" s="56" t="s">
        <v>824</v>
      </c>
      <c r="F203" s="34" t="s">
        <v>823</v>
      </c>
      <c r="G203" s="55" t="s">
        <v>843</v>
      </c>
      <c r="H203" s="55" t="n">
        <v>1433</v>
      </c>
      <c r="I203" s="55"/>
      <c r="J203" s="55"/>
      <c r="K203" s="71"/>
      <c r="L203" s="71"/>
      <c r="M203" s="71"/>
      <c r="N203" s="71"/>
      <c r="O203" s="107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36" t="n">
        <v>20044</v>
      </c>
      <c r="AJ203" s="48" t="s">
        <v>319</v>
      </c>
      <c r="AK203" s="36" t="n">
        <v>49324</v>
      </c>
      <c r="AL203" s="48" t="s">
        <v>319</v>
      </c>
      <c r="AM203" s="170" t="n">
        <f aca="false">AI203+AK203</f>
        <v>69368</v>
      </c>
      <c r="AN203" s="230"/>
      <c r="AO203" s="231"/>
      <c r="AP203" s="231"/>
    </row>
    <row collapsed="false" customFormat="false" customHeight="true" hidden="false" ht="15.75" outlineLevel="0" r="204">
      <c r="A204" s="55" t="n">
        <v>96</v>
      </c>
      <c r="B204" s="55" t="n">
        <v>8095</v>
      </c>
      <c r="C204" s="55" t="s">
        <v>820</v>
      </c>
      <c r="D204" s="55" t="s">
        <v>450</v>
      </c>
      <c r="E204" s="56"/>
      <c r="F204" s="34" t="s">
        <v>823</v>
      </c>
      <c r="G204" s="55" t="s">
        <v>839</v>
      </c>
      <c r="H204" s="55" t="n">
        <v>2325</v>
      </c>
      <c r="I204" s="55" t="s">
        <v>848</v>
      </c>
      <c r="J204" s="55" t="n">
        <v>5</v>
      </c>
      <c r="K204" s="71" t="s">
        <v>52</v>
      </c>
      <c r="L204" s="71" t="s">
        <v>52</v>
      </c>
      <c r="M204" s="71"/>
      <c r="N204" s="71"/>
      <c r="O204" s="107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229"/>
      <c r="AN204" s="230"/>
      <c r="AO204" s="231"/>
      <c r="AP204" s="231"/>
    </row>
    <row collapsed="false" customFormat="false" customHeight="false" hidden="false" ht="15.75" outlineLevel="0" r="205">
      <c r="A205" s="55"/>
      <c r="B205" s="55"/>
      <c r="C205" s="55"/>
      <c r="D205" s="55"/>
      <c r="E205" s="56" t="s">
        <v>822</v>
      </c>
      <c r="F205" s="34" t="s">
        <v>823</v>
      </c>
      <c r="G205" s="55" t="s">
        <v>849</v>
      </c>
      <c r="H205" s="55" t="n">
        <v>20</v>
      </c>
      <c r="I205" s="55"/>
      <c r="J205" s="55"/>
      <c r="K205" s="71"/>
      <c r="L205" s="71"/>
      <c r="M205" s="71"/>
      <c r="N205" s="71"/>
      <c r="O205" s="107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36" t="n">
        <v>1550</v>
      </c>
      <c r="AJ205" s="48" t="s">
        <v>319</v>
      </c>
      <c r="AK205" s="36" t="n">
        <v>2527</v>
      </c>
      <c r="AL205" s="48" t="s">
        <v>319</v>
      </c>
      <c r="AM205" s="170" t="n">
        <f aca="false">AI205+AK205</f>
        <v>4077</v>
      </c>
      <c r="AN205" s="230"/>
      <c r="AO205" s="231"/>
      <c r="AP205" s="231"/>
    </row>
    <row collapsed="false" customFormat="false" customHeight="false" hidden="false" ht="15.75" outlineLevel="0" r="206">
      <c r="A206" s="55"/>
      <c r="B206" s="55"/>
      <c r="C206" s="55"/>
      <c r="D206" s="55"/>
      <c r="E206" s="56" t="s">
        <v>824</v>
      </c>
      <c r="F206" s="34" t="s">
        <v>823</v>
      </c>
      <c r="G206" s="55" t="s">
        <v>843</v>
      </c>
      <c r="H206" s="55" t="n">
        <v>1433</v>
      </c>
      <c r="I206" s="55"/>
      <c r="J206" s="55"/>
      <c r="K206" s="71"/>
      <c r="L206" s="71"/>
      <c r="M206" s="71"/>
      <c r="N206" s="71"/>
      <c r="O206" s="107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36" t="n">
        <v>45766</v>
      </c>
      <c r="AJ206" s="48" t="s">
        <v>319</v>
      </c>
      <c r="AK206" s="36" t="n">
        <v>29261</v>
      </c>
      <c r="AL206" s="48" t="s">
        <v>319</v>
      </c>
      <c r="AM206" s="170" t="n">
        <f aca="false">AI206+AK206</f>
        <v>75027</v>
      </c>
      <c r="AN206" s="230"/>
      <c r="AO206" s="231"/>
      <c r="AP206" s="231"/>
    </row>
    <row collapsed="false" customFormat="true" customHeight="true" hidden="false" ht="15.75" outlineLevel="0" r="207" s="171">
      <c r="A207" s="55" t="n">
        <v>97</v>
      </c>
      <c r="B207" s="55" t="n">
        <v>8096</v>
      </c>
      <c r="C207" s="55" t="s">
        <v>820</v>
      </c>
      <c r="D207" s="55" t="s">
        <v>450</v>
      </c>
      <c r="E207" s="56"/>
      <c r="F207" s="34" t="s">
        <v>823</v>
      </c>
      <c r="G207" s="55" t="s">
        <v>843</v>
      </c>
      <c r="H207" s="55" t="n">
        <v>8</v>
      </c>
      <c r="I207" s="55" t="s">
        <v>848</v>
      </c>
      <c r="J207" s="55" t="n">
        <v>4</v>
      </c>
      <c r="K207" s="71" t="s">
        <v>52</v>
      </c>
      <c r="L207" s="71" t="s">
        <v>52</v>
      </c>
      <c r="M207" s="71"/>
      <c r="N207" s="71"/>
      <c r="O207" s="107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229"/>
      <c r="AN207" s="230"/>
      <c r="AO207" s="231"/>
      <c r="AP207" s="231"/>
    </row>
    <row collapsed="false" customFormat="true" customHeight="true" hidden="false" ht="15.75" outlineLevel="0" r="208" s="171">
      <c r="A208" s="55"/>
      <c r="B208" s="55"/>
      <c r="C208" s="55"/>
      <c r="D208" s="55"/>
      <c r="E208" s="56" t="s">
        <v>822</v>
      </c>
      <c r="F208" s="34" t="s">
        <v>823</v>
      </c>
      <c r="G208" s="55" t="s">
        <v>850</v>
      </c>
      <c r="H208" s="55" t="n">
        <v>20</v>
      </c>
      <c r="I208" s="55"/>
      <c r="J208" s="55"/>
      <c r="K208" s="71"/>
      <c r="L208" s="71"/>
      <c r="M208" s="71"/>
      <c r="N208" s="71"/>
      <c r="O208" s="107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229"/>
      <c r="AN208" s="230" t="s">
        <v>851</v>
      </c>
      <c r="AO208" s="231"/>
      <c r="AP208" s="231"/>
    </row>
    <row collapsed="false" customFormat="true" customHeight="false" hidden="false" ht="15.75" outlineLevel="0" r="209" s="171">
      <c r="A209" s="55"/>
      <c r="B209" s="55"/>
      <c r="C209" s="55"/>
      <c r="D209" s="55"/>
      <c r="E209" s="56" t="s">
        <v>824</v>
      </c>
      <c r="F209" s="34" t="s">
        <v>823</v>
      </c>
      <c r="G209" s="55" t="s">
        <v>852</v>
      </c>
      <c r="H209" s="55" t="n">
        <v>13</v>
      </c>
      <c r="I209" s="55"/>
      <c r="J209" s="55"/>
      <c r="K209" s="71"/>
      <c r="L209" s="71"/>
      <c r="M209" s="71"/>
      <c r="N209" s="71"/>
      <c r="O209" s="107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229"/>
      <c r="AN209" s="230"/>
      <c r="AO209" s="231"/>
      <c r="AP209" s="231"/>
    </row>
    <row collapsed="false" customFormat="true" customHeight="true" hidden="false" ht="15.75" outlineLevel="0" r="210" s="171">
      <c r="A210" s="55" t="n">
        <v>98</v>
      </c>
      <c r="B210" s="55" t="n">
        <v>8097</v>
      </c>
      <c r="C210" s="55" t="s">
        <v>820</v>
      </c>
      <c r="D210" s="55" t="s">
        <v>450</v>
      </c>
      <c r="E210" s="56" t="s">
        <v>822</v>
      </c>
      <c r="F210" s="34" t="s">
        <v>823</v>
      </c>
      <c r="G210" s="55" t="s">
        <v>843</v>
      </c>
      <c r="H210" s="55" t="n">
        <v>5</v>
      </c>
      <c r="I210" s="55" t="s">
        <v>840</v>
      </c>
      <c r="J210" s="55" t="n">
        <v>1</v>
      </c>
      <c r="K210" s="34" t="s">
        <v>52</v>
      </c>
      <c r="L210" s="34" t="s">
        <v>52</v>
      </c>
      <c r="M210" s="71"/>
      <c r="N210" s="71"/>
      <c r="O210" s="107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229"/>
      <c r="AN210" s="230"/>
      <c r="AO210" s="231"/>
      <c r="AP210" s="231"/>
    </row>
    <row collapsed="false" customFormat="true" customHeight="false" hidden="false" ht="15.75" outlineLevel="0" r="211" s="171">
      <c r="A211" s="55"/>
      <c r="B211" s="55"/>
      <c r="C211" s="55"/>
      <c r="D211" s="55"/>
      <c r="E211" s="56" t="s">
        <v>824</v>
      </c>
      <c r="F211" s="34" t="s">
        <v>823</v>
      </c>
      <c r="G211" s="55"/>
      <c r="H211" s="55"/>
      <c r="I211" s="55"/>
      <c r="J211" s="55"/>
      <c r="K211" s="34"/>
      <c r="L211" s="34"/>
      <c r="M211" s="71"/>
      <c r="N211" s="71"/>
      <c r="O211" s="107"/>
      <c r="P211" s="71"/>
      <c r="Q211" s="234" t="n">
        <v>1546</v>
      </c>
      <c r="R211" s="48" t="s">
        <v>319</v>
      </c>
      <c r="S211" s="234" t="n">
        <v>3676</v>
      </c>
      <c r="T211" s="48" t="s">
        <v>319</v>
      </c>
      <c r="U211" s="234" t="n">
        <v>3663</v>
      </c>
      <c r="V211" s="48" t="s">
        <v>319</v>
      </c>
      <c r="W211" s="234" t="n">
        <v>1400</v>
      </c>
      <c r="X211" s="48" t="s">
        <v>319</v>
      </c>
      <c r="Y211" s="234" t="n">
        <v>1081</v>
      </c>
      <c r="Z211" s="48" t="s">
        <v>319</v>
      </c>
      <c r="AA211" s="234" t="n">
        <v>1300</v>
      </c>
      <c r="AB211" s="48" t="s">
        <v>319</v>
      </c>
      <c r="AC211" s="234" t="n">
        <v>1308</v>
      </c>
      <c r="AD211" s="48" t="s">
        <v>319</v>
      </c>
      <c r="AE211" s="234" t="n">
        <v>1604</v>
      </c>
      <c r="AF211" s="48" t="s">
        <v>319</v>
      </c>
      <c r="AG211" s="234" t="n">
        <v>1759</v>
      </c>
      <c r="AH211" s="48" t="s">
        <v>319</v>
      </c>
      <c r="AI211" s="234" t="n">
        <v>1741</v>
      </c>
      <c r="AJ211" s="48" t="s">
        <v>319</v>
      </c>
      <c r="AK211" s="234" t="n">
        <v>2395</v>
      </c>
      <c r="AL211" s="48" t="s">
        <v>319</v>
      </c>
      <c r="AM211" s="170" t="n">
        <f aca="false">AI211+AK211</f>
        <v>4136</v>
      </c>
      <c r="AN211" s="236" t="s">
        <v>842</v>
      </c>
      <c r="AO211" s="231"/>
      <c r="AP211" s="231"/>
    </row>
    <row collapsed="false" customFormat="true" customHeight="true" hidden="false" ht="15.75" outlineLevel="0" r="212" s="171">
      <c r="A212" s="55" t="n">
        <v>99</v>
      </c>
      <c r="B212" s="55" t="n">
        <v>8098</v>
      </c>
      <c r="C212" s="55" t="s">
        <v>820</v>
      </c>
      <c r="D212" s="55" t="s">
        <v>450</v>
      </c>
      <c r="E212" s="56"/>
      <c r="F212" s="34" t="s">
        <v>823</v>
      </c>
      <c r="G212" s="55" t="s">
        <v>843</v>
      </c>
      <c r="H212" s="55" t="n">
        <v>233</v>
      </c>
      <c r="I212" s="55" t="s">
        <v>845</v>
      </c>
      <c r="J212" s="55" t="n">
        <v>11</v>
      </c>
      <c r="K212" s="71" t="s">
        <v>52</v>
      </c>
      <c r="L212" s="71" t="s">
        <v>52</v>
      </c>
      <c r="M212" s="71"/>
      <c r="N212" s="71"/>
      <c r="O212" s="107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229"/>
      <c r="AN212" s="230"/>
      <c r="AO212" s="231"/>
      <c r="AP212" s="231"/>
    </row>
    <row collapsed="false" customFormat="true" customHeight="true" hidden="false" ht="15.75" outlineLevel="0" r="213" s="171">
      <c r="A213" s="55"/>
      <c r="B213" s="55"/>
      <c r="C213" s="55"/>
      <c r="D213" s="55"/>
      <c r="E213" s="56"/>
      <c r="F213" s="34" t="s">
        <v>823</v>
      </c>
      <c r="G213" s="55" t="s">
        <v>846</v>
      </c>
      <c r="H213" s="55" t="n">
        <v>326</v>
      </c>
      <c r="I213" s="55"/>
      <c r="J213" s="55"/>
      <c r="K213" s="71"/>
      <c r="L213" s="71"/>
      <c r="M213" s="71"/>
      <c r="N213" s="71"/>
      <c r="O213" s="107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229"/>
      <c r="AN213" s="230"/>
      <c r="AO213" s="231"/>
      <c r="AP213" s="231"/>
    </row>
    <row collapsed="false" customFormat="true" customHeight="true" hidden="false" ht="15.75" outlineLevel="0" r="214" s="171">
      <c r="A214" s="55"/>
      <c r="B214" s="55"/>
      <c r="C214" s="55"/>
      <c r="D214" s="55"/>
      <c r="E214" s="56" t="s">
        <v>822</v>
      </c>
      <c r="F214" s="34" t="s">
        <v>823</v>
      </c>
      <c r="G214" s="55" t="s">
        <v>847</v>
      </c>
      <c r="H214" s="55" t="n">
        <v>337</v>
      </c>
      <c r="I214" s="55"/>
      <c r="J214" s="55"/>
      <c r="K214" s="71"/>
      <c r="L214" s="71"/>
      <c r="M214" s="71"/>
      <c r="N214" s="71"/>
      <c r="O214" s="107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34" t="n">
        <v>8340</v>
      </c>
      <c r="AJ214" s="48" t="s">
        <v>319</v>
      </c>
      <c r="AK214" s="36" t="n">
        <v>6570</v>
      </c>
      <c r="AL214" s="48" t="s">
        <v>319</v>
      </c>
      <c r="AM214" s="170" t="n">
        <f aca="false">AI214+AK214</f>
        <v>14910</v>
      </c>
      <c r="AN214" s="230"/>
      <c r="AO214" s="231"/>
      <c r="AP214" s="231"/>
    </row>
    <row collapsed="false" customFormat="true" customHeight="false" hidden="false" ht="15.75" outlineLevel="0" r="215" s="171">
      <c r="A215" s="55"/>
      <c r="B215" s="55"/>
      <c r="C215" s="55"/>
      <c r="D215" s="55"/>
      <c r="E215" s="56" t="s">
        <v>824</v>
      </c>
      <c r="F215" s="34" t="s">
        <v>823</v>
      </c>
      <c r="G215" s="55" t="s">
        <v>844</v>
      </c>
      <c r="H215" s="55" t="n">
        <v>53</v>
      </c>
      <c r="I215" s="55"/>
      <c r="J215" s="55"/>
      <c r="K215" s="71"/>
      <c r="L215" s="71"/>
      <c r="M215" s="71"/>
      <c r="N215" s="71"/>
      <c r="O215" s="107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34" t="n">
        <v>4102</v>
      </c>
      <c r="AJ215" s="48" t="s">
        <v>319</v>
      </c>
      <c r="AK215" s="36" t="n">
        <v>3282</v>
      </c>
      <c r="AL215" s="48" t="s">
        <v>319</v>
      </c>
      <c r="AM215" s="170" t="n">
        <f aca="false">AI215+AK215</f>
        <v>7384</v>
      </c>
      <c r="AN215" s="230"/>
      <c r="AO215" s="231"/>
      <c r="AP215" s="231"/>
    </row>
    <row collapsed="false" customFormat="true" customHeight="true" hidden="false" ht="15.75" outlineLevel="0" r="216" s="171">
      <c r="A216" s="55" t="n">
        <v>100</v>
      </c>
      <c r="B216" s="55" t="n">
        <v>8099</v>
      </c>
      <c r="C216" s="55" t="s">
        <v>820</v>
      </c>
      <c r="D216" s="55"/>
      <c r="E216" s="56"/>
      <c r="F216" s="34" t="s">
        <v>823</v>
      </c>
      <c r="G216" s="55" t="s">
        <v>843</v>
      </c>
      <c r="H216" s="55" t="n">
        <v>216</v>
      </c>
      <c r="I216" s="55" t="s">
        <v>845</v>
      </c>
      <c r="J216" s="55" t="n">
        <v>8</v>
      </c>
      <c r="K216" s="71" t="s">
        <v>52</v>
      </c>
      <c r="L216" s="71" t="s">
        <v>52</v>
      </c>
      <c r="M216" s="71"/>
      <c r="N216" s="71"/>
      <c r="O216" s="107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55"/>
      <c r="AJ216" s="55"/>
      <c r="AK216" s="55"/>
      <c r="AL216" s="55"/>
      <c r="AM216" s="82"/>
      <c r="AN216" s="230"/>
      <c r="AO216" s="231"/>
      <c r="AP216" s="231"/>
    </row>
    <row collapsed="false" customFormat="true" customHeight="true" hidden="false" ht="15.75" outlineLevel="0" r="217" s="171">
      <c r="A217" s="55"/>
      <c r="B217" s="55"/>
      <c r="C217" s="55"/>
      <c r="D217" s="55"/>
      <c r="E217" s="56"/>
      <c r="F217" s="34" t="s">
        <v>823</v>
      </c>
      <c r="G217" s="55" t="s">
        <v>846</v>
      </c>
      <c r="H217" s="55" t="n">
        <v>304</v>
      </c>
      <c r="I217" s="55"/>
      <c r="J217" s="55"/>
      <c r="K217" s="71"/>
      <c r="L217" s="71"/>
      <c r="M217" s="71"/>
      <c r="N217" s="71"/>
      <c r="O217" s="107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55"/>
      <c r="AJ217" s="55"/>
      <c r="AK217" s="55"/>
      <c r="AL217" s="55"/>
      <c r="AM217" s="82"/>
      <c r="AN217" s="230"/>
      <c r="AO217" s="231"/>
      <c r="AP217" s="231"/>
    </row>
    <row collapsed="false" customFormat="true" customHeight="true" hidden="false" ht="15.75" outlineLevel="0" r="218" s="171">
      <c r="A218" s="55"/>
      <c r="B218" s="55"/>
      <c r="C218" s="55"/>
      <c r="D218" s="55"/>
      <c r="E218" s="56" t="s">
        <v>822</v>
      </c>
      <c r="F218" s="34" t="s">
        <v>823</v>
      </c>
      <c r="G218" s="55" t="s">
        <v>847</v>
      </c>
      <c r="H218" s="55" t="n">
        <v>254</v>
      </c>
      <c r="I218" s="55"/>
      <c r="J218" s="55"/>
      <c r="K218" s="71"/>
      <c r="L218" s="71"/>
      <c r="M218" s="71"/>
      <c r="N218" s="71"/>
      <c r="O218" s="107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36" t="n">
        <v>10755</v>
      </c>
      <c r="AJ218" s="48" t="s">
        <v>319</v>
      </c>
      <c r="AK218" s="36" t="n">
        <v>15690</v>
      </c>
      <c r="AL218" s="48" t="s">
        <v>319</v>
      </c>
      <c r="AM218" s="170" t="n">
        <f aca="false">AI218+AK218</f>
        <v>26445</v>
      </c>
      <c r="AN218" s="230"/>
      <c r="AO218" s="231"/>
      <c r="AP218" s="231"/>
    </row>
    <row collapsed="false" customFormat="true" customHeight="false" hidden="false" ht="15.75" outlineLevel="0" r="219" s="171">
      <c r="A219" s="55"/>
      <c r="B219" s="55"/>
      <c r="C219" s="55"/>
      <c r="D219" s="55"/>
      <c r="E219" s="56" t="s">
        <v>824</v>
      </c>
      <c r="F219" s="34" t="s">
        <v>823</v>
      </c>
      <c r="G219" s="55" t="s">
        <v>844</v>
      </c>
      <c r="H219" s="55" t="n">
        <v>39</v>
      </c>
      <c r="I219" s="55"/>
      <c r="J219" s="55"/>
      <c r="K219" s="71"/>
      <c r="L219" s="71"/>
      <c r="M219" s="71"/>
      <c r="N219" s="71"/>
      <c r="O219" s="107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234" t="n">
        <v>6682</v>
      </c>
      <c r="AJ219" s="234" t="s">
        <v>319</v>
      </c>
      <c r="AK219" s="234" t="n">
        <v>5893</v>
      </c>
      <c r="AL219" s="234" t="s">
        <v>319</v>
      </c>
      <c r="AM219" s="170" t="n">
        <f aca="false">AI219+AK219</f>
        <v>12575</v>
      </c>
      <c r="AN219" s="230"/>
      <c r="AO219" s="231"/>
      <c r="AP219" s="231"/>
    </row>
    <row collapsed="false" customFormat="true" customHeight="true" hidden="false" ht="15.75" outlineLevel="0" r="220" s="171">
      <c r="A220" s="55" t="n">
        <v>101</v>
      </c>
      <c r="B220" s="55" t="n">
        <v>8100</v>
      </c>
      <c r="C220" s="55" t="s">
        <v>820</v>
      </c>
      <c r="D220" s="55" t="s">
        <v>450</v>
      </c>
      <c r="E220" s="56"/>
      <c r="F220" s="34" t="s">
        <v>823</v>
      </c>
      <c r="G220" s="55" t="s">
        <v>843</v>
      </c>
      <c r="H220" s="55" t="n">
        <v>42</v>
      </c>
      <c r="I220" s="55" t="s">
        <v>853</v>
      </c>
      <c r="J220" s="55" t="n">
        <v>8</v>
      </c>
      <c r="K220" s="71" t="s">
        <v>52</v>
      </c>
      <c r="L220" s="71" t="s">
        <v>52</v>
      </c>
      <c r="M220" s="71"/>
      <c r="N220" s="71"/>
      <c r="O220" s="107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229"/>
      <c r="AN220" s="230"/>
      <c r="AO220" s="231"/>
      <c r="AP220" s="231"/>
    </row>
    <row collapsed="false" customFormat="false" customHeight="false" hidden="false" ht="15.75" outlineLevel="0" r="221">
      <c r="A221" s="55"/>
      <c r="B221" s="55"/>
      <c r="C221" s="55"/>
      <c r="D221" s="55"/>
      <c r="E221" s="56" t="s">
        <v>822</v>
      </c>
      <c r="F221" s="34" t="s">
        <v>823</v>
      </c>
      <c r="G221" s="55" t="s">
        <v>839</v>
      </c>
      <c r="H221" s="55" t="n">
        <v>64</v>
      </c>
      <c r="I221" s="55"/>
      <c r="J221" s="55"/>
      <c r="K221" s="71"/>
      <c r="L221" s="71"/>
      <c r="M221" s="71" t="n">
        <v>5723</v>
      </c>
      <c r="N221" s="71" t="n">
        <v>5329</v>
      </c>
      <c r="O221" s="48" t="n">
        <v>511</v>
      </c>
      <c r="P221" s="48" t="s">
        <v>319</v>
      </c>
      <c r="Q221" s="48" t="n">
        <v>470</v>
      </c>
      <c r="R221" s="48" t="s">
        <v>319</v>
      </c>
      <c r="S221" s="48" t="n">
        <v>510</v>
      </c>
      <c r="T221" s="48" t="s">
        <v>319</v>
      </c>
      <c r="U221" s="48" t="n">
        <v>542</v>
      </c>
      <c r="V221" s="48" t="s">
        <v>319</v>
      </c>
      <c r="W221" s="48" t="n">
        <v>525</v>
      </c>
      <c r="X221" s="48" t="s">
        <v>319</v>
      </c>
      <c r="Y221" s="48" t="n">
        <v>484</v>
      </c>
      <c r="Z221" s="48" t="s">
        <v>319</v>
      </c>
      <c r="AA221" s="48" t="n">
        <v>497</v>
      </c>
      <c r="AB221" s="48" t="s">
        <v>319</v>
      </c>
      <c r="AC221" s="48" t="n">
        <v>458</v>
      </c>
      <c r="AD221" s="48" t="s">
        <v>319</v>
      </c>
      <c r="AE221" s="48" t="n">
        <v>578</v>
      </c>
      <c r="AF221" s="48" t="s">
        <v>319</v>
      </c>
      <c r="AG221" s="48" t="n">
        <v>500</v>
      </c>
      <c r="AH221" s="48" t="s">
        <v>319</v>
      </c>
      <c r="AI221" s="48" t="n">
        <v>467</v>
      </c>
      <c r="AJ221" s="48" t="s">
        <v>319</v>
      </c>
      <c r="AK221" s="48" t="n">
        <v>513</v>
      </c>
      <c r="AL221" s="48" t="s">
        <v>319</v>
      </c>
      <c r="AM221" s="239" t="n">
        <v>6055</v>
      </c>
      <c r="AN221" s="230"/>
      <c r="AO221" s="231"/>
      <c r="AP221" s="231"/>
    </row>
    <row collapsed="false" customFormat="false" customHeight="false" hidden="false" ht="15.75" outlineLevel="0" r="222">
      <c r="A222" s="55"/>
      <c r="B222" s="55"/>
      <c r="C222" s="55"/>
      <c r="D222" s="55"/>
      <c r="E222" s="56" t="s">
        <v>824</v>
      </c>
      <c r="F222" s="34" t="s">
        <v>823</v>
      </c>
      <c r="G222" s="55" t="s">
        <v>844</v>
      </c>
      <c r="H222" s="55" t="n">
        <v>18</v>
      </c>
      <c r="I222" s="55"/>
      <c r="J222" s="55"/>
      <c r="K222" s="71"/>
      <c r="L222" s="71"/>
      <c r="M222" s="71" t="n">
        <v>26358</v>
      </c>
      <c r="N222" s="71" t="n">
        <v>24170</v>
      </c>
      <c r="O222" s="48" t="n">
        <v>2694</v>
      </c>
      <c r="P222" s="48" t="s">
        <v>319</v>
      </c>
      <c r="Q222" s="48" t="n">
        <v>2146</v>
      </c>
      <c r="R222" s="48" t="s">
        <v>319</v>
      </c>
      <c r="S222" s="48" t="n">
        <v>2242</v>
      </c>
      <c r="T222" s="48" t="s">
        <v>319</v>
      </c>
      <c r="U222" s="48" t="n">
        <v>2013</v>
      </c>
      <c r="V222" s="48" t="s">
        <v>319</v>
      </c>
      <c r="W222" s="48" t="n">
        <v>1422</v>
      </c>
      <c r="X222" s="48" t="s">
        <v>319</v>
      </c>
      <c r="Y222" s="48" t="n">
        <v>1195</v>
      </c>
      <c r="Z222" s="48" t="s">
        <v>319</v>
      </c>
      <c r="AA222" s="48" t="n">
        <v>7254</v>
      </c>
      <c r="AB222" s="48" t="s">
        <v>319</v>
      </c>
      <c r="AC222" s="48" t="n">
        <v>1077</v>
      </c>
      <c r="AD222" s="48" t="s">
        <v>319</v>
      </c>
      <c r="AE222" s="48" t="n">
        <v>1879</v>
      </c>
      <c r="AF222" s="48" t="s">
        <v>319</v>
      </c>
      <c r="AG222" s="48" t="n">
        <v>1928</v>
      </c>
      <c r="AH222" s="48" t="s">
        <v>319</v>
      </c>
      <c r="AI222" s="48" t="n">
        <v>1959</v>
      </c>
      <c r="AJ222" s="48" t="s">
        <v>319</v>
      </c>
      <c r="AK222" s="48" t="n">
        <v>2008</v>
      </c>
      <c r="AL222" s="48" t="s">
        <v>319</v>
      </c>
      <c r="AM222" s="239" t="n">
        <v>27817</v>
      </c>
      <c r="AN222" s="230"/>
      <c r="AO222" s="231"/>
      <c r="AP222" s="231"/>
    </row>
    <row collapsed="false" customFormat="false" customHeight="true" hidden="false" ht="15.75" outlineLevel="0" r="223">
      <c r="A223" s="55" t="n">
        <v>102</v>
      </c>
      <c r="B223" s="55" t="n">
        <v>8101</v>
      </c>
      <c r="C223" s="55" t="s">
        <v>820</v>
      </c>
      <c r="D223" s="55" t="s">
        <v>450</v>
      </c>
      <c r="E223" s="56"/>
      <c r="F223" s="34" t="s">
        <v>823</v>
      </c>
      <c r="G223" s="55" t="s">
        <v>843</v>
      </c>
      <c r="H223" s="55" t="n">
        <v>93</v>
      </c>
      <c r="I223" s="55" t="s">
        <v>853</v>
      </c>
      <c r="J223" s="55" t="n">
        <v>12</v>
      </c>
      <c r="K223" s="71" t="s">
        <v>52</v>
      </c>
      <c r="L223" s="71" t="s">
        <v>52</v>
      </c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82"/>
      <c r="AN223" s="230"/>
      <c r="AO223" s="231"/>
      <c r="AP223" s="231"/>
    </row>
    <row collapsed="false" customFormat="false" customHeight="true" hidden="false" ht="15.75" outlineLevel="0" r="224">
      <c r="A224" s="55"/>
      <c r="B224" s="55"/>
      <c r="C224" s="55"/>
      <c r="D224" s="55"/>
      <c r="E224" s="56" t="s">
        <v>822</v>
      </c>
      <c r="F224" s="34" t="s">
        <v>823</v>
      </c>
      <c r="G224" s="55" t="s">
        <v>839</v>
      </c>
      <c r="H224" s="55" t="n">
        <v>128</v>
      </c>
      <c r="I224" s="55"/>
      <c r="J224" s="55"/>
      <c r="K224" s="71"/>
      <c r="L224" s="71"/>
      <c r="M224" s="71" t="n">
        <v>12660</v>
      </c>
      <c r="N224" s="71" t="n">
        <v>12420</v>
      </c>
      <c r="O224" s="48" t="n">
        <v>1100</v>
      </c>
      <c r="P224" s="48" t="s">
        <v>319</v>
      </c>
      <c r="Q224" s="48" t="n">
        <v>920</v>
      </c>
      <c r="R224" s="48" t="s">
        <v>319</v>
      </c>
      <c r="S224" s="48" t="n">
        <v>1040</v>
      </c>
      <c r="T224" s="48" t="s">
        <v>319</v>
      </c>
      <c r="U224" s="48" t="n">
        <v>1060</v>
      </c>
      <c r="V224" s="48" t="s">
        <v>319</v>
      </c>
      <c r="W224" s="48" t="n">
        <v>1000</v>
      </c>
      <c r="X224" s="48" t="s">
        <v>319</v>
      </c>
      <c r="Y224" s="48" t="n">
        <v>900</v>
      </c>
      <c r="Z224" s="48" t="s">
        <v>319</v>
      </c>
      <c r="AA224" s="48" t="n">
        <v>1140</v>
      </c>
      <c r="AB224" s="48" t="s">
        <v>319</v>
      </c>
      <c r="AC224" s="48" t="n">
        <v>640</v>
      </c>
      <c r="AD224" s="48" t="s">
        <v>319</v>
      </c>
      <c r="AE224" s="48" t="n">
        <v>1000</v>
      </c>
      <c r="AF224" s="48" t="s">
        <v>319</v>
      </c>
      <c r="AG224" s="48" t="n">
        <v>900</v>
      </c>
      <c r="AH224" s="48" t="s">
        <v>319</v>
      </c>
      <c r="AI224" s="48" t="n">
        <v>860</v>
      </c>
      <c r="AJ224" s="48" t="s">
        <v>319</v>
      </c>
      <c r="AK224" s="48" t="n">
        <v>940</v>
      </c>
      <c r="AL224" s="48" t="s">
        <v>319</v>
      </c>
      <c r="AM224" s="239" t="n">
        <v>11500</v>
      </c>
      <c r="AN224" s="230"/>
      <c r="AO224" s="231"/>
      <c r="AP224" s="231"/>
    </row>
    <row collapsed="false" customFormat="false" customHeight="true" hidden="false" ht="15.75" outlineLevel="0" r="225">
      <c r="A225" s="55"/>
      <c r="B225" s="55"/>
      <c r="C225" s="55"/>
      <c r="D225" s="55"/>
      <c r="E225" s="56" t="s">
        <v>824</v>
      </c>
      <c r="F225" s="34" t="s">
        <v>823</v>
      </c>
      <c r="G225" s="55" t="s">
        <v>844</v>
      </c>
      <c r="H225" s="55" t="n">
        <v>9</v>
      </c>
      <c r="I225" s="55"/>
      <c r="J225" s="55"/>
      <c r="K225" s="71"/>
      <c r="L225" s="71"/>
      <c r="M225" s="71" t="n">
        <v>36557</v>
      </c>
      <c r="N225" s="71" t="n">
        <v>33010</v>
      </c>
      <c r="O225" s="48" t="n">
        <v>4081</v>
      </c>
      <c r="P225" s="48" t="s">
        <v>319</v>
      </c>
      <c r="Q225" s="48" t="n">
        <v>3263</v>
      </c>
      <c r="R225" s="48" t="s">
        <v>319</v>
      </c>
      <c r="S225" s="48" t="n">
        <v>3691</v>
      </c>
      <c r="T225" s="48" t="s">
        <v>319</v>
      </c>
      <c r="U225" s="48" t="n">
        <v>2371</v>
      </c>
      <c r="V225" s="48" t="s">
        <v>319</v>
      </c>
      <c r="W225" s="48" t="n">
        <v>2047</v>
      </c>
      <c r="X225" s="48" t="s">
        <v>319</v>
      </c>
      <c r="Y225" s="48" t="n">
        <v>1689</v>
      </c>
      <c r="Z225" s="48" t="s">
        <v>319</v>
      </c>
      <c r="AA225" s="48" t="n">
        <v>1788</v>
      </c>
      <c r="AB225" s="48" t="s">
        <v>319</v>
      </c>
      <c r="AC225" s="48" t="n">
        <v>1846</v>
      </c>
      <c r="AD225" s="48" t="s">
        <v>319</v>
      </c>
      <c r="AE225" s="48" t="n">
        <v>2486</v>
      </c>
      <c r="AF225" s="48" t="s">
        <v>319</v>
      </c>
      <c r="AG225" s="48" t="n">
        <v>3192</v>
      </c>
      <c r="AH225" s="48" t="s">
        <v>319</v>
      </c>
      <c r="AI225" s="48" t="n">
        <v>3341</v>
      </c>
      <c r="AJ225" s="48" t="s">
        <v>319</v>
      </c>
      <c r="AK225" s="48" t="n">
        <v>3602</v>
      </c>
      <c r="AL225" s="48" t="s">
        <v>319</v>
      </c>
      <c r="AM225" s="239" t="n">
        <v>33397</v>
      </c>
      <c r="AN225" s="230"/>
      <c r="AO225" s="231"/>
      <c r="AP225" s="231"/>
    </row>
    <row collapsed="false" customFormat="false" customHeight="true" hidden="false" ht="15.75" outlineLevel="0" r="226">
      <c r="A226" s="55" t="n">
        <v>103</v>
      </c>
      <c r="B226" s="55" t="n">
        <v>8102</v>
      </c>
      <c r="C226" s="55" t="s">
        <v>820</v>
      </c>
      <c r="D226" s="55" t="s">
        <v>450</v>
      </c>
      <c r="E226" s="56"/>
      <c r="F226" s="34" t="s">
        <v>823</v>
      </c>
      <c r="G226" s="55" t="s">
        <v>843</v>
      </c>
      <c r="H226" s="55" t="n">
        <v>64</v>
      </c>
      <c r="I226" s="55" t="s">
        <v>853</v>
      </c>
      <c r="J226" s="55" t="n">
        <v>10</v>
      </c>
      <c r="K226" s="71" t="s">
        <v>52</v>
      </c>
      <c r="L226" s="71" t="s">
        <v>52</v>
      </c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82"/>
      <c r="AN226" s="230"/>
      <c r="AO226" s="231"/>
      <c r="AP226" s="231"/>
    </row>
    <row collapsed="false" customFormat="false" customHeight="true" hidden="false" ht="15.75" outlineLevel="0" r="227">
      <c r="A227" s="55"/>
      <c r="B227" s="55"/>
      <c r="C227" s="55"/>
      <c r="D227" s="55"/>
      <c r="E227" s="56" t="s">
        <v>822</v>
      </c>
      <c r="F227" s="34" t="s">
        <v>823</v>
      </c>
      <c r="G227" s="55" t="s">
        <v>839</v>
      </c>
      <c r="H227" s="55" t="n">
        <v>88</v>
      </c>
      <c r="I227" s="55"/>
      <c r="J227" s="55"/>
      <c r="K227" s="71"/>
      <c r="L227" s="71"/>
      <c r="M227" s="71" t="n">
        <v>6906</v>
      </c>
      <c r="N227" s="71" t="n">
        <v>7949</v>
      </c>
      <c r="O227" s="48" t="n">
        <v>675</v>
      </c>
      <c r="P227" s="48" t="s">
        <v>319</v>
      </c>
      <c r="Q227" s="48" t="n">
        <v>613</v>
      </c>
      <c r="R227" s="48" t="s">
        <v>319</v>
      </c>
      <c r="S227" s="48" t="n">
        <v>644</v>
      </c>
      <c r="T227" s="48" t="s">
        <v>319</v>
      </c>
      <c r="U227" s="48" t="n">
        <v>753</v>
      </c>
      <c r="V227" s="48" t="s">
        <v>319</v>
      </c>
      <c r="W227" s="48" t="n">
        <v>757</v>
      </c>
      <c r="X227" s="48" t="s">
        <v>319</v>
      </c>
      <c r="Y227" s="48" t="n">
        <v>658</v>
      </c>
      <c r="Z227" s="48" t="s">
        <v>319</v>
      </c>
      <c r="AA227" s="48" t="n">
        <v>678</v>
      </c>
      <c r="AB227" s="48" t="s">
        <v>319</v>
      </c>
      <c r="AC227" s="48" t="n">
        <v>619</v>
      </c>
      <c r="AD227" s="48" t="s">
        <v>319</v>
      </c>
      <c r="AE227" s="48" t="n">
        <v>736</v>
      </c>
      <c r="AF227" s="48" t="s">
        <v>319</v>
      </c>
      <c r="AG227" s="48" t="n">
        <v>736</v>
      </c>
      <c r="AH227" s="48" t="s">
        <v>319</v>
      </c>
      <c r="AI227" s="48" t="n">
        <v>648</v>
      </c>
      <c r="AJ227" s="48" t="s">
        <v>319</v>
      </c>
      <c r="AK227" s="48" t="n">
        <v>695</v>
      </c>
      <c r="AL227" s="48" t="s">
        <v>319</v>
      </c>
      <c r="AM227" s="239" t="n">
        <v>8212</v>
      </c>
      <c r="AN227" s="230"/>
      <c r="AO227" s="231"/>
      <c r="AP227" s="231"/>
    </row>
    <row collapsed="false" customFormat="false" customHeight="true" hidden="false" ht="15.75" outlineLevel="0" r="228">
      <c r="A228" s="55"/>
      <c r="B228" s="55"/>
      <c r="C228" s="55"/>
      <c r="D228" s="55"/>
      <c r="E228" s="56" t="s">
        <v>824</v>
      </c>
      <c r="F228" s="34" t="s">
        <v>823</v>
      </c>
      <c r="G228" s="55" t="s">
        <v>844</v>
      </c>
      <c r="H228" s="55" t="n">
        <v>9</v>
      </c>
      <c r="I228" s="55"/>
      <c r="J228" s="55"/>
      <c r="K228" s="71"/>
      <c r="L228" s="71"/>
      <c r="M228" s="71" t="n">
        <v>31696</v>
      </c>
      <c r="N228" s="71" t="n">
        <v>30795</v>
      </c>
      <c r="O228" s="48" t="n">
        <v>3397</v>
      </c>
      <c r="P228" s="48" t="s">
        <v>319</v>
      </c>
      <c r="Q228" s="48" t="n">
        <v>2761</v>
      </c>
      <c r="R228" s="48" t="s">
        <v>319</v>
      </c>
      <c r="S228" s="48" t="n">
        <v>2685</v>
      </c>
      <c r="T228" s="48" t="s">
        <v>319</v>
      </c>
      <c r="U228" s="48" t="n">
        <v>2488</v>
      </c>
      <c r="V228" s="48" t="s">
        <v>319</v>
      </c>
      <c r="W228" s="48" t="n">
        <v>1903</v>
      </c>
      <c r="X228" s="48" t="s">
        <v>319</v>
      </c>
      <c r="Y228" s="48" t="n">
        <v>1536</v>
      </c>
      <c r="Z228" s="48" t="s">
        <v>319</v>
      </c>
      <c r="AA228" s="48" t="n">
        <v>1738</v>
      </c>
      <c r="AB228" s="48" t="s">
        <v>319</v>
      </c>
      <c r="AC228" s="48" t="n">
        <v>1729</v>
      </c>
      <c r="AD228" s="48" t="s">
        <v>319</v>
      </c>
      <c r="AE228" s="48" t="n">
        <v>2290</v>
      </c>
      <c r="AF228" s="48" t="s">
        <v>319</v>
      </c>
      <c r="AG228" s="48" t="n">
        <v>2909</v>
      </c>
      <c r="AH228" s="48" t="s">
        <v>319</v>
      </c>
      <c r="AI228" s="48" t="n">
        <v>2852</v>
      </c>
      <c r="AJ228" s="48" t="s">
        <v>319</v>
      </c>
      <c r="AK228" s="48" t="n">
        <v>3063</v>
      </c>
      <c r="AL228" s="48" t="s">
        <v>319</v>
      </c>
      <c r="AM228" s="239" t="n">
        <v>29351</v>
      </c>
      <c r="AN228" s="230"/>
      <c r="AO228" s="231"/>
      <c r="AP228" s="231"/>
    </row>
    <row collapsed="false" customFormat="false" customHeight="true" hidden="false" ht="15.75" outlineLevel="0" r="229">
      <c r="A229" s="55" t="n">
        <v>104</v>
      </c>
      <c r="B229" s="55" t="n">
        <v>8103</v>
      </c>
      <c r="C229" s="55" t="s">
        <v>820</v>
      </c>
      <c r="D229" s="55" t="s">
        <v>450</v>
      </c>
      <c r="E229" s="56"/>
      <c r="F229" s="34" t="s">
        <v>823</v>
      </c>
      <c r="G229" s="55" t="s">
        <v>843</v>
      </c>
      <c r="H229" s="55" t="n">
        <v>45</v>
      </c>
      <c r="I229" s="55" t="s">
        <v>853</v>
      </c>
      <c r="J229" s="55" t="n">
        <v>8</v>
      </c>
      <c r="K229" s="71" t="s">
        <v>52</v>
      </c>
      <c r="L229" s="71" t="s">
        <v>52</v>
      </c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82"/>
      <c r="AN229" s="230"/>
      <c r="AO229" s="231"/>
      <c r="AP229" s="231"/>
    </row>
    <row collapsed="false" customFormat="false" customHeight="true" hidden="false" ht="15.75" outlineLevel="0" r="230">
      <c r="A230" s="55"/>
      <c r="B230" s="55"/>
      <c r="C230" s="55"/>
      <c r="D230" s="55"/>
      <c r="E230" s="56" t="s">
        <v>822</v>
      </c>
      <c r="F230" s="34" t="s">
        <v>823</v>
      </c>
      <c r="G230" s="55" t="s">
        <v>839</v>
      </c>
      <c r="H230" s="55" t="n">
        <v>60</v>
      </c>
      <c r="I230" s="55"/>
      <c r="J230" s="55"/>
      <c r="K230" s="71"/>
      <c r="L230" s="71"/>
      <c r="M230" s="71" t="n">
        <v>2899</v>
      </c>
      <c r="N230" s="71" t="n">
        <v>3535</v>
      </c>
      <c r="O230" s="48" t="n">
        <v>281</v>
      </c>
      <c r="P230" s="48" t="s">
        <v>319</v>
      </c>
      <c r="Q230" s="48" t="n">
        <v>260</v>
      </c>
      <c r="R230" s="48" t="s">
        <v>319</v>
      </c>
      <c r="S230" s="48" t="n">
        <v>273</v>
      </c>
      <c r="T230" s="48" t="s">
        <v>319</v>
      </c>
      <c r="U230" s="48" t="n">
        <v>1060</v>
      </c>
      <c r="V230" s="48" t="s">
        <v>319</v>
      </c>
      <c r="W230" s="48" t="n">
        <v>1000</v>
      </c>
      <c r="X230" s="48" t="s">
        <v>319</v>
      </c>
      <c r="Y230" s="48" t="n">
        <v>284</v>
      </c>
      <c r="Z230" s="48" t="s">
        <v>319</v>
      </c>
      <c r="AA230" s="48" t="n">
        <v>295</v>
      </c>
      <c r="AB230" s="48" t="s">
        <v>319</v>
      </c>
      <c r="AC230" s="48" t="n">
        <v>281</v>
      </c>
      <c r="AD230" s="48" t="s">
        <v>319</v>
      </c>
      <c r="AE230" s="48" t="n">
        <v>309</v>
      </c>
      <c r="AF230" s="48" t="s">
        <v>319</v>
      </c>
      <c r="AG230" s="48" t="n">
        <v>286</v>
      </c>
      <c r="AH230" s="48" t="s">
        <v>319</v>
      </c>
      <c r="AI230" s="48" t="n">
        <v>269</v>
      </c>
      <c r="AJ230" s="48" t="s">
        <v>319</v>
      </c>
      <c r="AK230" s="48" t="n">
        <v>321</v>
      </c>
      <c r="AL230" s="48" t="s">
        <v>319</v>
      </c>
      <c r="AM230" s="239" t="n">
        <v>4919</v>
      </c>
      <c r="AN230" s="230"/>
      <c r="AO230" s="231"/>
      <c r="AP230" s="231"/>
    </row>
    <row collapsed="false" customFormat="false" customHeight="true" hidden="false" ht="15.75" outlineLevel="0" r="231">
      <c r="A231" s="55"/>
      <c r="B231" s="55"/>
      <c r="C231" s="55"/>
      <c r="D231" s="55"/>
      <c r="E231" s="56" t="s">
        <v>824</v>
      </c>
      <c r="F231" s="34" t="s">
        <v>823</v>
      </c>
      <c r="G231" s="55" t="s">
        <v>844</v>
      </c>
      <c r="H231" s="55" t="n">
        <v>11</v>
      </c>
      <c r="I231" s="55"/>
      <c r="J231" s="55"/>
      <c r="K231" s="71"/>
      <c r="L231" s="71"/>
      <c r="M231" s="55" t="n">
        <v>20528</v>
      </c>
      <c r="N231" s="55" t="n">
        <v>19841</v>
      </c>
      <c r="O231" s="42" t="n">
        <v>2063</v>
      </c>
      <c r="P231" s="48" t="s">
        <v>319</v>
      </c>
      <c r="Q231" s="42" t="n">
        <v>1584</v>
      </c>
      <c r="R231" s="48" t="s">
        <v>319</v>
      </c>
      <c r="S231" s="42" t="n">
        <v>1966</v>
      </c>
      <c r="T231" s="48" t="s">
        <v>319</v>
      </c>
      <c r="U231" s="42" t="n">
        <v>2371</v>
      </c>
      <c r="V231" s="48" t="s">
        <v>319</v>
      </c>
      <c r="W231" s="42" t="n">
        <v>2047</v>
      </c>
      <c r="X231" s="48" t="s">
        <v>319</v>
      </c>
      <c r="Y231" s="42" t="n">
        <v>887</v>
      </c>
      <c r="Z231" s="48" t="s">
        <v>319</v>
      </c>
      <c r="AA231" s="42" t="n">
        <v>1077</v>
      </c>
      <c r="AB231" s="48" t="s">
        <v>319</v>
      </c>
      <c r="AC231" s="42" t="n">
        <v>1043</v>
      </c>
      <c r="AD231" s="48" t="s">
        <v>319</v>
      </c>
      <c r="AE231" s="42" t="n">
        <v>1327</v>
      </c>
      <c r="AF231" s="48" t="s">
        <v>319</v>
      </c>
      <c r="AG231" s="42" t="n">
        <v>1677</v>
      </c>
      <c r="AH231" s="48" t="s">
        <v>319</v>
      </c>
      <c r="AI231" s="42" t="n">
        <v>1570</v>
      </c>
      <c r="AJ231" s="48" t="s">
        <v>319</v>
      </c>
      <c r="AK231" s="42" t="n">
        <v>1609</v>
      </c>
      <c r="AL231" s="48" t="s">
        <v>319</v>
      </c>
      <c r="AM231" s="240" t="n">
        <v>19221</v>
      </c>
      <c r="AN231" s="230"/>
      <c r="AO231" s="231"/>
      <c r="AP231" s="231"/>
    </row>
    <row collapsed="false" customFormat="false" customHeight="true" hidden="false" ht="15.75" outlineLevel="0" r="232">
      <c r="A232" s="55" t="n">
        <v>105</v>
      </c>
      <c r="B232" s="55" t="n">
        <v>8104</v>
      </c>
      <c r="C232" s="55" t="s">
        <v>820</v>
      </c>
      <c r="D232" s="55" t="s">
        <v>450</v>
      </c>
      <c r="E232" s="56"/>
      <c r="F232" s="34" t="s">
        <v>823</v>
      </c>
      <c r="G232" s="55" t="s">
        <v>843</v>
      </c>
      <c r="H232" s="55" t="n">
        <v>21</v>
      </c>
      <c r="I232" s="55" t="s">
        <v>853</v>
      </c>
      <c r="J232" s="55" t="n">
        <v>6</v>
      </c>
      <c r="K232" s="71" t="s">
        <v>52</v>
      </c>
      <c r="L232" s="71" t="s">
        <v>52</v>
      </c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82"/>
      <c r="AN232" s="230"/>
      <c r="AO232" s="231"/>
      <c r="AP232" s="231"/>
    </row>
    <row collapsed="false" customFormat="false" customHeight="true" hidden="false" ht="15.75" outlineLevel="0" r="233">
      <c r="A233" s="55"/>
      <c r="B233" s="55"/>
      <c r="C233" s="55"/>
      <c r="D233" s="55"/>
      <c r="E233" s="56" t="s">
        <v>822</v>
      </c>
      <c r="F233" s="34" t="s">
        <v>823</v>
      </c>
      <c r="G233" s="55" t="s">
        <v>839</v>
      </c>
      <c r="H233" s="55" t="n">
        <v>32</v>
      </c>
      <c r="I233" s="55"/>
      <c r="J233" s="55"/>
      <c r="K233" s="71"/>
      <c r="L233" s="71"/>
      <c r="M233" s="34" t="n">
        <v>2189</v>
      </c>
      <c r="N233" s="34" t="n">
        <v>2639</v>
      </c>
      <c r="O233" s="48" t="n">
        <v>200</v>
      </c>
      <c r="P233" s="48" t="s">
        <v>319</v>
      </c>
      <c r="Q233" s="48" t="n">
        <v>203</v>
      </c>
      <c r="R233" s="48" t="s">
        <v>319</v>
      </c>
      <c r="S233" s="48" t="n">
        <v>209</v>
      </c>
      <c r="T233" s="48" t="s">
        <v>319</v>
      </c>
      <c r="U233" s="48" t="n">
        <v>236</v>
      </c>
      <c r="V233" s="48" t="s">
        <v>319</v>
      </c>
      <c r="W233" s="48" t="n">
        <v>231</v>
      </c>
      <c r="X233" s="48" t="s">
        <v>319</v>
      </c>
      <c r="Y233" s="48" t="n">
        <v>176</v>
      </c>
      <c r="Z233" s="48" t="s">
        <v>319</v>
      </c>
      <c r="AA233" s="48" t="n">
        <v>177</v>
      </c>
      <c r="AB233" s="48" t="s">
        <v>319</v>
      </c>
      <c r="AC233" s="48" t="n">
        <v>166</v>
      </c>
      <c r="AD233" s="48" t="s">
        <v>319</v>
      </c>
      <c r="AE233" s="48" t="n">
        <v>258</v>
      </c>
      <c r="AF233" s="48" t="s">
        <v>319</v>
      </c>
      <c r="AG233" s="48" t="n">
        <v>235</v>
      </c>
      <c r="AH233" s="48" t="s">
        <v>319</v>
      </c>
      <c r="AI233" s="48" t="n">
        <v>203</v>
      </c>
      <c r="AJ233" s="48" t="s">
        <v>319</v>
      </c>
      <c r="AK233" s="48" t="n">
        <v>225</v>
      </c>
      <c r="AL233" s="48" t="s">
        <v>319</v>
      </c>
      <c r="AM233" s="239" t="n">
        <v>2519</v>
      </c>
      <c r="AN233" s="230"/>
      <c r="AO233" s="231"/>
      <c r="AP233" s="231"/>
    </row>
    <row collapsed="false" customFormat="false" customHeight="true" hidden="false" ht="15.75" outlineLevel="0" r="234">
      <c r="A234" s="55"/>
      <c r="B234" s="55"/>
      <c r="C234" s="55"/>
      <c r="D234" s="55"/>
      <c r="E234" s="56" t="s">
        <v>824</v>
      </c>
      <c r="F234" s="34" t="s">
        <v>823</v>
      </c>
      <c r="G234" s="55" t="s">
        <v>844</v>
      </c>
      <c r="H234" s="55" t="n">
        <v>9</v>
      </c>
      <c r="I234" s="55"/>
      <c r="J234" s="55"/>
      <c r="K234" s="71"/>
      <c r="L234" s="71"/>
      <c r="M234" s="71" t="n">
        <v>15706</v>
      </c>
      <c r="N234" s="71" t="n">
        <v>15335</v>
      </c>
      <c r="O234" s="48" t="n">
        <v>1783</v>
      </c>
      <c r="P234" s="48" t="s">
        <v>319</v>
      </c>
      <c r="Q234" s="48" t="n">
        <v>1231</v>
      </c>
      <c r="R234" s="48" t="s">
        <v>319</v>
      </c>
      <c r="S234" s="48" t="n">
        <v>1434</v>
      </c>
      <c r="T234" s="48" t="s">
        <v>319</v>
      </c>
      <c r="U234" s="48" t="n">
        <v>1293</v>
      </c>
      <c r="V234" s="48" t="s">
        <v>319</v>
      </c>
      <c r="W234" s="48" t="n">
        <v>881</v>
      </c>
      <c r="X234" s="48" t="s">
        <v>319</v>
      </c>
      <c r="Y234" s="48" t="n">
        <v>676</v>
      </c>
      <c r="Z234" s="48" t="s">
        <v>319</v>
      </c>
      <c r="AA234" s="48" t="n">
        <v>781</v>
      </c>
      <c r="AB234" s="48" t="s">
        <v>319</v>
      </c>
      <c r="AC234" s="48" t="n">
        <v>821</v>
      </c>
      <c r="AD234" s="48" t="s">
        <v>319</v>
      </c>
      <c r="AE234" s="48" t="n">
        <v>1144</v>
      </c>
      <c r="AF234" s="48" t="s">
        <v>319</v>
      </c>
      <c r="AG234" s="48" t="n">
        <v>1408</v>
      </c>
      <c r="AH234" s="48" t="s">
        <v>319</v>
      </c>
      <c r="AI234" s="48" t="n">
        <v>1449</v>
      </c>
      <c r="AJ234" s="48" t="s">
        <v>319</v>
      </c>
      <c r="AK234" s="48" t="n">
        <v>1450</v>
      </c>
      <c r="AL234" s="48" t="s">
        <v>319</v>
      </c>
      <c r="AM234" s="239" t="n">
        <v>14351</v>
      </c>
      <c r="AN234" s="230"/>
      <c r="AO234" s="231"/>
      <c r="AP234" s="231"/>
    </row>
    <row collapsed="false" customFormat="true" customHeight="true" hidden="false" ht="15.75" outlineLevel="0" r="235" s="171">
      <c r="A235" s="55" t="n">
        <v>106</v>
      </c>
      <c r="B235" s="55" t="n">
        <v>8105</v>
      </c>
      <c r="C235" s="55" t="s">
        <v>820</v>
      </c>
      <c r="D235" s="55" t="s">
        <v>450</v>
      </c>
      <c r="E235" s="56"/>
      <c r="F235" s="34" t="s">
        <v>823</v>
      </c>
      <c r="G235" s="55" t="s">
        <v>843</v>
      </c>
      <c r="H235" s="55" t="n">
        <v>21</v>
      </c>
      <c r="I235" s="55" t="s">
        <v>853</v>
      </c>
      <c r="J235" s="55" t="n">
        <v>6</v>
      </c>
      <c r="K235" s="71" t="s">
        <v>52</v>
      </c>
      <c r="L235" s="71" t="s">
        <v>52</v>
      </c>
      <c r="M235" s="71"/>
      <c r="N235" s="71"/>
      <c r="O235" s="107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229"/>
      <c r="AN235" s="230"/>
      <c r="AO235" s="231"/>
      <c r="AP235" s="231"/>
    </row>
    <row collapsed="false" customFormat="false" customHeight="true" hidden="false" ht="15.75" outlineLevel="0" r="236">
      <c r="A236" s="55"/>
      <c r="B236" s="55"/>
      <c r="C236" s="55"/>
      <c r="D236" s="55"/>
      <c r="E236" s="56" t="s">
        <v>822</v>
      </c>
      <c r="F236" s="34" t="s">
        <v>823</v>
      </c>
      <c r="G236" s="55" t="s">
        <v>839</v>
      </c>
      <c r="H236" s="55" t="n">
        <v>32</v>
      </c>
      <c r="I236" s="55"/>
      <c r="J236" s="55"/>
      <c r="K236" s="71"/>
      <c r="L236" s="71"/>
      <c r="M236" s="71" t="n">
        <v>2504</v>
      </c>
      <c r="N236" s="71" t="n">
        <v>3122</v>
      </c>
      <c r="O236" s="48" t="n">
        <v>311</v>
      </c>
      <c r="P236" s="48" t="s">
        <v>319</v>
      </c>
      <c r="Q236" s="48" t="n">
        <v>281</v>
      </c>
      <c r="R236" s="48" t="s">
        <v>319</v>
      </c>
      <c r="S236" s="48" t="n">
        <v>298</v>
      </c>
      <c r="T236" s="48" t="s">
        <v>319</v>
      </c>
      <c r="U236" s="48" t="n">
        <v>318</v>
      </c>
      <c r="V236" s="48" t="s">
        <v>319</v>
      </c>
      <c r="W236" s="48" t="n">
        <v>303</v>
      </c>
      <c r="X236" s="48" t="s">
        <v>319</v>
      </c>
      <c r="Y236" s="48" t="n">
        <v>298</v>
      </c>
      <c r="Z236" s="48" t="s">
        <v>319</v>
      </c>
      <c r="AA236" s="48" t="n">
        <v>335</v>
      </c>
      <c r="AB236" s="48" t="s">
        <v>319</v>
      </c>
      <c r="AC236" s="48" t="n">
        <v>297</v>
      </c>
      <c r="AD236" s="48" t="s">
        <v>319</v>
      </c>
      <c r="AE236" s="48" t="n">
        <v>350</v>
      </c>
      <c r="AF236" s="48" t="s">
        <v>319</v>
      </c>
      <c r="AG236" s="48" t="n">
        <v>325</v>
      </c>
      <c r="AH236" s="48" t="s">
        <v>319</v>
      </c>
      <c r="AI236" s="48" t="n">
        <v>269</v>
      </c>
      <c r="AJ236" s="48" t="s">
        <v>319</v>
      </c>
      <c r="AK236" s="48" t="n">
        <v>306</v>
      </c>
      <c r="AL236" s="48" t="s">
        <v>319</v>
      </c>
      <c r="AM236" s="239" t="n">
        <v>3691</v>
      </c>
      <c r="AN236" s="230"/>
      <c r="AO236" s="231"/>
      <c r="AP236" s="231"/>
    </row>
    <row collapsed="false" customFormat="false" customHeight="true" hidden="false" ht="15.75" outlineLevel="0" r="237">
      <c r="A237" s="55"/>
      <c r="B237" s="55"/>
      <c r="C237" s="55"/>
      <c r="D237" s="55"/>
      <c r="E237" s="56" t="s">
        <v>824</v>
      </c>
      <c r="F237" s="34" t="s">
        <v>823</v>
      </c>
      <c r="G237" s="55" t="s">
        <v>844</v>
      </c>
      <c r="H237" s="55" t="n">
        <v>21</v>
      </c>
      <c r="I237" s="55"/>
      <c r="J237" s="55"/>
      <c r="K237" s="71"/>
      <c r="L237" s="71"/>
      <c r="M237" s="71" t="n">
        <v>10163</v>
      </c>
      <c r="N237" s="71" t="n">
        <v>11897</v>
      </c>
      <c r="O237" s="48" t="n">
        <v>1587</v>
      </c>
      <c r="P237" s="48" t="s">
        <v>319</v>
      </c>
      <c r="Q237" s="48" t="n">
        <v>1304</v>
      </c>
      <c r="R237" s="48" t="s">
        <v>319</v>
      </c>
      <c r="S237" s="48" t="n">
        <v>1210</v>
      </c>
      <c r="T237" s="48" t="s">
        <v>319</v>
      </c>
      <c r="U237" s="48" t="n">
        <v>1077</v>
      </c>
      <c r="V237" s="48" t="s">
        <v>319</v>
      </c>
      <c r="W237" s="48" t="n">
        <v>739</v>
      </c>
      <c r="X237" s="48" t="s">
        <v>319</v>
      </c>
      <c r="Y237" s="48" t="n">
        <v>544</v>
      </c>
      <c r="Z237" s="48" t="s">
        <v>319</v>
      </c>
      <c r="AA237" s="48" t="n">
        <v>628</v>
      </c>
      <c r="AB237" s="48" t="s">
        <v>319</v>
      </c>
      <c r="AC237" s="48" t="n">
        <v>662</v>
      </c>
      <c r="AD237" s="48" t="s">
        <v>319</v>
      </c>
      <c r="AE237" s="48" t="n">
        <v>890</v>
      </c>
      <c r="AF237" s="48" t="s">
        <v>319</v>
      </c>
      <c r="AG237" s="48" t="n">
        <v>1194</v>
      </c>
      <c r="AH237" s="48" t="s">
        <v>319</v>
      </c>
      <c r="AI237" s="48" t="n">
        <v>1121</v>
      </c>
      <c r="AJ237" s="48" t="s">
        <v>319</v>
      </c>
      <c r="AK237" s="48" t="n">
        <v>1064</v>
      </c>
      <c r="AL237" s="48" t="s">
        <v>319</v>
      </c>
      <c r="AM237" s="239" t="n">
        <v>12020</v>
      </c>
      <c r="AN237" s="230"/>
      <c r="AO237" s="231"/>
      <c r="AP237" s="231"/>
    </row>
    <row collapsed="false" customFormat="true" customHeight="true" hidden="false" ht="15.75" outlineLevel="0" r="238" s="171">
      <c r="A238" s="55" t="n">
        <v>107</v>
      </c>
      <c r="B238" s="55" t="n">
        <v>8106</v>
      </c>
      <c r="C238" s="55" t="s">
        <v>820</v>
      </c>
      <c r="D238" s="55" t="s">
        <v>450</v>
      </c>
      <c r="E238" s="56" t="s">
        <v>822</v>
      </c>
      <c r="F238" s="34" t="s">
        <v>823</v>
      </c>
      <c r="G238" s="55" t="s">
        <v>843</v>
      </c>
      <c r="H238" s="55" t="n">
        <v>230</v>
      </c>
      <c r="I238" s="55" t="s">
        <v>840</v>
      </c>
      <c r="J238" s="55" t="n">
        <v>9</v>
      </c>
      <c r="K238" s="34" t="s">
        <v>52</v>
      </c>
      <c r="L238" s="34" t="s">
        <v>52</v>
      </c>
      <c r="M238" s="36"/>
      <c r="N238" s="36" t="n">
        <v>27974</v>
      </c>
      <c r="O238" s="56" t="n">
        <v>2250</v>
      </c>
      <c r="P238" s="48" t="s">
        <v>319</v>
      </c>
      <c r="Q238" s="56" t="n">
        <v>2220</v>
      </c>
      <c r="R238" s="48" t="s">
        <v>319</v>
      </c>
      <c r="S238" s="56" t="n">
        <v>2622</v>
      </c>
      <c r="T238" s="48" t="s">
        <v>319</v>
      </c>
      <c r="U238" s="56" t="n">
        <v>2433</v>
      </c>
      <c r="V238" s="48" t="s">
        <v>319</v>
      </c>
      <c r="W238" s="56" t="n">
        <v>2128</v>
      </c>
      <c r="X238" s="48" t="s">
        <v>319</v>
      </c>
      <c r="Y238" s="56" t="n">
        <v>1842</v>
      </c>
      <c r="Z238" s="48" t="s">
        <v>319</v>
      </c>
      <c r="AA238" s="56" t="n">
        <v>2130</v>
      </c>
      <c r="AB238" s="48" t="s">
        <v>319</v>
      </c>
      <c r="AC238" s="56" t="n">
        <v>1852</v>
      </c>
      <c r="AD238" s="48" t="s">
        <v>319</v>
      </c>
      <c r="AE238" s="56" t="n">
        <v>2961</v>
      </c>
      <c r="AF238" s="48" t="s">
        <v>319</v>
      </c>
      <c r="AG238" s="56" t="n">
        <v>3034</v>
      </c>
      <c r="AH238" s="48" t="s">
        <v>319</v>
      </c>
      <c r="AI238" s="56" t="n">
        <v>2650</v>
      </c>
      <c r="AJ238" s="48" t="s">
        <v>319</v>
      </c>
      <c r="AK238" s="56" t="n">
        <v>2718</v>
      </c>
      <c r="AL238" s="48" t="s">
        <v>319</v>
      </c>
      <c r="AM238" s="237" t="n">
        <v>28840</v>
      </c>
      <c r="AN238" s="230"/>
      <c r="AO238" s="231"/>
      <c r="AP238" s="231"/>
    </row>
    <row collapsed="false" customFormat="true" customHeight="false" hidden="false" ht="15.75" outlineLevel="0" r="239" s="171">
      <c r="A239" s="55"/>
      <c r="B239" s="55"/>
      <c r="C239" s="55"/>
      <c r="D239" s="55"/>
      <c r="E239" s="56" t="s">
        <v>824</v>
      </c>
      <c r="F239" s="34" t="s">
        <v>823</v>
      </c>
      <c r="G239" s="55" t="s">
        <v>844</v>
      </c>
      <c r="H239" s="55" t="n">
        <v>271</v>
      </c>
      <c r="I239" s="55"/>
      <c r="J239" s="55"/>
      <c r="K239" s="34"/>
      <c r="L239" s="34"/>
      <c r="M239" s="36"/>
      <c r="N239" s="36" t="n">
        <v>26466</v>
      </c>
      <c r="O239" s="56" t="n">
        <v>2173</v>
      </c>
      <c r="P239" s="48" t="s">
        <v>319</v>
      </c>
      <c r="Q239" s="56" t="n">
        <v>1718</v>
      </c>
      <c r="R239" s="48" t="s">
        <v>319</v>
      </c>
      <c r="S239" s="56" t="n">
        <v>2139</v>
      </c>
      <c r="T239" s="48" t="s">
        <v>319</v>
      </c>
      <c r="U239" s="56" t="n">
        <v>1956</v>
      </c>
      <c r="V239" s="48" t="s">
        <v>319</v>
      </c>
      <c r="W239" s="56" t="n">
        <v>1794</v>
      </c>
      <c r="X239" s="48" t="s">
        <v>319</v>
      </c>
      <c r="Y239" s="56" t="n">
        <v>1483</v>
      </c>
      <c r="Z239" s="48" t="s">
        <v>319</v>
      </c>
      <c r="AA239" s="56" t="n">
        <v>1893</v>
      </c>
      <c r="AB239" s="48" t="s">
        <v>319</v>
      </c>
      <c r="AC239" s="56" t="n">
        <v>1633</v>
      </c>
      <c r="AD239" s="48" t="s">
        <v>319</v>
      </c>
      <c r="AE239" s="56" t="n">
        <v>2233</v>
      </c>
      <c r="AF239" s="48" t="s">
        <v>319</v>
      </c>
      <c r="AG239" s="56" t="n">
        <v>2272</v>
      </c>
      <c r="AH239" s="48" t="s">
        <v>319</v>
      </c>
      <c r="AI239" s="56" t="n">
        <v>2086</v>
      </c>
      <c r="AJ239" s="48" t="s">
        <v>319</v>
      </c>
      <c r="AK239" s="56" t="n">
        <v>2437</v>
      </c>
      <c r="AL239" s="48" t="s">
        <v>319</v>
      </c>
      <c r="AM239" s="237" t="n">
        <v>23817</v>
      </c>
      <c r="AN239" s="230"/>
      <c r="AO239" s="231"/>
      <c r="AP239" s="231"/>
    </row>
    <row collapsed="false" customFormat="true" customHeight="true" hidden="false" ht="15.75" outlineLevel="0" r="240" s="171">
      <c r="A240" s="55" t="n">
        <v>108</v>
      </c>
      <c r="B240" s="55" t="n">
        <v>8107</v>
      </c>
      <c r="C240" s="55" t="s">
        <v>820</v>
      </c>
      <c r="D240" s="55" t="s">
        <v>450</v>
      </c>
      <c r="E240" s="56"/>
      <c r="F240" s="34" t="s">
        <v>823</v>
      </c>
      <c r="G240" s="55" t="s">
        <v>843</v>
      </c>
      <c r="H240" s="55" t="n">
        <v>20</v>
      </c>
      <c r="I240" s="55" t="s">
        <v>840</v>
      </c>
      <c r="J240" s="55" t="n">
        <v>2</v>
      </c>
      <c r="K240" s="71"/>
      <c r="L240" s="71"/>
      <c r="M240" s="71"/>
      <c r="N240" s="71"/>
      <c r="O240" s="107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229"/>
      <c r="AN240" s="230"/>
      <c r="AO240" s="231"/>
      <c r="AP240" s="231"/>
    </row>
    <row collapsed="false" customFormat="true" customHeight="true" hidden="false" ht="15.75" outlineLevel="0" r="241" s="171">
      <c r="A241" s="55"/>
      <c r="B241" s="55"/>
      <c r="C241" s="55"/>
      <c r="D241" s="55"/>
      <c r="E241" s="56" t="s">
        <v>822</v>
      </c>
      <c r="F241" s="34" t="s">
        <v>823</v>
      </c>
      <c r="G241" s="55" t="s">
        <v>841</v>
      </c>
      <c r="H241" s="55" t="n">
        <v>8</v>
      </c>
      <c r="I241" s="55"/>
      <c r="J241" s="55"/>
      <c r="K241" s="71"/>
      <c r="L241" s="71"/>
      <c r="M241" s="71"/>
      <c r="N241" s="71"/>
      <c r="O241" s="107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229"/>
      <c r="AN241" s="230"/>
      <c r="AO241" s="231"/>
      <c r="AP241" s="231"/>
    </row>
    <row collapsed="false" customFormat="true" customHeight="true" hidden="false" ht="15.75" outlineLevel="0" r="242" s="171">
      <c r="A242" s="55"/>
      <c r="B242" s="55"/>
      <c r="C242" s="55"/>
      <c r="D242" s="55"/>
      <c r="E242" s="56" t="s">
        <v>824</v>
      </c>
      <c r="F242" s="34" t="s">
        <v>823</v>
      </c>
      <c r="G242" s="55" t="s">
        <v>839</v>
      </c>
      <c r="H242" s="55" t="n">
        <v>20</v>
      </c>
      <c r="I242" s="55"/>
      <c r="J242" s="55"/>
      <c r="K242" s="71"/>
      <c r="L242" s="71"/>
      <c r="M242" s="71" t="n">
        <v>170396</v>
      </c>
      <c r="N242" s="71" t="n">
        <v>225041</v>
      </c>
      <c r="O242" s="48" t="n">
        <v>17340</v>
      </c>
      <c r="P242" s="48" t="s">
        <v>319</v>
      </c>
      <c r="Q242" s="48" t="n">
        <v>11340</v>
      </c>
      <c r="R242" s="48" t="s">
        <v>319</v>
      </c>
      <c r="S242" s="48" t="n">
        <v>12180</v>
      </c>
      <c r="T242" s="48" t="s">
        <v>319</v>
      </c>
      <c r="U242" s="48" t="n">
        <v>11880</v>
      </c>
      <c r="V242" s="48" t="s">
        <v>319</v>
      </c>
      <c r="W242" s="48" t="n">
        <v>9750</v>
      </c>
      <c r="X242" s="48" t="s">
        <v>319</v>
      </c>
      <c r="Y242" s="48" t="n">
        <v>7200</v>
      </c>
      <c r="Z242" s="48" t="s">
        <v>319</v>
      </c>
      <c r="AA242" s="48" t="n">
        <v>8555</v>
      </c>
      <c r="AB242" s="48" t="s">
        <v>319</v>
      </c>
      <c r="AC242" s="48" t="n">
        <v>7786</v>
      </c>
      <c r="AD242" s="48" t="s">
        <v>319</v>
      </c>
      <c r="AE242" s="48" t="n">
        <v>11697</v>
      </c>
      <c r="AF242" s="48" t="s">
        <v>319</v>
      </c>
      <c r="AG242" s="48" t="n">
        <v>11172</v>
      </c>
      <c r="AH242" s="48" t="s">
        <v>319</v>
      </c>
      <c r="AI242" s="48" t="n">
        <v>10900</v>
      </c>
      <c r="AJ242" s="48" t="s">
        <v>319</v>
      </c>
      <c r="AK242" s="48" t="n">
        <v>13092</v>
      </c>
      <c r="AL242" s="48" t="s">
        <v>319</v>
      </c>
      <c r="AM242" s="239" t="n">
        <f aca="false">AK242+AI242+AG242+AE242+AC242+AA242+Y242+W242+U242+S242+Q242+O242</f>
        <v>132892</v>
      </c>
      <c r="AN242" s="236" t="s">
        <v>842</v>
      </c>
      <c r="AO242" s="231"/>
      <c r="AP242" s="231"/>
    </row>
    <row collapsed="false" customFormat="true" customHeight="true" hidden="false" ht="15.75" outlineLevel="0" r="243" s="171">
      <c r="A243" s="55" t="n">
        <v>109</v>
      </c>
      <c r="B243" s="55" t="n">
        <v>8108</v>
      </c>
      <c r="C243" s="55" t="s">
        <v>820</v>
      </c>
      <c r="D243" s="55" t="s">
        <v>450</v>
      </c>
      <c r="E243" s="56" t="s">
        <v>822</v>
      </c>
      <c r="F243" s="34" t="s">
        <v>823</v>
      </c>
      <c r="G243" s="55" t="s">
        <v>843</v>
      </c>
      <c r="H243" s="55" t="n">
        <v>215</v>
      </c>
      <c r="I243" s="55" t="s">
        <v>840</v>
      </c>
      <c r="J243" s="55" t="n">
        <v>9</v>
      </c>
      <c r="K243" s="34" t="s">
        <v>52</v>
      </c>
      <c r="L243" s="34" t="s">
        <v>52</v>
      </c>
      <c r="M243" s="36"/>
      <c r="N243" s="36" t="n">
        <v>33221</v>
      </c>
      <c r="O243" s="56" t="n">
        <v>2780</v>
      </c>
      <c r="P243" s="48" t="s">
        <v>319</v>
      </c>
      <c r="Q243" s="56" t="n">
        <v>2656</v>
      </c>
      <c r="R243" s="48" t="s">
        <v>319</v>
      </c>
      <c r="S243" s="56" t="n">
        <v>2644</v>
      </c>
      <c r="T243" s="48" t="s">
        <v>319</v>
      </c>
      <c r="U243" s="56" t="n">
        <v>2535</v>
      </c>
      <c r="V243" s="48" t="s">
        <v>319</v>
      </c>
      <c r="W243" s="56" t="n">
        <v>2074</v>
      </c>
      <c r="X243" s="48" t="s">
        <v>319</v>
      </c>
      <c r="Y243" s="56" t="n">
        <v>1630</v>
      </c>
      <c r="Z243" s="48" t="s">
        <v>319</v>
      </c>
      <c r="AA243" s="56" t="n">
        <v>2007</v>
      </c>
      <c r="AB243" s="48" t="s">
        <v>319</v>
      </c>
      <c r="AC243" s="56" t="n">
        <v>1811</v>
      </c>
      <c r="AD243" s="48" t="s">
        <v>319</v>
      </c>
      <c r="AE243" s="56" t="n">
        <v>2631</v>
      </c>
      <c r="AF243" s="48" t="s">
        <v>319</v>
      </c>
      <c r="AG243" s="56" t="n">
        <v>2732</v>
      </c>
      <c r="AH243" s="48" t="s">
        <v>319</v>
      </c>
      <c r="AI243" s="56" t="n">
        <v>2502</v>
      </c>
      <c r="AJ243" s="48" t="s">
        <v>319</v>
      </c>
      <c r="AK243" s="56" t="n">
        <v>2440</v>
      </c>
      <c r="AL243" s="48" t="s">
        <v>319</v>
      </c>
      <c r="AM243" s="237" t="n">
        <v>28442</v>
      </c>
      <c r="AN243" s="236"/>
      <c r="AO243" s="231"/>
      <c r="AP243" s="231"/>
    </row>
    <row collapsed="false" customFormat="true" customHeight="true" hidden="false" ht="15.75" outlineLevel="0" r="244" s="171">
      <c r="A244" s="55"/>
      <c r="B244" s="55"/>
      <c r="C244" s="55"/>
      <c r="D244" s="55"/>
      <c r="E244" s="56" t="s">
        <v>824</v>
      </c>
      <c r="F244" s="34" t="s">
        <v>823</v>
      </c>
      <c r="G244" s="55" t="s">
        <v>844</v>
      </c>
      <c r="H244" s="55" t="n">
        <v>235</v>
      </c>
      <c r="I244" s="55"/>
      <c r="J244" s="55"/>
      <c r="K244" s="34"/>
      <c r="L244" s="34"/>
      <c r="M244" s="36"/>
      <c r="N244" s="36" t="n">
        <v>24543</v>
      </c>
      <c r="O244" s="56" t="n">
        <v>2823</v>
      </c>
      <c r="P244" s="48" t="s">
        <v>319</v>
      </c>
      <c r="Q244" s="56" t="n">
        <v>2380</v>
      </c>
      <c r="R244" s="48" t="s">
        <v>319</v>
      </c>
      <c r="S244" s="56" t="n">
        <v>2196</v>
      </c>
      <c r="T244" s="48" t="s">
        <v>319</v>
      </c>
      <c r="U244" s="56" t="n">
        <v>1724</v>
      </c>
      <c r="V244" s="48" t="s">
        <v>319</v>
      </c>
      <c r="W244" s="56" t="n">
        <v>1307</v>
      </c>
      <c r="X244" s="48" t="s">
        <v>319</v>
      </c>
      <c r="Y244" s="56" t="n">
        <v>628</v>
      </c>
      <c r="Z244" s="48" t="s">
        <v>319</v>
      </c>
      <c r="AA244" s="56" t="n">
        <v>1179</v>
      </c>
      <c r="AB244" s="48" t="s">
        <v>319</v>
      </c>
      <c r="AC244" s="56" t="n">
        <v>1314</v>
      </c>
      <c r="AD244" s="48" t="s">
        <v>319</v>
      </c>
      <c r="AE244" s="56" t="n">
        <v>1526</v>
      </c>
      <c r="AF244" s="48" t="s">
        <v>319</v>
      </c>
      <c r="AG244" s="56" t="n">
        <v>1587</v>
      </c>
      <c r="AH244" s="48" t="s">
        <v>319</v>
      </c>
      <c r="AI244" s="56" t="n">
        <v>1675</v>
      </c>
      <c r="AJ244" s="48" t="s">
        <v>319</v>
      </c>
      <c r="AK244" s="56" t="n">
        <v>1783</v>
      </c>
      <c r="AL244" s="48" t="s">
        <v>319</v>
      </c>
      <c r="AM244" s="237" t="n">
        <v>20122</v>
      </c>
      <c r="AN244" s="236"/>
      <c r="AO244" s="231"/>
      <c r="AP244" s="231"/>
    </row>
    <row collapsed="false" customFormat="true" customHeight="true" hidden="false" ht="15.75" outlineLevel="0" r="245" s="171">
      <c r="A245" s="55" t="n">
        <v>110</v>
      </c>
      <c r="B245" s="55" t="n">
        <v>8109</v>
      </c>
      <c r="C245" s="55" t="s">
        <v>820</v>
      </c>
      <c r="D245" s="55" t="s">
        <v>450</v>
      </c>
      <c r="E245" s="56" t="s">
        <v>822</v>
      </c>
      <c r="F245" s="34" t="s">
        <v>823</v>
      </c>
      <c r="G245" s="55" t="s">
        <v>843</v>
      </c>
      <c r="H245" s="55" t="n">
        <v>150</v>
      </c>
      <c r="I245" s="55" t="s">
        <v>840</v>
      </c>
      <c r="J245" s="55" t="n">
        <v>6</v>
      </c>
      <c r="K245" s="34" t="s">
        <v>52</v>
      </c>
      <c r="L245" s="34" t="s">
        <v>52</v>
      </c>
      <c r="M245" s="36"/>
      <c r="N245" s="36" t="n">
        <v>20518</v>
      </c>
      <c r="O245" s="56" t="n">
        <v>2256</v>
      </c>
      <c r="P245" s="48" t="s">
        <v>319</v>
      </c>
      <c r="Q245" s="56" t="n">
        <v>1978</v>
      </c>
      <c r="R245" s="48" t="s">
        <v>319</v>
      </c>
      <c r="S245" s="56" t="n">
        <v>2103</v>
      </c>
      <c r="T245" s="48" t="s">
        <v>319</v>
      </c>
      <c r="U245" s="56" t="n">
        <v>2035</v>
      </c>
      <c r="V245" s="48" t="s">
        <v>319</v>
      </c>
      <c r="W245" s="56" t="n">
        <v>1776</v>
      </c>
      <c r="X245" s="48" t="s">
        <v>319</v>
      </c>
      <c r="Y245" s="56" t="n">
        <v>1287</v>
      </c>
      <c r="Z245" s="48" t="s">
        <v>319</v>
      </c>
      <c r="AA245" s="56" t="n">
        <v>1448</v>
      </c>
      <c r="AB245" s="48" t="s">
        <v>319</v>
      </c>
      <c r="AC245" s="56" t="n">
        <v>1371</v>
      </c>
      <c r="AD245" s="48" t="s">
        <v>319</v>
      </c>
      <c r="AE245" s="56" t="n">
        <v>2016</v>
      </c>
      <c r="AF245" s="48" t="s">
        <v>319</v>
      </c>
      <c r="AG245" s="56" t="n">
        <v>2175</v>
      </c>
      <c r="AH245" s="48" t="s">
        <v>319</v>
      </c>
      <c r="AI245" s="56" t="n">
        <v>1795</v>
      </c>
      <c r="AJ245" s="48" t="s">
        <v>319</v>
      </c>
      <c r="AK245" s="56" t="n">
        <v>1945</v>
      </c>
      <c r="AL245" s="48" t="s">
        <v>319</v>
      </c>
      <c r="AM245" s="237" t="n">
        <v>22185</v>
      </c>
      <c r="AN245" s="236"/>
      <c r="AO245" s="231"/>
      <c r="AP245" s="231"/>
    </row>
    <row collapsed="false" customFormat="true" customHeight="true" hidden="false" ht="15.75" outlineLevel="0" r="246" s="171">
      <c r="A246" s="55"/>
      <c r="B246" s="55"/>
      <c r="C246" s="55"/>
      <c r="D246" s="55"/>
      <c r="E246" s="56" t="s">
        <v>824</v>
      </c>
      <c r="F246" s="34" t="s">
        <v>823</v>
      </c>
      <c r="G246" s="55" t="s">
        <v>844</v>
      </c>
      <c r="H246" s="55" t="n">
        <v>183</v>
      </c>
      <c r="I246" s="55"/>
      <c r="J246" s="55"/>
      <c r="K246" s="34"/>
      <c r="L246" s="34"/>
      <c r="M246" s="36"/>
      <c r="N246" s="36" t="n">
        <v>16287</v>
      </c>
      <c r="O246" s="56" t="n">
        <v>1671</v>
      </c>
      <c r="P246" s="48" t="s">
        <v>319</v>
      </c>
      <c r="Q246" s="56" t="n">
        <v>1371</v>
      </c>
      <c r="R246" s="48" t="s">
        <v>319</v>
      </c>
      <c r="S246" s="56" t="n">
        <v>1112</v>
      </c>
      <c r="T246" s="48" t="s">
        <v>319</v>
      </c>
      <c r="U246" s="56" t="n">
        <v>982</v>
      </c>
      <c r="V246" s="48" t="s">
        <v>319</v>
      </c>
      <c r="W246" s="56" t="n">
        <v>1007</v>
      </c>
      <c r="X246" s="48" t="s">
        <v>319</v>
      </c>
      <c r="Y246" s="56" t="n">
        <v>777</v>
      </c>
      <c r="Z246" s="48" t="s">
        <v>319</v>
      </c>
      <c r="AA246" s="56" t="n">
        <v>1005</v>
      </c>
      <c r="AB246" s="48" t="s">
        <v>319</v>
      </c>
      <c r="AC246" s="56" t="n">
        <v>946</v>
      </c>
      <c r="AD246" s="48" t="s">
        <v>319</v>
      </c>
      <c r="AE246" s="56" t="n">
        <v>1073</v>
      </c>
      <c r="AF246" s="48" t="s">
        <v>319</v>
      </c>
      <c r="AG246" s="56" t="n">
        <v>1129</v>
      </c>
      <c r="AH246" s="48" t="s">
        <v>319</v>
      </c>
      <c r="AI246" s="56" t="n">
        <v>1119</v>
      </c>
      <c r="AJ246" s="48" t="s">
        <v>319</v>
      </c>
      <c r="AK246" s="56" t="n">
        <v>1322</v>
      </c>
      <c r="AL246" s="48" t="s">
        <v>319</v>
      </c>
      <c r="AM246" s="237" t="n">
        <v>13514</v>
      </c>
      <c r="AN246" s="236"/>
      <c r="AO246" s="231"/>
      <c r="AP246" s="231"/>
    </row>
    <row collapsed="false" customFormat="true" customHeight="true" hidden="false" ht="15.75" outlineLevel="0" r="247" s="171">
      <c r="A247" s="55" t="n">
        <v>111</v>
      </c>
      <c r="B247" s="55" t="n">
        <v>8110</v>
      </c>
      <c r="C247" s="55" t="s">
        <v>820</v>
      </c>
      <c r="D247" s="55" t="s">
        <v>450</v>
      </c>
      <c r="E247" s="56" t="s">
        <v>822</v>
      </c>
      <c r="F247" s="34" t="s">
        <v>823</v>
      </c>
      <c r="G247" s="55" t="s">
        <v>843</v>
      </c>
      <c r="H247" s="55" t="n">
        <v>80</v>
      </c>
      <c r="I247" s="55" t="s">
        <v>840</v>
      </c>
      <c r="J247" s="55" t="n">
        <v>4</v>
      </c>
      <c r="K247" s="34" t="s">
        <v>52</v>
      </c>
      <c r="L247" s="34" t="s">
        <v>52</v>
      </c>
      <c r="M247" s="36"/>
      <c r="N247" s="36" t="n">
        <v>11869</v>
      </c>
      <c r="O247" s="56" t="n">
        <v>1036</v>
      </c>
      <c r="P247" s="48" t="s">
        <v>319</v>
      </c>
      <c r="Q247" s="56" t="n">
        <v>925</v>
      </c>
      <c r="R247" s="48" t="s">
        <v>319</v>
      </c>
      <c r="S247" s="56" t="n">
        <v>997</v>
      </c>
      <c r="T247" s="48" t="s">
        <v>319</v>
      </c>
      <c r="U247" s="56" t="n">
        <v>950</v>
      </c>
      <c r="V247" s="48" t="s">
        <v>319</v>
      </c>
      <c r="W247" s="56" t="n">
        <v>888</v>
      </c>
      <c r="X247" s="48" t="s">
        <v>319</v>
      </c>
      <c r="Y247" s="56" t="n">
        <v>784</v>
      </c>
      <c r="Z247" s="48" t="s">
        <v>319</v>
      </c>
      <c r="AA247" s="56" t="n">
        <v>884</v>
      </c>
      <c r="AB247" s="48" t="s">
        <v>319</v>
      </c>
      <c r="AC247" s="56" t="n">
        <v>792</v>
      </c>
      <c r="AD247" s="48" t="s">
        <v>319</v>
      </c>
      <c r="AE247" s="56" t="n">
        <v>1014</v>
      </c>
      <c r="AF247" s="48" t="s">
        <v>319</v>
      </c>
      <c r="AG247" s="56" t="n">
        <v>1169</v>
      </c>
      <c r="AH247" s="48" t="s">
        <v>319</v>
      </c>
      <c r="AI247" s="56" t="n">
        <v>1017</v>
      </c>
      <c r="AJ247" s="48" t="s">
        <v>319</v>
      </c>
      <c r="AK247" s="56" t="n">
        <v>1219</v>
      </c>
      <c r="AL247" s="48" t="s">
        <v>319</v>
      </c>
      <c r="AM247" s="237" t="n">
        <v>11675</v>
      </c>
      <c r="AN247" s="236"/>
      <c r="AO247" s="231"/>
      <c r="AP247" s="231"/>
    </row>
    <row collapsed="false" customFormat="true" customHeight="true" hidden="false" ht="15.75" outlineLevel="0" r="248" s="171">
      <c r="A248" s="55"/>
      <c r="B248" s="55"/>
      <c r="C248" s="55"/>
      <c r="D248" s="55"/>
      <c r="E248" s="56" t="s">
        <v>824</v>
      </c>
      <c r="F248" s="34" t="s">
        <v>823</v>
      </c>
      <c r="G248" s="55" t="s">
        <v>844</v>
      </c>
      <c r="H248" s="55" t="n">
        <v>80</v>
      </c>
      <c r="I248" s="55"/>
      <c r="J248" s="55"/>
      <c r="K248" s="34"/>
      <c r="L248" s="34"/>
      <c r="M248" s="36"/>
      <c r="N248" s="36" t="n">
        <v>7694</v>
      </c>
      <c r="O248" s="56" t="n">
        <v>776</v>
      </c>
      <c r="P248" s="48" t="s">
        <v>319</v>
      </c>
      <c r="Q248" s="56" t="n">
        <v>539</v>
      </c>
      <c r="R248" s="48" t="s">
        <v>319</v>
      </c>
      <c r="S248" s="56" t="n">
        <v>661</v>
      </c>
      <c r="T248" s="48" t="s">
        <v>319</v>
      </c>
      <c r="U248" s="56" t="n">
        <v>661</v>
      </c>
      <c r="V248" s="48" t="s">
        <v>319</v>
      </c>
      <c r="W248" s="56" t="n">
        <v>499</v>
      </c>
      <c r="X248" s="48" t="s">
        <v>319</v>
      </c>
      <c r="Y248" s="56" t="n">
        <v>422</v>
      </c>
      <c r="Z248" s="48" t="s">
        <v>319</v>
      </c>
      <c r="AA248" s="56" t="n">
        <v>811</v>
      </c>
      <c r="AB248" s="48" t="s">
        <v>319</v>
      </c>
      <c r="AC248" s="56" t="n">
        <v>580</v>
      </c>
      <c r="AD248" s="48" t="s">
        <v>319</v>
      </c>
      <c r="AE248" s="56" t="n">
        <v>660</v>
      </c>
      <c r="AF248" s="48" t="s">
        <v>319</v>
      </c>
      <c r="AG248" s="56" t="n">
        <v>799</v>
      </c>
      <c r="AH248" s="48" t="s">
        <v>319</v>
      </c>
      <c r="AI248" s="56" t="n">
        <v>884</v>
      </c>
      <c r="AJ248" s="48" t="s">
        <v>319</v>
      </c>
      <c r="AK248" s="56" t="n">
        <v>1103</v>
      </c>
      <c r="AL248" s="48" t="s">
        <v>319</v>
      </c>
      <c r="AM248" s="237" t="n">
        <v>8395</v>
      </c>
      <c r="AN248" s="236"/>
      <c r="AO248" s="231"/>
      <c r="AP248" s="231"/>
    </row>
    <row collapsed="false" customFormat="true" customHeight="true" hidden="false" ht="15.75" outlineLevel="0" r="249" s="171">
      <c r="A249" s="55" t="n">
        <v>112</v>
      </c>
      <c r="B249" s="55" t="n">
        <v>8111</v>
      </c>
      <c r="C249" s="55" t="s">
        <v>820</v>
      </c>
      <c r="D249" s="55" t="s">
        <v>450</v>
      </c>
      <c r="E249" s="56" t="s">
        <v>822</v>
      </c>
      <c r="F249" s="34" t="s">
        <v>823</v>
      </c>
      <c r="G249" s="55" t="s">
        <v>843</v>
      </c>
      <c r="H249" s="55" t="n">
        <v>219</v>
      </c>
      <c r="I249" s="55" t="s">
        <v>840</v>
      </c>
      <c r="J249" s="55" t="n">
        <v>9</v>
      </c>
      <c r="K249" s="34" t="s">
        <v>52</v>
      </c>
      <c r="L249" s="34" t="s">
        <v>52</v>
      </c>
      <c r="M249" s="36"/>
      <c r="N249" s="36" t="n">
        <v>22350</v>
      </c>
      <c r="O249" s="56" t="n">
        <v>2007</v>
      </c>
      <c r="P249" s="48" t="s">
        <v>319</v>
      </c>
      <c r="Q249" s="56" t="n">
        <v>1737</v>
      </c>
      <c r="R249" s="48" t="s">
        <v>319</v>
      </c>
      <c r="S249" s="56" t="n">
        <v>1879</v>
      </c>
      <c r="T249" s="48" t="s">
        <v>319</v>
      </c>
      <c r="U249" s="56" t="n">
        <v>1895</v>
      </c>
      <c r="V249" s="48" t="s">
        <v>319</v>
      </c>
      <c r="W249" s="56" t="n">
        <v>1599</v>
      </c>
      <c r="X249" s="48" t="s">
        <v>319</v>
      </c>
      <c r="Y249" s="56" t="n">
        <v>1399</v>
      </c>
      <c r="Z249" s="48" t="s">
        <v>319</v>
      </c>
      <c r="AA249" s="56" t="n">
        <v>1790</v>
      </c>
      <c r="AB249" s="48" t="s">
        <v>319</v>
      </c>
      <c r="AC249" s="56" t="n">
        <v>1673</v>
      </c>
      <c r="AD249" s="48" t="s">
        <v>319</v>
      </c>
      <c r="AE249" s="56" t="n">
        <v>2498</v>
      </c>
      <c r="AF249" s="48" t="s">
        <v>319</v>
      </c>
      <c r="AG249" s="56" t="n">
        <v>2520</v>
      </c>
      <c r="AH249" s="48" t="s">
        <v>319</v>
      </c>
      <c r="AI249" s="56" t="n">
        <v>2229</v>
      </c>
      <c r="AJ249" s="48" t="s">
        <v>319</v>
      </c>
      <c r="AK249" s="56" t="n">
        <v>2625</v>
      </c>
      <c r="AL249" s="48" t="s">
        <v>319</v>
      </c>
      <c r="AM249" s="237" t="n">
        <v>23851</v>
      </c>
      <c r="AN249" s="236"/>
      <c r="AO249" s="231"/>
      <c r="AP249" s="231"/>
    </row>
    <row collapsed="false" customFormat="true" customHeight="true" hidden="false" ht="15.75" outlineLevel="0" r="250" s="171">
      <c r="A250" s="55"/>
      <c r="B250" s="55"/>
      <c r="C250" s="55"/>
      <c r="D250" s="55"/>
      <c r="E250" s="56" t="s">
        <v>824</v>
      </c>
      <c r="F250" s="34" t="s">
        <v>823</v>
      </c>
      <c r="G250" s="55" t="s">
        <v>844</v>
      </c>
      <c r="H250" s="55" t="n">
        <v>119</v>
      </c>
      <c r="I250" s="55"/>
      <c r="J250" s="55"/>
      <c r="K250" s="34"/>
      <c r="L250" s="34"/>
      <c r="M250" s="36"/>
      <c r="N250" s="34" t="n">
        <v>17694</v>
      </c>
      <c r="O250" s="56" t="n">
        <v>2060</v>
      </c>
      <c r="P250" s="48" t="s">
        <v>319</v>
      </c>
      <c r="Q250" s="56" t="n">
        <v>1819</v>
      </c>
      <c r="R250" s="48" t="s">
        <v>319</v>
      </c>
      <c r="S250" s="56" t="n">
        <v>1951</v>
      </c>
      <c r="T250" s="48" t="s">
        <v>319</v>
      </c>
      <c r="U250" s="56" t="n">
        <v>1671</v>
      </c>
      <c r="V250" s="48" t="s">
        <v>319</v>
      </c>
      <c r="W250" s="56" t="n">
        <v>1270</v>
      </c>
      <c r="X250" s="48" t="s">
        <v>319</v>
      </c>
      <c r="Y250" s="56" t="n">
        <v>922</v>
      </c>
      <c r="Z250" s="48" t="s">
        <v>319</v>
      </c>
      <c r="AA250" s="56" t="n">
        <v>849</v>
      </c>
      <c r="AB250" s="48" t="s">
        <v>319</v>
      </c>
      <c r="AC250" s="56" t="n">
        <v>1078</v>
      </c>
      <c r="AD250" s="48" t="s">
        <v>319</v>
      </c>
      <c r="AE250" s="56" t="n">
        <v>1390</v>
      </c>
      <c r="AF250" s="48" t="s">
        <v>319</v>
      </c>
      <c r="AG250" s="56" t="n">
        <v>1491</v>
      </c>
      <c r="AH250" s="48" t="s">
        <v>319</v>
      </c>
      <c r="AI250" s="56" t="n">
        <v>1800</v>
      </c>
      <c r="AJ250" s="48" t="s">
        <v>319</v>
      </c>
      <c r="AK250" s="56" t="n">
        <v>1842</v>
      </c>
      <c r="AL250" s="48" t="s">
        <v>319</v>
      </c>
      <c r="AM250" s="237" t="n">
        <v>18143</v>
      </c>
      <c r="AN250" s="236"/>
      <c r="AO250" s="231"/>
      <c r="AP250" s="231"/>
    </row>
    <row collapsed="false" customFormat="true" customHeight="true" hidden="false" ht="15.75" outlineLevel="0" r="251" s="171">
      <c r="A251" s="55" t="n">
        <v>113</v>
      </c>
      <c r="B251" s="55" t="n">
        <v>8112</v>
      </c>
      <c r="C251" s="55" t="s">
        <v>820</v>
      </c>
      <c r="D251" s="55" t="s">
        <v>450</v>
      </c>
      <c r="E251" s="56" t="s">
        <v>822</v>
      </c>
      <c r="F251" s="34" t="s">
        <v>823</v>
      </c>
      <c r="G251" s="55" t="s">
        <v>843</v>
      </c>
      <c r="H251" s="55" t="n">
        <v>80</v>
      </c>
      <c r="I251" s="55" t="s">
        <v>840</v>
      </c>
      <c r="J251" s="55" t="n">
        <v>4</v>
      </c>
      <c r="K251" s="34" t="s">
        <v>52</v>
      </c>
      <c r="L251" s="34" t="s">
        <v>52</v>
      </c>
      <c r="M251" s="36"/>
      <c r="N251" s="36" t="n">
        <v>10561</v>
      </c>
      <c r="O251" s="56" t="n">
        <v>892</v>
      </c>
      <c r="P251" s="48" t="s">
        <v>319</v>
      </c>
      <c r="Q251" s="56" t="n">
        <v>881</v>
      </c>
      <c r="R251" s="48" t="s">
        <v>319</v>
      </c>
      <c r="S251" s="56" t="n">
        <v>938</v>
      </c>
      <c r="T251" s="48" t="s">
        <v>319</v>
      </c>
      <c r="U251" s="56" t="n">
        <v>1012</v>
      </c>
      <c r="V251" s="48" t="s">
        <v>319</v>
      </c>
      <c r="W251" s="56" t="n">
        <v>773</v>
      </c>
      <c r="X251" s="48" t="s">
        <v>319</v>
      </c>
      <c r="Y251" s="56" t="n">
        <v>614</v>
      </c>
      <c r="Z251" s="48" t="s">
        <v>319</v>
      </c>
      <c r="AA251" s="56" t="n">
        <v>783</v>
      </c>
      <c r="AB251" s="48" t="s">
        <v>319</v>
      </c>
      <c r="AC251" s="56" t="n">
        <v>670</v>
      </c>
      <c r="AD251" s="48" t="s">
        <v>319</v>
      </c>
      <c r="AE251" s="56" t="n">
        <v>924</v>
      </c>
      <c r="AF251" s="48" t="s">
        <v>319</v>
      </c>
      <c r="AG251" s="56" t="n">
        <v>1094</v>
      </c>
      <c r="AH251" s="48" t="s">
        <v>319</v>
      </c>
      <c r="AI251" s="56" t="n">
        <v>1006</v>
      </c>
      <c r="AJ251" s="48" t="s">
        <v>319</v>
      </c>
      <c r="AK251" s="56" t="n">
        <v>1074</v>
      </c>
      <c r="AL251" s="48" t="s">
        <v>319</v>
      </c>
      <c r="AM251" s="237" t="n">
        <v>10661</v>
      </c>
      <c r="AN251" s="236"/>
      <c r="AO251" s="231"/>
      <c r="AP251" s="231"/>
    </row>
    <row collapsed="false" customFormat="true" customHeight="true" hidden="false" ht="15.75" outlineLevel="0" r="252" s="171">
      <c r="A252" s="55"/>
      <c r="B252" s="55"/>
      <c r="C252" s="55"/>
      <c r="D252" s="55"/>
      <c r="E252" s="56" t="s">
        <v>824</v>
      </c>
      <c r="F252" s="34" t="s">
        <v>823</v>
      </c>
      <c r="G252" s="55" t="s">
        <v>844</v>
      </c>
      <c r="H252" s="55" t="n">
        <v>103</v>
      </c>
      <c r="I252" s="55"/>
      <c r="J252" s="55"/>
      <c r="K252" s="34"/>
      <c r="L252" s="34"/>
      <c r="M252" s="36"/>
      <c r="N252" s="36" t="n">
        <v>12949</v>
      </c>
      <c r="O252" s="56" t="n">
        <v>1465</v>
      </c>
      <c r="P252" s="48" t="s">
        <v>319</v>
      </c>
      <c r="Q252" s="56" t="n">
        <v>1241</v>
      </c>
      <c r="R252" s="48" t="s">
        <v>319</v>
      </c>
      <c r="S252" s="56" t="n">
        <v>1095</v>
      </c>
      <c r="T252" s="48" t="s">
        <v>319</v>
      </c>
      <c r="U252" s="56" t="n">
        <v>989</v>
      </c>
      <c r="V252" s="48" t="s">
        <v>319</v>
      </c>
      <c r="W252" s="56" t="n">
        <v>844</v>
      </c>
      <c r="X252" s="48" t="s">
        <v>319</v>
      </c>
      <c r="Y252" s="56" t="n">
        <v>734</v>
      </c>
      <c r="Z252" s="48" t="s">
        <v>319</v>
      </c>
      <c r="AA252" s="56" t="n">
        <v>852</v>
      </c>
      <c r="AB252" s="48" t="s">
        <v>319</v>
      </c>
      <c r="AC252" s="56" t="n">
        <v>938</v>
      </c>
      <c r="AD252" s="48" t="s">
        <v>319</v>
      </c>
      <c r="AE252" s="56" t="n">
        <v>1195</v>
      </c>
      <c r="AF252" s="48" t="s">
        <v>319</v>
      </c>
      <c r="AG252" s="56" t="n">
        <v>1388</v>
      </c>
      <c r="AH252" s="48" t="s">
        <v>319</v>
      </c>
      <c r="AI252" s="56" t="n">
        <v>1111</v>
      </c>
      <c r="AJ252" s="48" t="s">
        <v>319</v>
      </c>
      <c r="AK252" s="56" t="n">
        <v>1540</v>
      </c>
      <c r="AL252" s="48" t="s">
        <v>319</v>
      </c>
      <c r="AM252" s="237" t="n">
        <v>13392</v>
      </c>
      <c r="AN252" s="236"/>
      <c r="AO252" s="231"/>
      <c r="AP252" s="231"/>
    </row>
    <row collapsed="false" customFormat="true" customHeight="true" hidden="false" ht="15.75" outlineLevel="0" r="253" s="171">
      <c r="A253" s="55" t="n">
        <v>114</v>
      </c>
      <c r="B253" s="55" t="n">
        <v>8113</v>
      </c>
      <c r="C253" s="55" t="s">
        <v>820</v>
      </c>
      <c r="D253" s="55" t="s">
        <v>450</v>
      </c>
      <c r="E253" s="56" t="s">
        <v>822</v>
      </c>
      <c r="F253" s="34" t="s">
        <v>823</v>
      </c>
      <c r="G253" s="55" t="s">
        <v>843</v>
      </c>
      <c r="H253" s="55" t="n">
        <v>80</v>
      </c>
      <c r="I253" s="55" t="s">
        <v>840</v>
      </c>
      <c r="J253" s="55" t="n">
        <v>4</v>
      </c>
      <c r="K253" s="34" t="s">
        <v>52</v>
      </c>
      <c r="L253" s="34" t="s">
        <v>52</v>
      </c>
      <c r="M253" s="36"/>
      <c r="N253" s="36" t="n">
        <v>12890</v>
      </c>
      <c r="O253" s="56" t="n">
        <v>1062</v>
      </c>
      <c r="P253" s="48" t="s">
        <v>319</v>
      </c>
      <c r="Q253" s="56" t="n">
        <v>908</v>
      </c>
      <c r="R253" s="48" t="s">
        <v>319</v>
      </c>
      <c r="S253" s="56" t="n">
        <v>981</v>
      </c>
      <c r="T253" s="48" t="s">
        <v>319</v>
      </c>
      <c r="U253" s="56" t="n">
        <v>1008</v>
      </c>
      <c r="V253" s="48" t="s">
        <v>319</v>
      </c>
      <c r="W253" s="56" t="n">
        <v>866</v>
      </c>
      <c r="X253" s="48" t="s">
        <v>319</v>
      </c>
      <c r="Y253" s="56" t="n">
        <v>694</v>
      </c>
      <c r="Z253" s="48" t="s">
        <v>319</v>
      </c>
      <c r="AA253" s="56" t="n">
        <v>888</v>
      </c>
      <c r="AB253" s="48" t="s">
        <v>319</v>
      </c>
      <c r="AC253" s="56" t="n">
        <v>783</v>
      </c>
      <c r="AD253" s="48" t="s">
        <v>319</v>
      </c>
      <c r="AE253" s="56" t="n">
        <v>1078</v>
      </c>
      <c r="AF253" s="48" t="s">
        <v>319</v>
      </c>
      <c r="AG253" s="56" t="n">
        <v>1225</v>
      </c>
      <c r="AH253" s="48" t="s">
        <v>319</v>
      </c>
      <c r="AI253" s="56" t="n">
        <v>1098</v>
      </c>
      <c r="AJ253" s="48" t="s">
        <v>319</v>
      </c>
      <c r="AK253" s="56" t="n">
        <v>1177</v>
      </c>
      <c r="AL253" s="48" t="s">
        <v>319</v>
      </c>
      <c r="AM253" s="237" t="n">
        <v>11768</v>
      </c>
      <c r="AN253" s="236"/>
      <c r="AO253" s="231"/>
      <c r="AP253" s="231"/>
    </row>
    <row collapsed="false" customFormat="true" customHeight="true" hidden="false" ht="15.75" outlineLevel="0" r="254" s="171">
      <c r="A254" s="55"/>
      <c r="B254" s="55"/>
      <c r="C254" s="55"/>
      <c r="D254" s="55"/>
      <c r="E254" s="56" t="s">
        <v>824</v>
      </c>
      <c r="F254" s="34" t="s">
        <v>823</v>
      </c>
      <c r="G254" s="55" t="s">
        <v>844</v>
      </c>
      <c r="H254" s="55" t="n">
        <v>80</v>
      </c>
      <c r="I254" s="55"/>
      <c r="J254" s="55"/>
      <c r="K254" s="34"/>
      <c r="L254" s="34"/>
      <c r="M254" s="36"/>
      <c r="N254" s="36" t="n">
        <v>13491</v>
      </c>
      <c r="O254" s="56" t="n">
        <v>1343</v>
      </c>
      <c r="P254" s="48" t="s">
        <v>319</v>
      </c>
      <c r="Q254" s="56" t="n">
        <v>1205</v>
      </c>
      <c r="R254" s="48" t="s">
        <v>319</v>
      </c>
      <c r="S254" s="56" t="n">
        <v>1048</v>
      </c>
      <c r="T254" s="48" t="s">
        <v>319</v>
      </c>
      <c r="U254" s="56" t="n">
        <v>916</v>
      </c>
      <c r="V254" s="48" t="s">
        <v>319</v>
      </c>
      <c r="W254" s="56" t="n">
        <v>805</v>
      </c>
      <c r="X254" s="48" t="s">
        <v>319</v>
      </c>
      <c r="Y254" s="56" t="n">
        <v>632</v>
      </c>
      <c r="Z254" s="48" t="s">
        <v>319</v>
      </c>
      <c r="AA254" s="56" t="n">
        <v>762</v>
      </c>
      <c r="AB254" s="48" t="s">
        <v>319</v>
      </c>
      <c r="AC254" s="56" t="n">
        <v>703</v>
      </c>
      <c r="AD254" s="48" t="s">
        <v>319</v>
      </c>
      <c r="AE254" s="56" t="n">
        <v>987</v>
      </c>
      <c r="AF254" s="48" t="s">
        <v>319</v>
      </c>
      <c r="AG254" s="56" t="n">
        <v>1103</v>
      </c>
      <c r="AH254" s="48" t="s">
        <v>319</v>
      </c>
      <c r="AI254" s="56" t="n">
        <v>1002</v>
      </c>
      <c r="AJ254" s="48" t="s">
        <v>319</v>
      </c>
      <c r="AK254" s="56" t="n">
        <v>1406</v>
      </c>
      <c r="AL254" s="48" t="s">
        <v>319</v>
      </c>
      <c r="AM254" s="237" t="n">
        <v>11912</v>
      </c>
      <c r="AN254" s="236"/>
      <c r="AO254" s="231"/>
      <c r="AP254" s="231"/>
    </row>
    <row collapsed="false" customFormat="true" customHeight="true" hidden="false" ht="15.75" outlineLevel="0" r="255" s="171">
      <c r="A255" s="55" t="n">
        <v>115</v>
      </c>
      <c r="B255" s="55" t="n">
        <v>8114</v>
      </c>
      <c r="C255" s="196" t="s">
        <v>820</v>
      </c>
      <c r="D255" s="55" t="s">
        <v>450</v>
      </c>
      <c r="E255" s="56"/>
      <c r="F255" s="34" t="s">
        <v>823</v>
      </c>
      <c r="G255" s="55" t="s">
        <v>843</v>
      </c>
      <c r="H255" s="55" t="n">
        <v>90</v>
      </c>
      <c r="I255" s="55" t="s">
        <v>853</v>
      </c>
      <c r="J255" s="55" t="n">
        <v>9</v>
      </c>
      <c r="K255" s="71" t="s">
        <v>52</v>
      </c>
      <c r="L255" s="71" t="s">
        <v>52</v>
      </c>
      <c r="M255" s="71"/>
      <c r="N255" s="71"/>
      <c r="O255" s="107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229"/>
      <c r="AN255" s="230"/>
      <c r="AO255" s="231"/>
      <c r="AP255" s="231"/>
    </row>
    <row collapsed="false" customFormat="false" customHeight="false" hidden="false" ht="15.75" outlineLevel="0" r="256">
      <c r="A256" s="55"/>
      <c r="B256" s="55"/>
      <c r="C256" s="196"/>
      <c r="D256" s="55"/>
      <c r="E256" s="56" t="s">
        <v>822</v>
      </c>
      <c r="F256" s="34" t="s">
        <v>823</v>
      </c>
      <c r="G256" s="55" t="s">
        <v>844</v>
      </c>
      <c r="H256" s="55" t="n">
        <v>8</v>
      </c>
      <c r="I256" s="55"/>
      <c r="J256" s="55"/>
      <c r="K256" s="71"/>
      <c r="L256" s="71"/>
      <c r="M256" s="71" t="n">
        <v>6488</v>
      </c>
      <c r="N256" s="71" t="n">
        <v>7293</v>
      </c>
      <c r="O256" s="48" t="n">
        <v>658</v>
      </c>
      <c r="P256" s="48" t="s">
        <v>319</v>
      </c>
      <c r="Q256" s="48" t="n">
        <v>591</v>
      </c>
      <c r="R256" s="48" t="s">
        <v>319</v>
      </c>
      <c r="S256" s="48" t="n">
        <v>644</v>
      </c>
      <c r="T256" s="48" t="s">
        <v>319</v>
      </c>
      <c r="U256" s="48" t="n">
        <v>663</v>
      </c>
      <c r="V256" s="48" t="s">
        <v>319</v>
      </c>
      <c r="W256" s="48" t="n">
        <v>642</v>
      </c>
      <c r="X256" s="48" t="s">
        <v>319</v>
      </c>
      <c r="Y256" s="48" t="n">
        <v>600</v>
      </c>
      <c r="Z256" s="48" t="s">
        <v>319</v>
      </c>
      <c r="AA256" s="48" t="n">
        <v>667</v>
      </c>
      <c r="AB256" s="48" t="s">
        <v>319</v>
      </c>
      <c r="AC256" s="48" t="n">
        <v>593</v>
      </c>
      <c r="AD256" s="48" t="s">
        <v>319</v>
      </c>
      <c r="AE256" s="48" t="n">
        <v>719</v>
      </c>
      <c r="AF256" s="48" t="s">
        <v>319</v>
      </c>
      <c r="AG256" s="48" t="n">
        <v>661</v>
      </c>
      <c r="AH256" s="48" t="s">
        <v>319</v>
      </c>
      <c r="AI256" s="48" t="n">
        <v>610</v>
      </c>
      <c r="AJ256" s="48" t="s">
        <v>319</v>
      </c>
      <c r="AK256" s="48" t="n">
        <v>637</v>
      </c>
      <c r="AL256" s="48" t="s">
        <v>319</v>
      </c>
      <c r="AM256" s="239" t="n">
        <v>7685</v>
      </c>
      <c r="AN256" s="230"/>
      <c r="AO256" s="231"/>
      <c r="AP256" s="231"/>
    </row>
    <row collapsed="false" customFormat="false" customHeight="false" hidden="false" ht="15.75" outlineLevel="0" r="257">
      <c r="A257" s="55"/>
      <c r="B257" s="55"/>
      <c r="C257" s="196"/>
      <c r="D257" s="55"/>
      <c r="E257" s="56" t="s">
        <v>824</v>
      </c>
      <c r="F257" s="34" t="s">
        <v>823</v>
      </c>
      <c r="G257" s="55" t="s">
        <v>839</v>
      </c>
      <c r="H257" s="55" t="n">
        <v>55</v>
      </c>
      <c r="I257" s="55"/>
      <c r="J257" s="55"/>
      <c r="K257" s="71"/>
      <c r="L257" s="71"/>
      <c r="M257" s="71" t="n">
        <v>29409</v>
      </c>
      <c r="N257" s="71" t="n">
        <v>24755</v>
      </c>
      <c r="O257" s="48" t="n">
        <v>2804</v>
      </c>
      <c r="P257" s="48" t="s">
        <v>319</v>
      </c>
      <c r="Q257" s="48" t="n">
        <v>2224</v>
      </c>
      <c r="R257" s="48" t="s">
        <v>319</v>
      </c>
      <c r="S257" s="48" t="n">
        <v>2306</v>
      </c>
      <c r="T257" s="48" t="s">
        <v>319</v>
      </c>
      <c r="U257" s="48" t="n">
        <v>2074</v>
      </c>
      <c r="V257" s="48" t="s">
        <v>319</v>
      </c>
      <c r="W257" s="48" t="n">
        <v>1498</v>
      </c>
      <c r="X257" s="48" t="s">
        <v>319</v>
      </c>
      <c r="Y257" s="48" t="n">
        <v>1153</v>
      </c>
      <c r="Z257" s="48" t="s">
        <v>319</v>
      </c>
      <c r="AA257" s="48" t="n">
        <v>1190</v>
      </c>
      <c r="AB257" s="48" t="s">
        <v>319</v>
      </c>
      <c r="AC257" s="48" t="n">
        <v>1128</v>
      </c>
      <c r="AD257" s="48" t="s">
        <v>319</v>
      </c>
      <c r="AE257" s="48" t="n">
        <v>1681</v>
      </c>
      <c r="AF257" s="48" t="s">
        <v>319</v>
      </c>
      <c r="AG257" s="48" t="n">
        <v>2209</v>
      </c>
      <c r="AH257" s="48" t="s">
        <v>319</v>
      </c>
      <c r="AI257" s="48" t="n">
        <v>2407</v>
      </c>
      <c r="AJ257" s="48" t="s">
        <v>319</v>
      </c>
      <c r="AK257" s="48" t="n">
        <v>2512</v>
      </c>
      <c r="AL257" s="48" t="s">
        <v>319</v>
      </c>
      <c r="AM257" s="239" t="n">
        <v>23186</v>
      </c>
      <c r="AN257" s="230"/>
      <c r="AO257" s="231"/>
      <c r="AP257" s="231"/>
    </row>
    <row collapsed="false" customFormat="false" customHeight="true" hidden="false" ht="15.75" outlineLevel="0" r="258">
      <c r="A258" s="55" t="n">
        <v>116</v>
      </c>
      <c r="B258" s="55" t="n">
        <v>8115</v>
      </c>
      <c r="C258" s="196" t="s">
        <v>820</v>
      </c>
      <c r="D258" s="55" t="s">
        <v>450</v>
      </c>
      <c r="E258" s="56"/>
      <c r="F258" s="34" t="s">
        <v>823</v>
      </c>
      <c r="G258" s="55" t="s">
        <v>843</v>
      </c>
      <c r="H258" s="55" t="n">
        <v>92</v>
      </c>
      <c r="I258" s="55" t="s">
        <v>853</v>
      </c>
      <c r="J258" s="55" t="n">
        <v>9</v>
      </c>
      <c r="K258" s="71" t="s">
        <v>52</v>
      </c>
      <c r="L258" s="71" t="s">
        <v>52</v>
      </c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82"/>
      <c r="AN258" s="230"/>
      <c r="AO258" s="231"/>
      <c r="AP258" s="231"/>
    </row>
    <row collapsed="false" customFormat="false" customHeight="true" hidden="false" ht="15.75" outlineLevel="0" r="259">
      <c r="A259" s="55"/>
      <c r="B259" s="55"/>
      <c r="C259" s="196"/>
      <c r="D259" s="55"/>
      <c r="E259" s="56" t="s">
        <v>822</v>
      </c>
      <c r="F259" s="34" t="s">
        <v>823</v>
      </c>
      <c r="G259" s="55" t="s">
        <v>844</v>
      </c>
      <c r="H259" s="55" t="n">
        <v>8</v>
      </c>
      <c r="I259" s="55"/>
      <c r="J259" s="55"/>
      <c r="K259" s="71"/>
      <c r="L259" s="71"/>
      <c r="M259" s="71" t="n">
        <v>8023</v>
      </c>
      <c r="N259" s="71" t="n">
        <v>8483</v>
      </c>
      <c r="O259" s="48" t="n">
        <v>711</v>
      </c>
      <c r="P259" s="48" t="s">
        <v>319</v>
      </c>
      <c r="Q259" s="48" t="n">
        <v>653</v>
      </c>
      <c r="R259" s="48" t="s">
        <v>319</v>
      </c>
      <c r="S259" s="48" t="n">
        <v>717</v>
      </c>
      <c r="T259" s="48" t="s">
        <v>319</v>
      </c>
      <c r="U259" s="48" t="n">
        <v>745</v>
      </c>
      <c r="V259" s="48" t="s">
        <v>319</v>
      </c>
      <c r="W259" s="48" t="n">
        <v>789</v>
      </c>
      <c r="X259" s="48" t="s">
        <v>319</v>
      </c>
      <c r="Y259" s="48" t="n">
        <v>716</v>
      </c>
      <c r="Z259" s="48" t="s">
        <v>319</v>
      </c>
      <c r="AA259" s="48" t="n">
        <v>868</v>
      </c>
      <c r="AB259" s="48" t="s">
        <v>319</v>
      </c>
      <c r="AC259" s="48" t="n">
        <v>761</v>
      </c>
      <c r="AD259" s="48" t="s">
        <v>319</v>
      </c>
      <c r="AE259" s="48" t="n">
        <v>851</v>
      </c>
      <c r="AF259" s="48" t="s">
        <v>319</v>
      </c>
      <c r="AG259" s="48" t="n">
        <v>834</v>
      </c>
      <c r="AH259" s="48" t="s">
        <v>319</v>
      </c>
      <c r="AI259" s="48" t="n">
        <v>705</v>
      </c>
      <c r="AJ259" s="48" t="s">
        <v>319</v>
      </c>
      <c r="AK259" s="48" t="n">
        <v>766</v>
      </c>
      <c r="AL259" s="48" t="s">
        <v>319</v>
      </c>
      <c r="AM259" s="239" t="n">
        <v>9116</v>
      </c>
      <c r="AN259" s="230"/>
      <c r="AO259" s="231"/>
      <c r="AP259" s="231"/>
    </row>
    <row collapsed="false" customFormat="false" customHeight="true" hidden="false" ht="15.75" outlineLevel="0" r="260">
      <c r="A260" s="55"/>
      <c r="B260" s="55"/>
      <c r="C260" s="196"/>
      <c r="D260" s="55"/>
      <c r="E260" s="56" t="s">
        <v>824</v>
      </c>
      <c r="F260" s="34" t="s">
        <v>823</v>
      </c>
      <c r="G260" s="55" t="s">
        <v>839</v>
      </c>
      <c r="H260" s="55" t="n">
        <v>51</v>
      </c>
      <c r="I260" s="55"/>
      <c r="J260" s="55"/>
      <c r="K260" s="71"/>
      <c r="L260" s="71"/>
      <c r="M260" s="71" t="n">
        <v>29245</v>
      </c>
      <c r="N260" s="71" t="n">
        <v>25786</v>
      </c>
      <c r="O260" s="48" t="n">
        <v>3268</v>
      </c>
      <c r="P260" s="48" t="s">
        <v>319</v>
      </c>
      <c r="Q260" s="48" t="n">
        <v>2526</v>
      </c>
      <c r="R260" s="48" t="s">
        <v>319</v>
      </c>
      <c r="S260" s="48" t="n">
        <v>2497</v>
      </c>
      <c r="T260" s="48" t="s">
        <v>319</v>
      </c>
      <c r="U260" s="48" t="n">
        <v>2232</v>
      </c>
      <c r="V260" s="48" t="s">
        <v>319</v>
      </c>
      <c r="W260" s="48" t="n">
        <v>1620</v>
      </c>
      <c r="X260" s="48" t="s">
        <v>319</v>
      </c>
      <c r="Y260" s="48" t="n">
        <v>1191</v>
      </c>
      <c r="Z260" s="48" t="s">
        <v>319</v>
      </c>
      <c r="AA260" s="48" t="n">
        <v>1297</v>
      </c>
      <c r="AB260" s="48" t="s">
        <v>319</v>
      </c>
      <c r="AC260" s="48" t="n">
        <v>1268</v>
      </c>
      <c r="AD260" s="48" t="s">
        <v>319</v>
      </c>
      <c r="AE260" s="48" t="n">
        <v>1811</v>
      </c>
      <c r="AF260" s="48" t="s">
        <v>319</v>
      </c>
      <c r="AG260" s="48" t="n">
        <v>2396</v>
      </c>
      <c r="AH260" s="48" t="s">
        <v>319</v>
      </c>
      <c r="AI260" s="48" t="n">
        <v>2298</v>
      </c>
      <c r="AJ260" s="48" t="s">
        <v>319</v>
      </c>
      <c r="AK260" s="48" t="n">
        <v>2519</v>
      </c>
      <c r="AL260" s="48" t="s">
        <v>319</v>
      </c>
      <c r="AM260" s="239" t="n">
        <v>24923</v>
      </c>
      <c r="AN260" s="230"/>
      <c r="AO260" s="231"/>
      <c r="AP260" s="231"/>
    </row>
    <row collapsed="false" customFormat="false" customHeight="true" hidden="false" ht="15.75" outlineLevel="0" r="261">
      <c r="A261" s="55" t="n">
        <v>117</v>
      </c>
      <c r="B261" s="55" t="n">
        <v>8116</v>
      </c>
      <c r="C261" s="196" t="s">
        <v>820</v>
      </c>
      <c r="D261" s="55" t="s">
        <v>450</v>
      </c>
      <c r="E261" s="56"/>
      <c r="F261" s="34" t="s">
        <v>823</v>
      </c>
      <c r="G261" s="55" t="s">
        <v>843</v>
      </c>
      <c r="H261" s="55" t="n">
        <v>32</v>
      </c>
      <c r="I261" s="55" t="s">
        <v>853</v>
      </c>
      <c r="J261" s="55" t="n">
        <v>4</v>
      </c>
      <c r="K261" s="71" t="s">
        <v>52</v>
      </c>
      <c r="L261" s="71" t="s">
        <v>52</v>
      </c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82"/>
      <c r="AN261" s="230"/>
      <c r="AO261" s="231"/>
      <c r="AP261" s="231"/>
    </row>
    <row collapsed="false" customFormat="false" customHeight="true" hidden="false" ht="15.75" outlineLevel="0" r="262">
      <c r="A262" s="55"/>
      <c r="B262" s="55"/>
      <c r="C262" s="196"/>
      <c r="D262" s="55"/>
      <c r="E262" s="56" t="s">
        <v>822</v>
      </c>
      <c r="F262" s="34" t="s">
        <v>823</v>
      </c>
      <c r="G262" s="55" t="s">
        <v>844</v>
      </c>
      <c r="H262" s="55" t="n">
        <v>8</v>
      </c>
      <c r="I262" s="55"/>
      <c r="J262" s="55"/>
      <c r="K262" s="71"/>
      <c r="L262" s="71"/>
      <c r="M262" s="71" t="n">
        <v>2742</v>
      </c>
      <c r="N262" s="71" t="n">
        <v>3434</v>
      </c>
      <c r="O262" s="48" t="n">
        <v>294</v>
      </c>
      <c r="P262" s="48" t="s">
        <v>319</v>
      </c>
      <c r="Q262" s="48" t="n">
        <v>253</v>
      </c>
      <c r="R262" s="48" t="s">
        <v>319</v>
      </c>
      <c r="S262" s="48" t="n">
        <v>274</v>
      </c>
      <c r="T262" s="48" t="s">
        <v>319</v>
      </c>
      <c r="U262" s="48" t="n">
        <v>298</v>
      </c>
      <c r="V262" s="48" t="s">
        <v>319</v>
      </c>
      <c r="W262" s="48" t="n">
        <v>284</v>
      </c>
      <c r="X262" s="48" t="s">
        <v>319</v>
      </c>
      <c r="Y262" s="48" t="n">
        <v>252</v>
      </c>
      <c r="Z262" s="48" t="s">
        <v>319</v>
      </c>
      <c r="AA262" s="48" t="n">
        <v>248</v>
      </c>
      <c r="AB262" s="48" t="s">
        <v>319</v>
      </c>
      <c r="AC262" s="48" t="n">
        <v>238</v>
      </c>
      <c r="AD262" s="48" t="s">
        <v>319</v>
      </c>
      <c r="AE262" s="48" t="n">
        <v>298</v>
      </c>
      <c r="AF262" s="48" t="s">
        <v>319</v>
      </c>
      <c r="AG262" s="48" t="n">
        <v>253</v>
      </c>
      <c r="AH262" s="48" t="s">
        <v>319</v>
      </c>
      <c r="AI262" s="48" t="n">
        <v>248</v>
      </c>
      <c r="AJ262" s="48" t="s">
        <v>319</v>
      </c>
      <c r="AK262" s="48" t="n">
        <v>261</v>
      </c>
      <c r="AL262" s="48" t="s">
        <v>319</v>
      </c>
      <c r="AM262" s="239" t="n">
        <v>3201</v>
      </c>
      <c r="AN262" s="230"/>
      <c r="AO262" s="231"/>
      <c r="AP262" s="231"/>
    </row>
    <row collapsed="false" customFormat="false" customHeight="true" hidden="false" ht="15.75" outlineLevel="0" r="263">
      <c r="A263" s="55"/>
      <c r="B263" s="55"/>
      <c r="C263" s="196"/>
      <c r="D263" s="55"/>
      <c r="E263" s="56" t="s">
        <v>824</v>
      </c>
      <c r="F263" s="34" t="s">
        <v>823</v>
      </c>
      <c r="G263" s="55" t="s">
        <v>839</v>
      </c>
      <c r="H263" s="55" t="n">
        <v>18</v>
      </c>
      <c r="I263" s="55"/>
      <c r="J263" s="55"/>
      <c r="K263" s="71"/>
      <c r="L263" s="71"/>
      <c r="M263" s="71" t="n">
        <v>11593</v>
      </c>
      <c r="N263" s="71" t="n">
        <v>9681</v>
      </c>
      <c r="O263" s="48" t="n">
        <v>1103</v>
      </c>
      <c r="P263" s="48" t="s">
        <v>319</v>
      </c>
      <c r="Q263" s="48" t="n">
        <v>903</v>
      </c>
      <c r="R263" s="48" t="s">
        <v>319</v>
      </c>
      <c r="S263" s="48" t="n">
        <v>880</v>
      </c>
      <c r="T263" s="48" t="s">
        <v>319</v>
      </c>
      <c r="U263" s="48" t="n">
        <v>788</v>
      </c>
      <c r="V263" s="48" t="s">
        <v>319</v>
      </c>
      <c r="W263" s="48" t="n">
        <v>573</v>
      </c>
      <c r="X263" s="48" t="s">
        <v>319</v>
      </c>
      <c r="Y263" s="48" t="n">
        <v>408</v>
      </c>
      <c r="Z263" s="48" t="s">
        <v>319</v>
      </c>
      <c r="AA263" s="48" t="n">
        <v>539</v>
      </c>
      <c r="AB263" s="48" t="s">
        <v>319</v>
      </c>
      <c r="AC263" s="48" t="n">
        <v>414</v>
      </c>
      <c r="AD263" s="48" t="s">
        <v>319</v>
      </c>
      <c r="AE263" s="48" t="n">
        <v>571</v>
      </c>
      <c r="AF263" s="48" t="s">
        <v>319</v>
      </c>
      <c r="AG263" s="48" t="n">
        <v>824</v>
      </c>
      <c r="AH263" s="48" t="s">
        <v>319</v>
      </c>
      <c r="AI263" s="48" t="n">
        <v>827</v>
      </c>
      <c r="AJ263" s="48" t="s">
        <v>319</v>
      </c>
      <c r="AK263" s="48" t="n">
        <v>822</v>
      </c>
      <c r="AL263" s="48" t="s">
        <v>319</v>
      </c>
      <c r="AM263" s="239" t="n">
        <v>8652</v>
      </c>
      <c r="AN263" s="230"/>
      <c r="AO263" s="231"/>
      <c r="AP263" s="231"/>
    </row>
    <row collapsed="false" customFormat="false" customHeight="true" hidden="false" ht="15.75" outlineLevel="0" r="264">
      <c r="A264" s="55" t="n">
        <v>118</v>
      </c>
      <c r="B264" s="55" t="n">
        <v>8117</v>
      </c>
      <c r="C264" s="196" t="s">
        <v>820</v>
      </c>
      <c r="D264" s="55" t="s">
        <v>450</v>
      </c>
      <c r="E264" s="56"/>
      <c r="F264" s="34" t="s">
        <v>823</v>
      </c>
      <c r="G264" s="55" t="s">
        <v>843</v>
      </c>
      <c r="H264" s="55" t="n">
        <v>90</v>
      </c>
      <c r="I264" s="55" t="s">
        <v>853</v>
      </c>
      <c r="J264" s="55" t="n">
        <v>9</v>
      </c>
      <c r="K264" s="71" t="s">
        <v>52</v>
      </c>
      <c r="L264" s="71" t="s">
        <v>52</v>
      </c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82"/>
      <c r="AN264" s="230"/>
      <c r="AO264" s="231"/>
      <c r="AP264" s="231"/>
    </row>
    <row collapsed="false" customFormat="false" customHeight="true" hidden="false" ht="15.75" outlineLevel="0" r="265">
      <c r="A265" s="55"/>
      <c r="B265" s="55"/>
      <c r="C265" s="196"/>
      <c r="D265" s="55"/>
      <c r="E265" s="56" t="s">
        <v>822</v>
      </c>
      <c r="F265" s="34" t="s">
        <v>823</v>
      </c>
      <c r="G265" s="55" t="s">
        <v>844</v>
      </c>
      <c r="H265" s="55" t="n">
        <v>8</v>
      </c>
      <c r="I265" s="55"/>
      <c r="J265" s="55"/>
      <c r="K265" s="71"/>
      <c r="L265" s="71"/>
      <c r="M265" s="71" t="n">
        <v>5820</v>
      </c>
      <c r="N265" s="71" t="n">
        <v>7018</v>
      </c>
      <c r="O265" s="48" t="n">
        <v>598</v>
      </c>
      <c r="P265" s="48" t="s">
        <v>319</v>
      </c>
      <c r="Q265" s="48" t="n">
        <v>551</v>
      </c>
      <c r="R265" s="48" t="s">
        <v>319</v>
      </c>
      <c r="S265" s="48" t="n">
        <v>613</v>
      </c>
      <c r="T265" s="48" t="s">
        <v>319</v>
      </c>
      <c r="U265" s="48" t="n">
        <v>650</v>
      </c>
      <c r="V265" s="48" t="s">
        <v>319</v>
      </c>
      <c r="W265" s="48" t="n">
        <v>645</v>
      </c>
      <c r="X265" s="48" t="s">
        <v>319</v>
      </c>
      <c r="Y265" s="48" t="n">
        <v>564</v>
      </c>
      <c r="Z265" s="48" t="s">
        <v>319</v>
      </c>
      <c r="AA265" s="48" t="n">
        <v>610</v>
      </c>
      <c r="AB265" s="48" t="s">
        <v>319</v>
      </c>
      <c r="AC265" s="48" t="n">
        <v>561</v>
      </c>
      <c r="AD265" s="48" t="s">
        <v>319</v>
      </c>
      <c r="AE265" s="48" t="n">
        <v>647</v>
      </c>
      <c r="AF265" s="48" t="s">
        <v>319</v>
      </c>
      <c r="AG265" s="48" t="n">
        <v>626</v>
      </c>
      <c r="AH265" s="48" t="s">
        <v>319</v>
      </c>
      <c r="AI265" s="48" t="n">
        <v>606</v>
      </c>
      <c r="AJ265" s="48" t="s">
        <v>319</v>
      </c>
      <c r="AK265" s="48" t="n">
        <v>627</v>
      </c>
      <c r="AL265" s="48" t="s">
        <v>319</v>
      </c>
      <c r="AM265" s="239" t="n">
        <v>7298</v>
      </c>
      <c r="AN265" s="230"/>
      <c r="AO265" s="231"/>
      <c r="AP265" s="231"/>
    </row>
    <row collapsed="false" customFormat="false" customHeight="true" hidden="false" ht="15.75" outlineLevel="0" r="266">
      <c r="A266" s="55"/>
      <c r="B266" s="55"/>
      <c r="C266" s="196"/>
      <c r="D266" s="55"/>
      <c r="E266" s="56" t="s">
        <v>824</v>
      </c>
      <c r="F266" s="34" t="s">
        <v>823</v>
      </c>
      <c r="G266" s="55" t="s">
        <v>839</v>
      </c>
      <c r="H266" s="55" t="n">
        <v>55</v>
      </c>
      <c r="I266" s="55"/>
      <c r="J266" s="55"/>
      <c r="K266" s="71"/>
      <c r="L266" s="71"/>
      <c r="M266" s="71" t="n">
        <v>29776</v>
      </c>
      <c r="N266" s="71" t="n">
        <v>24258</v>
      </c>
      <c r="O266" s="48" t="n">
        <v>2826</v>
      </c>
      <c r="P266" s="48" t="s">
        <v>319</v>
      </c>
      <c r="Q266" s="48" t="n">
        <v>2297</v>
      </c>
      <c r="R266" s="48" t="s">
        <v>319</v>
      </c>
      <c r="S266" s="48" t="n">
        <v>2408</v>
      </c>
      <c r="T266" s="48" t="s">
        <v>319</v>
      </c>
      <c r="U266" s="48" t="n">
        <v>2273</v>
      </c>
      <c r="V266" s="48" t="s">
        <v>319</v>
      </c>
      <c r="W266" s="48" t="n">
        <v>1914</v>
      </c>
      <c r="X266" s="48" t="s">
        <v>319</v>
      </c>
      <c r="Y266" s="48" t="n">
        <v>1405</v>
      </c>
      <c r="Z266" s="48" t="s">
        <v>319</v>
      </c>
      <c r="AA266" s="48" t="n">
        <v>1396</v>
      </c>
      <c r="AB266" s="48" t="s">
        <v>319</v>
      </c>
      <c r="AC266" s="48" t="n">
        <v>1259</v>
      </c>
      <c r="AD266" s="48" t="s">
        <v>319</v>
      </c>
      <c r="AE266" s="48" t="n">
        <v>1677</v>
      </c>
      <c r="AF266" s="48" t="s">
        <v>319</v>
      </c>
      <c r="AG266" s="48" t="n">
        <v>2213</v>
      </c>
      <c r="AH266" s="48" t="s">
        <v>319</v>
      </c>
      <c r="AI266" s="48" t="n">
        <v>2322</v>
      </c>
      <c r="AJ266" s="48" t="s">
        <v>319</v>
      </c>
      <c r="AK266" s="48" t="n">
        <v>2797</v>
      </c>
      <c r="AL266" s="48" t="s">
        <v>319</v>
      </c>
      <c r="AM266" s="239" t="n">
        <v>24787</v>
      </c>
      <c r="AN266" s="230"/>
      <c r="AO266" s="231"/>
      <c r="AP266" s="231"/>
    </row>
    <row collapsed="false" customFormat="false" customHeight="true" hidden="false" ht="15.75" outlineLevel="0" r="267">
      <c r="A267" s="55" t="n">
        <v>119</v>
      </c>
      <c r="B267" s="55" t="n">
        <v>8118</v>
      </c>
      <c r="C267" s="196" t="s">
        <v>820</v>
      </c>
      <c r="D267" s="55" t="s">
        <v>450</v>
      </c>
      <c r="E267" s="56"/>
      <c r="F267" s="34" t="s">
        <v>823</v>
      </c>
      <c r="G267" s="55" t="s">
        <v>843</v>
      </c>
      <c r="H267" s="55" t="n">
        <v>92</v>
      </c>
      <c r="I267" s="55" t="s">
        <v>853</v>
      </c>
      <c r="J267" s="55" t="n">
        <v>9</v>
      </c>
      <c r="K267" s="71" t="s">
        <v>52</v>
      </c>
      <c r="L267" s="71" t="s">
        <v>52</v>
      </c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82"/>
      <c r="AN267" s="230"/>
      <c r="AO267" s="231"/>
      <c r="AP267" s="231"/>
    </row>
    <row collapsed="false" customFormat="false" customHeight="true" hidden="false" ht="15.75" outlineLevel="0" r="268">
      <c r="A268" s="55"/>
      <c r="B268" s="55"/>
      <c r="C268" s="196"/>
      <c r="D268" s="55"/>
      <c r="E268" s="56" t="s">
        <v>822</v>
      </c>
      <c r="F268" s="34" t="s">
        <v>823</v>
      </c>
      <c r="G268" s="55" t="s">
        <v>844</v>
      </c>
      <c r="H268" s="55" t="n">
        <v>8</v>
      </c>
      <c r="I268" s="55"/>
      <c r="J268" s="55"/>
      <c r="K268" s="71"/>
      <c r="L268" s="71"/>
      <c r="M268" s="71" t="n">
        <v>5147</v>
      </c>
      <c r="N268" s="71" t="n">
        <v>5738</v>
      </c>
      <c r="O268" s="48" t="n">
        <v>521</v>
      </c>
      <c r="P268" s="48" t="s">
        <v>319</v>
      </c>
      <c r="Q268" s="48" t="n">
        <v>502</v>
      </c>
      <c r="R268" s="48" t="s">
        <v>319</v>
      </c>
      <c r="S268" s="48" t="n">
        <v>569</v>
      </c>
      <c r="T268" s="48" t="s">
        <v>319</v>
      </c>
      <c r="U268" s="48" t="n">
        <v>636</v>
      </c>
      <c r="V268" s="48" t="s">
        <v>319</v>
      </c>
      <c r="W268" s="48" t="n">
        <v>629</v>
      </c>
      <c r="X268" s="48" t="s">
        <v>319</v>
      </c>
      <c r="Y268" s="48" t="n">
        <v>535</v>
      </c>
      <c r="Z268" s="48" t="s">
        <v>319</v>
      </c>
      <c r="AA268" s="48" t="n">
        <v>614</v>
      </c>
      <c r="AB268" s="48" t="s">
        <v>319</v>
      </c>
      <c r="AC268" s="48" t="n">
        <v>536</v>
      </c>
      <c r="AD268" s="48" t="s">
        <v>319</v>
      </c>
      <c r="AE268" s="48" t="n">
        <v>650</v>
      </c>
      <c r="AF268" s="48" t="s">
        <v>319</v>
      </c>
      <c r="AG268" s="48" t="n">
        <v>605</v>
      </c>
      <c r="AH268" s="48" t="s">
        <v>319</v>
      </c>
      <c r="AI268" s="48" t="n">
        <v>576</v>
      </c>
      <c r="AJ268" s="48" t="s">
        <v>319</v>
      </c>
      <c r="AK268" s="48" t="n">
        <v>596</v>
      </c>
      <c r="AL268" s="48" t="s">
        <v>319</v>
      </c>
      <c r="AM268" s="239" t="n">
        <v>6969</v>
      </c>
      <c r="AN268" s="230"/>
      <c r="AO268" s="231"/>
      <c r="AP268" s="231"/>
    </row>
    <row collapsed="false" customFormat="false" customHeight="true" hidden="false" ht="15.75" outlineLevel="0" r="269">
      <c r="A269" s="55"/>
      <c r="B269" s="55"/>
      <c r="C269" s="196"/>
      <c r="D269" s="55"/>
      <c r="E269" s="56" t="s">
        <v>824</v>
      </c>
      <c r="F269" s="34" t="s">
        <v>823</v>
      </c>
      <c r="G269" s="55" t="s">
        <v>839</v>
      </c>
      <c r="H269" s="55" t="n">
        <v>51</v>
      </c>
      <c r="I269" s="55"/>
      <c r="J269" s="55"/>
      <c r="K269" s="71"/>
      <c r="L269" s="71"/>
      <c r="M269" s="71" t="n">
        <v>27072</v>
      </c>
      <c r="N269" s="71" t="n">
        <v>25155</v>
      </c>
      <c r="O269" s="48" t="n">
        <v>2755</v>
      </c>
      <c r="P269" s="48" t="s">
        <v>319</v>
      </c>
      <c r="Q269" s="48" t="n">
        <v>2242</v>
      </c>
      <c r="R269" s="48" t="s">
        <v>319</v>
      </c>
      <c r="S269" s="48" t="n">
        <v>2153</v>
      </c>
      <c r="T269" s="48" t="s">
        <v>319</v>
      </c>
      <c r="U269" s="48" t="n">
        <v>1971</v>
      </c>
      <c r="V269" s="48" t="s">
        <v>319</v>
      </c>
      <c r="W269" s="48" t="n">
        <v>1468</v>
      </c>
      <c r="X269" s="48" t="s">
        <v>319</v>
      </c>
      <c r="Y269" s="48" t="n">
        <v>1128</v>
      </c>
      <c r="Z269" s="48" t="s">
        <v>319</v>
      </c>
      <c r="AA269" s="48" t="n">
        <v>1536</v>
      </c>
      <c r="AB269" s="48" t="s">
        <v>319</v>
      </c>
      <c r="AC269" s="48" t="n">
        <v>1250</v>
      </c>
      <c r="AD269" s="48" t="s">
        <v>319</v>
      </c>
      <c r="AE269" s="48" t="n">
        <v>1800</v>
      </c>
      <c r="AF269" s="48" t="s">
        <v>319</v>
      </c>
      <c r="AG269" s="48" t="n">
        <v>2267</v>
      </c>
      <c r="AH269" s="48" t="s">
        <v>319</v>
      </c>
      <c r="AI269" s="48" t="n">
        <v>2377</v>
      </c>
      <c r="AJ269" s="48" t="s">
        <v>319</v>
      </c>
      <c r="AK269" s="48" t="n">
        <v>2564</v>
      </c>
      <c r="AL269" s="48" t="s">
        <v>319</v>
      </c>
      <c r="AM269" s="239" t="n">
        <v>23511</v>
      </c>
      <c r="AN269" s="230"/>
      <c r="AO269" s="231"/>
      <c r="AP269" s="231"/>
    </row>
    <row collapsed="false" customFormat="false" customHeight="true" hidden="false" ht="15.75" outlineLevel="0" r="270">
      <c r="A270" s="55" t="n">
        <v>120</v>
      </c>
      <c r="B270" s="55" t="n">
        <v>8119</v>
      </c>
      <c r="C270" s="196" t="s">
        <v>820</v>
      </c>
      <c r="D270" s="55" t="s">
        <v>450</v>
      </c>
      <c r="E270" s="56"/>
      <c r="F270" s="34" t="s">
        <v>823</v>
      </c>
      <c r="G270" s="55" t="s">
        <v>843</v>
      </c>
      <c r="H270" s="55" t="n">
        <v>32</v>
      </c>
      <c r="I270" s="55" t="s">
        <v>853</v>
      </c>
      <c r="J270" s="55" t="n">
        <v>4</v>
      </c>
      <c r="K270" s="71" t="s">
        <v>52</v>
      </c>
      <c r="L270" s="71" t="s">
        <v>52</v>
      </c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82"/>
      <c r="AN270" s="230"/>
      <c r="AO270" s="231"/>
      <c r="AP270" s="231"/>
    </row>
    <row collapsed="false" customFormat="false" customHeight="true" hidden="false" ht="15.75" outlineLevel="0" r="271">
      <c r="A271" s="55"/>
      <c r="B271" s="55"/>
      <c r="C271" s="196"/>
      <c r="D271" s="55"/>
      <c r="E271" s="56" t="s">
        <v>822</v>
      </c>
      <c r="F271" s="34" t="s">
        <v>823</v>
      </c>
      <c r="G271" s="55" t="s">
        <v>844</v>
      </c>
      <c r="H271" s="55" t="n">
        <v>8</v>
      </c>
      <c r="I271" s="55"/>
      <c r="J271" s="55"/>
      <c r="K271" s="71"/>
      <c r="L271" s="71"/>
      <c r="M271" s="71" t="n">
        <v>1945</v>
      </c>
      <c r="N271" s="71" t="n">
        <v>2555</v>
      </c>
      <c r="O271" s="48" t="n">
        <v>217</v>
      </c>
      <c r="P271" s="48" t="s">
        <v>319</v>
      </c>
      <c r="Q271" s="48" t="n">
        <v>207</v>
      </c>
      <c r="R271" s="48" t="s">
        <v>319</v>
      </c>
      <c r="S271" s="48" t="n">
        <v>213</v>
      </c>
      <c r="T271" s="48" t="s">
        <v>319</v>
      </c>
      <c r="U271" s="48" t="n">
        <v>234</v>
      </c>
      <c r="V271" s="48" t="s">
        <v>319</v>
      </c>
      <c r="W271" s="48" t="n">
        <v>213</v>
      </c>
      <c r="X271" s="48" t="s">
        <v>319</v>
      </c>
      <c r="Y271" s="48" t="n">
        <v>224</v>
      </c>
      <c r="Z271" s="48" t="s">
        <v>319</v>
      </c>
      <c r="AA271" s="48" t="n">
        <v>232</v>
      </c>
      <c r="AB271" s="48" t="s">
        <v>319</v>
      </c>
      <c r="AC271" s="48" t="n">
        <v>239</v>
      </c>
      <c r="AD271" s="48" t="s">
        <v>319</v>
      </c>
      <c r="AE271" s="48" t="n">
        <v>308</v>
      </c>
      <c r="AF271" s="48" t="s">
        <v>319</v>
      </c>
      <c r="AG271" s="48" t="n">
        <v>262</v>
      </c>
      <c r="AH271" s="48" t="s">
        <v>319</v>
      </c>
      <c r="AI271" s="48" t="n">
        <v>227</v>
      </c>
      <c r="AJ271" s="48" t="s">
        <v>319</v>
      </c>
      <c r="AK271" s="48" t="n">
        <v>252</v>
      </c>
      <c r="AL271" s="48" t="s">
        <v>319</v>
      </c>
      <c r="AM271" s="239" t="n">
        <v>2828</v>
      </c>
      <c r="AN271" s="230"/>
      <c r="AO271" s="231"/>
      <c r="AP271" s="231"/>
    </row>
    <row collapsed="false" customFormat="false" customHeight="true" hidden="false" ht="15.75" outlineLevel="0" r="272">
      <c r="A272" s="55"/>
      <c r="B272" s="55"/>
      <c r="C272" s="196"/>
      <c r="D272" s="55"/>
      <c r="E272" s="56" t="s">
        <v>824</v>
      </c>
      <c r="F272" s="34" t="s">
        <v>823</v>
      </c>
      <c r="G272" s="55" t="s">
        <v>839</v>
      </c>
      <c r="H272" s="55" t="n">
        <v>18</v>
      </c>
      <c r="I272" s="55"/>
      <c r="J272" s="55"/>
      <c r="K272" s="71"/>
      <c r="L272" s="71"/>
      <c r="M272" s="71" t="n">
        <v>17984</v>
      </c>
      <c r="N272" s="71" t="n">
        <v>15381</v>
      </c>
      <c r="O272" s="48" t="n">
        <v>1165</v>
      </c>
      <c r="P272" s="48" t="s">
        <v>319</v>
      </c>
      <c r="Q272" s="48" t="n">
        <v>970</v>
      </c>
      <c r="R272" s="48" t="s">
        <v>319</v>
      </c>
      <c r="S272" s="48" t="n">
        <v>1020</v>
      </c>
      <c r="T272" s="48" t="s">
        <v>319</v>
      </c>
      <c r="U272" s="48" t="n">
        <v>1019</v>
      </c>
      <c r="V272" s="48" t="s">
        <v>319</v>
      </c>
      <c r="W272" s="48" t="n">
        <v>666</v>
      </c>
      <c r="X272" s="48" t="s">
        <v>319</v>
      </c>
      <c r="Y272" s="48" t="n">
        <v>475</v>
      </c>
      <c r="Z272" s="48" t="s">
        <v>319</v>
      </c>
      <c r="AA272" s="48" t="n">
        <v>528</v>
      </c>
      <c r="AB272" s="48" t="s">
        <v>319</v>
      </c>
      <c r="AC272" s="48" t="n">
        <v>538</v>
      </c>
      <c r="AD272" s="48" t="s">
        <v>319</v>
      </c>
      <c r="AE272" s="48" t="n">
        <v>714</v>
      </c>
      <c r="AF272" s="48" t="s">
        <v>319</v>
      </c>
      <c r="AG272" s="48" t="n">
        <v>873</v>
      </c>
      <c r="AH272" s="48" t="s">
        <v>319</v>
      </c>
      <c r="AI272" s="48" t="n">
        <v>911</v>
      </c>
      <c r="AJ272" s="48" t="s">
        <v>319</v>
      </c>
      <c r="AK272" s="48" t="n">
        <v>998</v>
      </c>
      <c r="AL272" s="48" t="s">
        <v>319</v>
      </c>
      <c r="AM272" s="239" t="n">
        <v>9877</v>
      </c>
      <c r="AN272" s="230"/>
      <c r="AO272" s="231"/>
      <c r="AP272" s="231"/>
    </row>
    <row collapsed="false" customFormat="true" customHeight="true" hidden="false" ht="15.75" outlineLevel="0" r="273" s="171">
      <c r="A273" s="55" t="n">
        <v>121</v>
      </c>
      <c r="B273" s="55" t="n">
        <v>8120</v>
      </c>
      <c r="C273" s="196" t="s">
        <v>820</v>
      </c>
      <c r="D273" s="55" t="s">
        <v>450</v>
      </c>
      <c r="E273" s="56"/>
      <c r="F273" s="34" t="s">
        <v>823</v>
      </c>
      <c r="G273" s="55" t="s">
        <v>843</v>
      </c>
      <c r="H273" s="55" t="n">
        <v>90</v>
      </c>
      <c r="I273" s="55" t="s">
        <v>853</v>
      </c>
      <c r="J273" s="55" t="n">
        <v>9</v>
      </c>
      <c r="K273" s="71" t="s">
        <v>52</v>
      </c>
      <c r="L273" s="71" t="s">
        <v>52</v>
      </c>
      <c r="M273" s="71"/>
      <c r="N273" s="71"/>
      <c r="O273" s="107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229"/>
      <c r="AN273" s="230"/>
      <c r="AO273" s="231"/>
      <c r="AP273" s="231"/>
    </row>
    <row collapsed="false" customFormat="false" customHeight="true" hidden="false" ht="15.75" outlineLevel="0" r="274">
      <c r="A274" s="55"/>
      <c r="B274" s="55"/>
      <c r="C274" s="196"/>
      <c r="D274" s="55"/>
      <c r="E274" s="56" t="s">
        <v>822</v>
      </c>
      <c r="F274" s="34" t="s">
        <v>823</v>
      </c>
      <c r="G274" s="55" t="s">
        <v>844</v>
      </c>
      <c r="H274" s="55" t="n">
        <v>8</v>
      </c>
      <c r="I274" s="55"/>
      <c r="J274" s="55"/>
      <c r="K274" s="71"/>
      <c r="L274" s="71"/>
      <c r="M274" s="55" t="n">
        <v>6981</v>
      </c>
      <c r="N274" s="55" t="n">
        <v>8233</v>
      </c>
      <c r="O274" s="42" t="n">
        <v>700</v>
      </c>
      <c r="P274" s="48" t="s">
        <v>319</v>
      </c>
      <c r="Q274" s="42" t="n">
        <v>635</v>
      </c>
      <c r="R274" s="48" t="s">
        <v>319</v>
      </c>
      <c r="S274" s="42" t="n">
        <v>697</v>
      </c>
      <c r="T274" s="48" t="s">
        <v>319</v>
      </c>
      <c r="U274" s="42" t="n">
        <v>751</v>
      </c>
      <c r="V274" s="48" t="s">
        <v>319</v>
      </c>
      <c r="W274" s="42" t="n">
        <v>717</v>
      </c>
      <c r="X274" s="48" t="s">
        <v>319</v>
      </c>
      <c r="Y274" s="42" t="n">
        <v>683</v>
      </c>
      <c r="Z274" s="48" t="s">
        <v>319</v>
      </c>
      <c r="AA274" s="42" t="n">
        <v>718</v>
      </c>
      <c r="AB274" s="48" t="s">
        <v>319</v>
      </c>
      <c r="AC274" s="42" t="n">
        <v>653</v>
      </c>
      <c r="AD274" s="48" t="s">
        <v>319</v>
      </c>
      <c r="AE274" s="42" t="n">
        <v>750</v>
      </c>
      <c r="AF274" s="48" t="s">
        <v>319</v>
      </c>
      <c r="AG274" s="42" t="n">
        <v>732</v>
      </c>
      <c r="AH274" s="48" t="s">
        <v>319</v>
      </c>
      <c r="AI274" s="42" t="n">
        <v>670</v>
      </c>
      <c r="AJ274" s="48" t="s">
        <v>319</v>
      </c>
      <c r="AK274" s="42" t="n">
        <v>687</v>
      </c>
      <c r="AL274" s="48" t="s">
        <v>319</v>
      </c>
      <c r="AM274" s="240" t="n">
        <v>8393</v>
      </c>
      <c r="AN274" s="230"/>
      <c r="AO274" s="231"/>
      <c r="AP274" s="231"/>
    </row>
    <row collapsed="false" customFormat="true" customHeight="true" hidden="false" ht="15.75" outlineLevel="0" r="275" s="171">
      <c r="A275" s="55"/>
      <c r="B275" s="55"/>
      <c r="C275" s="196"/>
      <c r="D275" s="55"/>
      <c r="E275" s="56" t="s">
        <v>824</v>
      </c>
      <c r="F275" s="34" t="s">
        <v>823</v>
      </c>
      <c r="G275" s="55" t="s">
        <v>839</v>
      </c>
      <c r="H275" s="55" t="n">
        <v>55</v>
      </c>
      <c r="I275" s="55"/>
      <c r="J275" s="55"/>
      <c r="K275" s="71"/>
      <c r="L275" s="71"/>
      <c r="M275" s="36" t="n">
        <v>28666</v>
      </c>
      <c r="N275" s="36" t="n">
        <v>24156</v>
      </c>
      <c r="O275" s="56" t="n">
        <v>2794</v>
      </c>
      <c r="P275" s="48" t="s">
        <v>319</v>
      </c>
      <c r="Q275" s="56" t="n">
        <v>2222</v>
      </c>
      <c r="R275" s="48" t="s">
        <v>319</v>
      </c>
      <c r="S275" s="56" t="n">
        <v>2144</v>
      </c>
      <c r="T275" s="48" t="s">
        <v>319</v>
      </c>
      <c r="U275" s="56" t="n">
        <v>1979</v>
      </c>
      <c r="V275" s="48" t="s">
        <v>319</v>
      </c>
      <c r="W275" s="56" t="n">
        <v>1470</v>
      </c>
      <c r="X275" s="48" t="s">
        <v>319</v>
      </c>
      <c r="Y275" s="56" t="n">
        <v>1090</v>
      </c>
      <c r="Z275" s="48" t="s">
        <v>319</v>
      </c>
      <c r="AA275" s="56" t="n">
        <v>1133</v>
      </c>
      <c r="AB275" s="48" t="s">
        <v>319</v>
      </c>
      <c r="AC275" s="56" t="n">
        <v>1062</v>
      </c>
      <c r="AD275" s="48" t="s">
        <v>319</v>
      </c>
      <c r="AE275" s="56" t="n">
        <v>1557</v>
      </c>
      <c r="AF275" s="48" t="s">
        <v>319</v>
      </c>
      <c r="AG275" s="56" t="n">
        <v>2068</v>
      </c>
      <c r="AH275" s="48" t="s">
        <v>319</v>
      </c>
      <c r="AI275" s="56" t="n">
        <v>2319</v>
      </c>
      <c r="AJ275" s="48" t="s">
        <v>319</v>
      </c>
      <c r="AK275" s="56" t="n">
        <v>2640</v>
      </c>
      <c r="AL275" s="48" t="s">
        <v>319</v>
      </c>
      <c r="AM275" s="237" t="n">
        <v>22478</v>
      </c>
      <c r="AN275" s="230"/>
      <c r="AO275" s="231"/>
      <c r="AP275" s="231"/>
    </row>
    <row collapsed="false" customFormat="true" customHeight="true" hidden="false" ht="15.75" outlineLevel="0" r="276" s="171">
      <c r="A276" s="55" t="n">
        <v>122</v>
      </c>
      <c r="B276" s="55" t="n">
        <v>8121</v>
      </c>
      <c r="C276" s="196" t="s">
        <v>820</v>
      </c>
      <c r="D276" s="55" t="s">
        <v>450</v>
      </c>
      <c r="E276" s="56"/>
      <c r="F276" s="34" t="s">
        <v>823</v>
      </c>
      <c r="G276" s="55" t="s">
        <v>843</v>
      </c>
      <c r="H276" s="55" t="n">
        <v>92</v>
      </c>
      <c r="I276" s="55" t="s">
        <v>853</v>
      </c>
      <c r="J276" s="55" t="n">
        <v>9</v>
      </c>
      <c r="K276" s="71" t="s">
        <v>52</v>
      </c>
      <c r="L276" s="71" t="s">
        <v>52</v>
      </c>
      <c r="M276" s="71"/>
      <c r="N276" s="71"/>
      <c r="O276" s="107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229"/>
      <c r="AN276" s="230"/>
      <c r="AO276" s="231"/>
      <c r="AP276" s="231"/>
    </row>
    <row collapsed="false" customFormat="true" customHeight="true" hidden="false" ht="15.75" outlineLevel="0" r="277" s="171">
      <c r="A277" s="55"/>
      <c r="B277" s="55"/>
      <c r="C277" s="196"/>
      <c r="D277" s="55"/>
      <c r="E277" s="56" t="s">
        <v>822</v>
      </c>
      <c r="F277" s="34" t="s">
        <v>823</v>
      </c>
      <c r="G277" s="55" t="s">
        <v>844</v>
      </c>
      <c r="H277" s="55" t="n">
        <v>8</v>
      </c>
      <c r="I277" s="55"/>
      <c r="J277" s="55"/>
      <c r="K277" s="71"/>
      <c r="L277" s="71"/>
      <c r="M277" s="36" t="n">
        <v>7475</v>
      </c>
      <c r="N277" s="36" t="n">
        <v>8038</v>
      </c>
      <c r="O277" s="56" t="n">
        <v>709</v>
      </c>
      <c r="P277" s="48" t="s">
        <v>319</v>
      </c>
      <c r="Q277" s="56" t="n">
        <v>648</v>
      </c>
      <c r="R277" s="48" t="s">
        <v>319</v>
      </c>
      <c r="S277" s="56" t="n">
        <v>702</v>
      </c>
      <c r="T277" s="48" t="s">
        <v>319</v>
      </c>
      <c r="U277" s="56" t="n">
        <v>751</v>
      </c>
      <c r="V277" s="48" t="s">
        <v>319</v>
      </c>
      <c r="W277" s="56" t="n">
        <v>713</v>
      </c>
      <c r="X277" s="48" t="s">
        <v>319</v>
      </c>
      <c r="Y277" s="56" t="n">
        <v>634</v>
      </c>
      <c r="Z277" s="48" t="s">
        <v>319</v>
      </c>
      <c r="AA277" s="56" t="n">
        <v>710</v>
      </c>
      <c r="AB277" s="48" t="s">
        <v>319</v>
      </c>
      <c r="AC277" s="56" t="n">
        <v>610</v>
      </c>
      <c r="AD277" s="48" t="s">
        <v>319</v>
      </c>
      <c r="AE277" s="56" t="n">
        <v>671</v>
      </c>
      <c r="AF277" s="48" t="s">
        <v>319</v>
      </c>
      <c r="AG277" s="56" t="n">
        <v>629</v>
      </c>
      <c r="AH277" s="48" t="s">
        <v>319</v>
      </c>
      <c r="AI277" s="56" t="n">
        <v>596</v>
      </c>
      <c r="AJ277" s="48" t="s">
        <v>319</v>
      </c>
      <c r="AK277" s="56" t="n">
        <v>670</v>
      </c>
      <c r="AL277" s="48" t="s">
        <v>319</v>
      </c>
      <c r="AM277" s="237" t="n">
        <v>8043</v>
      </c>
      <c r="AN277" s="230"/>
      <c r="AO277" s="231"/>
      <c r="AP277" s="231"/>
    </row>
    <row collapsed="false" customFormat="true" customHeight="true" hidden="false" ht="15.75" outlineLevel="0" r="278" s="171">
      <c r="A278" s="55"/>
      <c r="B278" s="55"/>
      <c r="C278" s="196"/>
      <c r="D278" s="55"/>
      <c r="E278" s="56" t="s">
        <v>824</v>
      </c>
      <c r="F278" s="34" t="s">
        <v>823</v>
      </c>
      <c r="G278" s="55" t="s">
        <v>839</v>
      </c>
      <c r="H278" s="55" t="n">
        <v>51</v>
      </c>
      <c r="I278" s="55"/>
      <c r="J278" s="55"/>
      <c r="K278" s="71"/>
      <c r="L278" s="71"/>
      <c r="M278" s="36" t="n">
        <v>26465</v>
      </c>
      <c r="N278" s="36" t="n">
        <v>21731</v>
      </c>
      <c r="O278" s="56" t="n">
        <v>2486</v>
      </c>
      <c r="P278" s="48" t="s">
        <v>319</v>
      </c>
      <c r="Q278" s="56" t="n">
        <v>2087</v>
      </c>
      <c r="R278" s="48" t="s">
        <v>319</v>
      </c>
      <c r="S278" s="56" t="n">
        <v>1994</v>
      </c>
      <c r="T278" s="48" t="s">
        <v>319</v>
      </c>
      <c r="U278" s="56" t="n">
        <v>1866</v>
      </c>
      <c r="V278" s="48" t="s">
        <v>319</v>
      </c>
      <c r="W278" s="56" t="n">
        <v>1239</v>
      </c>
      <c r="X278" s="48" t="s">
        <v>319</v>
      </c>
      <c r="Y278" s="56" t="n">
        <v>972</v>
      </c>
      <c r="Z278" s="48" t="s">
        <v>319</v>
      </c>
      <c r="AA278" s="56" t="n">
        <v>991</v>
      </c>
      <c r="AB278" s="48" t="s">
        <v>319</v>
      </c>
      <c r="AC278" s="56" t="n">
        <v>1162</v>
      </c>
      <c r="AD278" s="48" t="s">
        <v>319</v>
      </c>
      <c r="AE278" s="56" t="n">
        <v>1530</v>
      </c>
      <c r="AF278" s="48" t="s">
        <v>319</v>
      </c>
      <c r="AG278" s="56" t="n">
        <v>2009</v>
      </c>
      <c r="AH278" s="48" t="s">
        <v>319</v>
      </c>
      <c r="AI278" s="56" t="n">
        <v>2249</v>
      </c>
      <c r="AJ278" s="48" t="s">
        <v>319</v>
      </c>
      <c r="AK278" s="56" t="n">
        <v>2113</v>
      </c>
      <c r="AL278" s="48" t="s">
        <v>319</v>
      </c>
      <c r="AM278" s="237" t="n">
        <v>20698</v>
      </c>
      <c r="AN278" s="230"/>
      <c r="AO278" s="231"/>
      <c r="AP278" s="231"/>
    </row>
    <row collapsed="false" customFormat="true" customHeight="true" hidden="false" ht="15.75" outlineLevel="0" r="279" s="171">
      <c r="A279" s="55" t="n">
        <v>123</v>
      </c>
      <c r="B279" s="55" t="n">
        <v>8122</v>
      </c>
      <c r="C279" s="55" t="s">
        <v>820</v>
      </c>
      <c r="D279" s="55" t="s">
        <v>450</v>
      </c>
      <c r="E279" s="56"/>
      <c r="F279" s="34" t="s">
        <v>823</v>
      </c>
      <c r="G279" s="55" t="s">
        <v>843</v>
      </c>
      <c r="H279" s="55" t="n">
        <v>12</v>
      </c>
      <c r="I279" s="55" t="s">
        <v>848</v>
      </c>
      <c r="J279" s="55" t="n">
        <v>6</v>
      </c>
      <c r="K279" s="71" t="s">
        <v>52</v>
      </c>
      <c r="L279" s="71" t="s">
        <v>52</v>
      </c>
      <c r="M279" s="71"/>
      <c r="N279" s="71"/>
      <c r="O279" s="107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229"/>
      <c r="AN279" s="230"/>
      <c r="AO279" s="231"/>
      <c r="AP279" s="231"/>
    </row>
    <row collapsed="false" customFormat="true" customHeight="true" hidden="false" ht="15.75" outlineLevel="0" r="280" s="171">
      <c r="A280" s="55"/>
      <c r="B280" s="55"/>
      <c r="C280" s="55"/>
      <c r="D280" s="55"/>
      <c r="E280" s="56"/>
      <c r="F280" s="34" t="s">
        <v>823</v>
      </c>
      <c r="G280" s="55" t="s">
        <v>839</v>
      </c>
      <c r="H280" s="55" t="n">
        <v>98</v>
      </c>
      <c r="I280" s="55"/>
      <c r="J280" s="55"/>
      <c r="K280" s="71"/>
      <c r="L280" s="71"/>
      <c r="M280" s="71"/>
      <c r="N280" s="71"/>
      <c r="O280" s="107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229"/>
      <c r="AN280" s="230"/>
      <c r="AO280" s="231"/>
      <c r="AP280" s="231"/>
    </row>
    <row collapsed="false" customFormat="true" customHeight="true" hidden="false" ht="15.75" outlineLevel="0" r="281" s="171">
      <c r="A281" s="55"/>
      <c r="B281" s="55"/>
      <c r="C281" s="55"/>
      <c r="D281" s="55"/>
      <c r="E281" s="56" t="s">
        <v>822</v>
      </c>
      <c r="F281" s="34" t="s">
        <v>823</v>
      </c>
      <c r="G281" s="55" t="s">
        <v>854</v>
      </c>
      <c r="H281" s="55" t="n">
        <v>110</v>
      </c>
      <c r="I281" s="55"/>
      <c r="J281" s="55"/>
      <c r="K281" s="71"/>
      <c r="L281" s="71"/>
      <c r="M281" s="71"/>
      <c r="N281" s="71"/>
      <c r="O281" s="107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229"/>
      <c r="AN281" s="230"/>
      <c r="AO281" s="231"/>
      <c r="AP281" s="231"/>
    </row>
    <row collapsed="false" customFormat="true" customHeight="true" hidden="false" ht="15.75" outlineLevel="0" r="282" s="171">
      <c r="A282" s="55"/>
      <c r="B282" s="55"/>
      <c r="C282" s="55"/>
      <c r="D282" s="55"/>
      <c r="E282" s="56" t="s">
        <v>824</v>
      </c>
      <c r="F282" s="34" t="s">
        <v>823</v>
      </c>
      <c r="G282" s="55" t="s">
        <v>841</v>
      </c>
      <c r="H282" s="55" t="n">
        <v>7</v>
      </c>
      <c r="I282" s="55"/>
      <c r="J282" s="55"/>
      <c r="K282" s="71"/>
      <c r="L282" s="71"/>
      <c r="M282" s="71"/>
      <c r="N282" s="71"/>
      <c r="O282" s="107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 t="n">
        <v>7920</v>
      </c>
      <c r="AH282" s="71" t="s">
        <v>319</v>
      </c>
      <c r="AI282" s="55" t="n">
        <v>7860</v>
      </c>
      <c r="AJ282" s="71" t="s">
        <v>319</v>
      </c>
      <c r="AK282" s="71" t="n">
        <v>18720</v>
      </c>
      <c r="AL282" s="71" t="s">
        <v>319</v>
      </c>
      <c r="AM282" s="229" t="n">
        <f aca="false">AG282+AI282+AK282</f>
        <v>34500</v>
      </c>
      <c r="AN282" s="230" t="s">
        <v>855</v>
      </c>
      <c r="AO282" s="231"/>
      <c r="AP282" s="231"/>
    </row>
    <row collapsed="false" customFormat="false" customHeight="true" hidden="false" ht="15.75" outlineLevel="0" r="283">
      <c r="A283" s="241" t="n">
        <v>124</v>
      </c>
      <c r="B283" s="55" t="n">
        <v>8123</v>
      </c>
      <c r="C283" s="55" t="s">
        <v>820</v>
      </c>
      <c r="D283" s="55" t="s">
        <v>455</v>
      </c>
      <c r="E283" s="56" t="s">
        <v>824</v>
      </c>
      <c r="F283" s="34" t="s">
        <v>823</v>
      </c>
      <c r="G283" s="55" t="s">
        <v>856</v>
      </c>
      <c r="H283" s="55" t="n">
        <v>132</v>
      </c>
      <c r="I283" s="55" t="s">
        <v>856</v>
      </c>
      <c r="J283" s="36" t="n">
        <v>4</v>
      </c>
      <c r="K283" s="34" t="s">
        <v>52</v>
      </c>
      <c r="L283" s="34" t="s">
        <v>52</v>
      </c>
      <c r="M283" s="71" t="n">
        <v>34300</v>
      </c>
      <c r="N283" s="71" t="n">
        <v>34389</v>
      </c>
      <c r="O283" s="71" t="n">
        <v>3158</v>
      </c>
      <c r="P283" s="71" t="s">
        <v>319</v>
      </c>
      <c r="Q283" s="71" t="n">
        <v>3169</v>
      </c>
      <c r="R283" s="71" t="s">
        <v>319</v>
      </c>
      <c r="S283" s="71" t="n">
        <v>2112</v>
      </c>
      <c r="T283" s="71" t="s">
        <v>319</v>
      </c>
      <c r="U283" s="71" t="n">
        <v>2928</v>
      </c>
      <c r="V283" s="71" t="s">
        <v>319</v>
      </c>
      <c r="W283" s="71" t="n">
        <v>2351</v>
      </c>
      <c r="X283" s="71" t="s">
        <v>319</v>
      </c>
      <c r="Y283" s="71" t="n">
        <v>2437</v>
      </c>
      <c r="Z283" s="71" t="s">
        <v>319</v>
      </c>
      <c r="AA283" s="71" t="n">
        <v>1979</v>
      </c>
      <c r="AB283" s="71" t="s">
        <v>319</v>
      </c>
      <c r="AC283" s="71" t="n">
        <v>2157</v>
      </c>
      <c r="AD283" s="71" t="s">
        <v>319</v>
      </c>
      <c r="AE283" s="71" t="n">
        <v>2618</v>
      </c>
      <c r="AF283" s="71" t="s">
        <v>319</v>
      </c>
      <c r="AG283" s="71" t="n">
        <v>2407</v>
      </c>
      <c r="AH283" s="71" t="s">
        <v>319</v>
      </c>
      <c r="AI283" s="71" t="n">
        <v>2850</v>
      </c>
      <c r="AJ283" s="71" t="s">
        <v>319</v>
      </c>
      <c r="AK283" s="71" t="n">
        <v>3121</v>
      </c>
      <c r="AL283" s="71" t="s">
        <v>319</v>
      </c>
      <c r="AM283" s="229" t="n">
        <f aca="false">AK283+AI283+AG283+AE283+AC283+AA283+Y283+W283+U283+S283+Q283+O283</f>
        <v>31287</v>
      </c>
      <c r="AN283" s="230"/>
      <c r="AO283" s="231"/>
      <c r="AP283" s="231"/>
    </row>
    <row collapsed="false" customFormat="false" customHeight="true" hidden="false" ht="15.75" outlineLevel="0" r="284">
      <c r="A284" s="241" t="n">
        <f aca="false">A283+1</f>
        <v>125</v>
      </c>
      <c r="B284" s="55" t="n">
        <v>8124</v>
      </c>
      <c r="C284" s="55" t="s">
        <v>820</v>
      </c>
      <c r="D284" s="55" t="s">
        <v>455</v>
      </c>
      <c r="E284" s="56" t="s">
        <v>824</v>
      </c>
      <c r="F284" s="34" t="s">
        <v>823</v>
      </c>
      <c r="G284" s="55" t="s">
        <v>856</v>
      </c>
      <c r="H284" s="55" t="n">
        <v>37</v>
      </c>
      <c r="I284" s="55" t="s">
        <v>856</v>
      </c>
      <c r="J284" s="36" t="n">
        <v>6</v>
      </c>
      <c r="K284" s="34" t="s">
        <v>52</v>
      </c>
      <c r="L284" s="34" t="s">
        <v>52</v>
      </c>
      <c r="M284" s="71" t="n">
        <v>5450</v>
      </c>
      <c r="N284" s="71" t="n">
        <v>5457</v>
      </c>
      <c r="O284" s="71" t="n">
        <v>656</v>
      </c>
      <c r="P284" s="71" t="s">
        <v>319</v>
      </c>
      <c r="Q284" s="71" t="n">
        <v>663</v>
      </c>
      <c r="R284" s="71" t="s">
        <v>319</v>
      </c>
      <c r="S284" s="71" t="n">
        <v>368</v>
      </c>
      <c r="T284" s="71" t="s">
        <v>319</v>
      </c>
      <c r="U284" s="71" t="n">
        <v>319</v>
      </c>
      <c r="V284" s="71" t="s">
        <v>319</v>
      </c>
      <c r="W284" s="71" t="n">
        <v>549</v>
      </c>
      <c r="X284" s="71" t="s">
        <v>319</v>
      </c>
      <c r="Y284" s="71" t="n">
        <v>398</v>
      </c>
      <c r="Z284" s="71" t="s">
        <v>319</v>
      </c>
      <c r="AA284" s="71" t="n">
        <v>400</v>
      </c>
      <c r="AB284" s="71" t="s">
        <v>319</v>
      </c>
      <c r="AC284" s="71" t="n">
        <v>296</v>
      </c>
      <c r="AD284" s="71" t="s">
        <v>319</v>
      </c>
      <c r="AE284" s="71" t="n">
        <v>448</v>
      </c>
      <c r="AF284" s="71" t="s">
        <v>319</v>
      </c>
      <c r="AG284" s="71" t="n">
        <v>506</v>
      </c>
      <c r="AH284" s="71" t="s">
        <v>319</v>
      </c>
      <c r="AI284" s="71" t="n">
        <v>697</v>
      </c>
      <c r="AJ284" s="71" t="s">
        <v>319</v>
      </c>
      <c r="AK284" s="71" t="n">
        <v>768</v>
      </c>
      <c r="AL284" s="71" t="s">
        <v>319</v>
      </c>
      <c r="AM284" s="229" t="n">
        <f aca="false">AK284+AI284+AG284+AE284+AC284+AA284+Y284+W284+U284+S284+Q284+O284</f>
        <v>6068</v>
      </c>
      <c r="AN284" s="230"/>
      <c r="AO284" s="231"/>
      <c r="AP284" s="231"/>
    </row>
    <row collapsed="false" customFormat="false" customHeight="true" hidden="false" ht="15.75" outlineLevel="0" r="285">
      <c r="A285" s="241" t="n">
        <f aca="false">A284+1</f>
        <v>126</v>
      </c>
      <c r="B285" s="55" t="n">
        <v>8125</v>
      </c>
      <c r="C285" s="55" t="s">
        <v>820</v>
      </c>
      <c r="D285" s="55" t="s">
        <v>455</v>
      </c>
      <c r="E285" s="56" t="s">
        <v>824</v>
      </c>
      <c r="F285" s="34" t="s">
        <v>823</v>
      </c>
      <c r="G285" s="55" t="s">
        <v>856</v>
      </c>
      <c r="H285" s="55" t="n">
        <v>210</v>
      </c>
      <c r="I285" s="55" t="s">
        <v>856</v>
      </c>
      <c r="J285" s="36" t="n">
        <v>7</v>
      </c>
      <c r="K285" s="34" t="s">
        <v>52</v>
      </c>
      <c r="L285" s="34" t="s">
        <v>52</v>
      </c>
      <c r="M285" s="71" t="n">
        <v>34150</v>
      </c>
      <c r="N285" s="71" t="n">
        <v>34240</v>
      </c>
      <c r="O285" s="71" t="n">
        <v>7029</v>
      </c>
      <c r="P285" s="71" t="s">
        <v>319</v>
      </c>
      <c r="Q285" s="71" t="n">
        <v>7341</v>
      </c>
      <c r="R285" s="71" t="s">
        <v>319</v>
      </c>
      <c r="S285" s="71" t="n">
        <v>5296</v>
      </c>
      <c r="T285" s="71" t="s">
        <v>319</v>
      </c>
      <c r="U285" s="71" t="n">
        <v>7684</v>
      </c>
      <c r="V285" s="71" t="s">
        <v>319</v>
      </c>
      <c r="W285" s="71" t="n">
        <v>6234</v>
      </c>
      <c r="X285" s="71" t="s">
        <v>319</v>
      </c>
      <c r="Y285" s="71" t="n">
        <v>7148</v>
      </c>
      <c r="Z285" s="71" t="s">
        <v>319</v>
      </c>
      <c r="AA285" s="71" t="n">
        <v>6854</v>
      </c>
      <c r="AB285" s="71" t="s">
        <v>319</v>
      </c>
      <c r="AC285" s="71" t="n">
        <v>4168</v>
      </c>
      <c r="AD285" s="71" t="s">
        <v>319</v>
      </c>
      <c r="AE285" s="71" t="n">
        <v>9261</v>
      </c>
      <c r="AF285" s="71" t="s">
        <v>319</v>
      </c>
      <c r="AG285" s="71" t="n">
        <v>6432</v>
      </c>
      <c r="AH285" s="71" t="s">
        <v>319</v>
      </c>
      <c r="AI285" s="71" t="n">
        <v>7580</v>
      </c>
      <c r="AJ285" s="71" t="s">
        <v>319</v>
      </c>
      <c r="AK285" s="71" t="n">
        <v>8304</v>
      </c>
      <c r="AL285" s="71" t="s">
        <v>319</v>
      </c>
      <c r="AM285" s="229" t="n">
        <f aca="false">AK285+AI285+AG285+AE285+AC285+AA285+Y285+W285+U285+S285+Q285+O285</f>
        <v>83331</v>
      </c>
      <c r="AN285" s="230"/>
      <c r="AO285" s="231"/>
      <c r="AP285" s="231"/>
    </row>
    <row collapsed="false" customFormat="false" customHeight="true" hidden="false" ht="15.75" outlineLevel="0" r="286">
      <c r="A286" s="241" t="n">
        <f aca="false">A285+1</f>
        <v>127</v>
      </c>
      <c r="B286" s="55" t="s">
        <v>136</v>
      </c>
      <c r="C286" s="55" t="s">
        <v>820</v>
      </c>
      <c r="D286" s="55" t="s">
        <v>455</v>
      </c>
      <c r="E286" s="56" t="s">
        <v>824</v>
      </c>
      <c r="F286" s="34" t="s">
        <v>823</v>
      </c>
      <c r="G286" s="55" t="s">
        <v>856</v>
      </c>
      <c r="H286" s="55" t="n">
        <v>69</v>
      </c>
      <c r="I286" s="55" t="s">
        <v>856</v>
      </c>
      <c r="J286" s="36" t="n">
        <v>3</v>
      </c>
      <c r="K286" s="34" t="s">
        <v>52</v>
      </c>
      <c r="L286" s="34" t="s">
        <v>52</v>
      </c>
      <c r="M286" s="71" t="n">
        <v>36300</v>
      </c>
      <c r="N286" s="71" t="n">
        <v>36483</v>
      </c>
      <c r="O286" s="71" t="n">
        <v>3515</v>
      </c>
      <c r="P286" s="71" t="s">
        <v>319</v>
      </c>
      <c r="Q286" s="71" t="n">
        <v>3790</v>
      </c>
      <c r="R286" s="71" t="s">
        <v>319</v>
      </c>
      <c r="S286" s="71" t="n">
        <v>2503</v>
      </c>
      <c r="T286" s="71" t="s">
        <v>319</v>
      </c>
      <c r="U286" s="71" t="n">
        <v>3195</v>
      </c>
      <c r="V286" s="71" t="s">
        <v>319</v>
      </c>
      <c r="W286" s="71" t="n">
        <v>2131</v>
      </c>
      <c r="X286" s="71" t="s">
        <v>319</v>
      </c>
      <c r="Y286" s="71" t="n">
        <v>2105</v>
      </c>
      <c r="Z286" s="71" t="s">
        <v>319</v>
      </c>
      <c r="AA286" s="71" t="n">
        <v>2164</v>
      </c>
      <c r="AB286" s="71" t="s">
        <v>319</v>
      </c>
      <c r="AC286" s="71" t="n">
        <v>1815</v>
      </c>
      <c r="AD286" s="71" t="s">
        <v>319</v>
      </c>
      <c r="AE286" s="71" t="n">
        <v>2551</v>
      </c>
      <c r="AF286" s="71" t="s">
        <v>319</v>
      </c>
      <c r="AG286" s="71" t="n">
        <v>2583</v>
      </c>
      <c r="AH286" s="71" t="s">
        <v>319</v>
      </c>
      <c r="AI286" s="71" t="n">
        <v>2750</v>
      </c>
      <c r="AJ286" s="71" t="s">
        <v>319</v>
      </c>
      <c r="AK286" s="71" t="n">
        <v>3060</v>
      </c>
      <c r="AL286" s="71" t="s">
        <v>319</v>
      </c>
      <c r="AM286" s="229" t="n">
        <f aca="false">AK286+AI286+AG286+AE286+AC286+AA286+Y286+W286+U286+S286+Q286+O286</f>
        <v>32162</v>
      </c>
      <c r="AN286" s="230"/>
      <c r="AO286" s="231"/>
      <c r="AP286" s="231"/>
    </row>
    <row collapsed="false" customFormat="false" customHeight="true" hidden="false" ht="15.75" outlineLevel="0" r="287">
      <c r="A287" s="241" t="n">
        <f aca="false">A286+1</f>
        <v>128</v>
      </c>
      <c r="B287" s="55" t="n">
        <v>8127</v>
      </c>
      <c r="C287" s="55" t="s">
        <v>820</v>
      </c>
      <c r="D287" s="55" t="s">
        <v>455</v>
      </c>
      <c r="E287" s="56" t="s">
        <v>824</v>
      </c>
      <c r="F287" s="34" t="s">
        <v>823</v>
      </c>
      <c r="G287" s="55" t="s">
        <v>856</v>
      </c>
      <c r="H287" s="55" t="n">
        <v>103</v>
      </c>
      <c r="I287" s="55" t="s">
        <v>856</v>
      </c>
      <c r="J287" s="36" t="n">
        <v>5</v>
      </c>
      <c r="K287" s="34" t="s">
        <v>52</v>
      </c>
      <c r="L287" s="34" t="s">
        <v>52</v>
      </c>
      <c r="M287" s="71" t="n">
        <v>15200</v>
      </c>
      <c r="N287" s="71" t="n">
        <v>15230</v>
      </c>
      <c r="O287" s="71" t="n">
        <v>1503</v>
      </c>
      <c r="P287" s="71" t="s">
        <v>319</v>
      </c>
      <c r="Q287" s="71" t="n">
        <v>1588</v>
      </c>
      <c r="R287" s="71" t="s">
        <v>319</v>
      </c>
      <c r="S287" s="71" t="n">
        <v>1146</v>
      </c>
      <c r="T287" s="71" t="s">
        <v>319</v>
      </c>
      <c r="U287" s="71" t="n">
        <v>1706</v>
      </c>
      <c r="V287" s="71" t="s">
        <v>319</v>
      </c>
      <c r="W287" s="71" t="n">
        <v>1673</v>
      </c>
      <c r="X287" s="71" t="s">
        <v>319</v>
      </c>
      <c r="Y287" s="71" t="n">
        <v>1257</v>
      </c>
      <c r="Z287" s="71" t="s">
        <v>319</v>
      </c>
      <c r="AA287" s="71" t="n">
        <v>1218</v>
      </c>
      <c r="AB287" s="71" t="s">
        <v>319</v>
      </c>
      <c r="AC287" s="71" t="n">
        <v>1532</v>
      </c>
      <c r="AD287" s="71" t="s">
        <v>319</v>
      </c>
      <c r="AE287" s="71" t="n">
        <v>2113</v>
      </c>
      <c r="AF287" s="71" t="s">
        <v>319</v>
      </c>
      <c r="AG287" s="71" t="n">
        <v>1484</v>
      </c>
      <c r="AH287" s="71" t="s">
        <v>319</v>
      </c>
      <c r="AI287" s="71" t="n">
        <v>1871</v>
      </c>
      <c r="AJ287" s="71" t="s">
        <v>319</v>
      </c>
      <c r="AK287" s="71" t="n">
        <v>2160</v>
      </c>
      <c r="AL287" s="71" t="s">
        <v>319</v>
      </c>
      <c r="AM287" s="229" t="n">
        <f aca="false">AK287+AI287+AG287+AE287+AC287+AA287+Y287+W287+U287+S287+Q287+O287</f>
        <v>19251</v>
      </c>
      <c r="AN287" s="230"/>
      <c r="AO287" s="231"/>
      <c r="AP287" s="231"/>
    </row>
    <row collapsed="false" customFormat="false" customHeight="true" hidden="false" ht="15.75" outlineLevel="0" r="288">
      <c r="A288" s="241" t="n">
        <f aca="false">A287+1</f>
        <v>129</v>
      </c>
      <c r="B288" s="55" t="n">
        <v>8128</v>
      </c>
      <c r="C288" s="55" t="s">
        <v>820</v>
      </c>
      <c r="D288" s="55" t="s">
        <v>455</v>
      </c>
      <c r="E288" s="56" t="s">
        <v>824</v>
      </c>
      <c r="F288" s="34" t="s">
        <v>823</v>
      </c>
      <c r="G288" s="55" t="s">
        <v>856</v>
      </c>
      <c r="H288" s="55" t="n">
        <v>25</v>
      </c>
      <c r="I288" s="55" t="s">
        <v>856</v>
      </c>
      <c r="J288" s="36" t="n">
        <v>4</v>
      </c>
      <c r="K288" s="34" t="s">
        <v>52</v>
      </c>
      <c r="L288" s="34" t="s">
        <v>52</v>
      </c>
      <c r="M288" s="71" t="n">
        <v>6750</v>
      </c>
      <c r="N288" s="71" t="n">
        <v>6774</v>
      </c>
      <c r="O288" s="71" t="n">
        <v>633</v>
      </c>
      <c r="P288" s="71" t="s">
        <v>319</v>
      </c>
      <c r="Q288" s="71" t="n">
        <v>623</v>
      </c>
      <c r="R288" s="71" t="s">
        <v>319</v>
      </c>
      <c r="S288" s="71" t="n">
        <v>301</v>
      </c>
      <c r="T288" s="71" t="s">
        <v>319</v>
      </c>
      <c r="U288" s="71" t="n">
        <v>382</v>
      </c>
      <c r="V288" s="71" t="s">
        <v>319</v>
      </c>
      <c r="W288" s="71" t="n">
        <v>363</v>
      </c>
      <c r="X288" s="71" t="s">
        <v>319</v>
      </c>
      <c r="Y288" s="71" t="n">
        <v>369</v>
      </c>
      <c r="Z288" s="71" t="s">
        <v>319</v>
      </c>
      <c r="AA288" s="71" t="n">
        <v>323</v>
      </c>
      <c r="AB288" s="71" t="s">
        <v>319</v>
      </c>
      <c r="AC288" s="71" t="n">
        <v>340</v>
      </c>
      <c r="AD288" s="71" t="s">
        <v>319</v>
      </c>
      <c r="AE288" s="71" t="n">
        <v>503</v>
      </c>
      <c r="AF288" s="71" t="s">
        <v>319</v>
      </c>
      <c r="AG288" s="71" t="n">
        <v>586</v>
      </c>
      <c r="AH288" s="71" t="s">
        <v>319</v>
      </c>
      <c r="AI288" s="71" t="n">
        <v>623</v>
      </c>
      <c r="AJ288" s="71" t="s">
        <v>319</v>
      </c>
      <c r="AK288" s="71" t="n">
        <v>684</v>
      </c>
      <c r="AL288" s="71" t="s">
        <v>319</v>
      </c>
      <c r="AM288" s="229" t="n">
        <f aca="false">AK288+AI288+AG288+AE288+AC288+AA288+Y288+W288+U288+S288+Q288+O288</f>
        <v>5730</v>
      </c>
      <c r="AN288" s="230"/>
      <c r="AO288" s="231"/>
      <c r="AP288" s="231"/>
    </row>
    <row collapsed="false" customFormat="false" customHeight="true" hidden="false" ht="15.75" outlineLevel="0" r="289">
      <c r="A289" s="241" t="n">
        <f aca="false">A288+1</f>
        <v>130</v>
      </c>
      <c r="B289" s="55" t="n">
        <v>8129</v>
      </c>
      <c r="C289" s="55" t="s">
        <v>820</v>
      </c>
      <c r="D289" s="55" t="s">
        <v>455</v>
      </c>
      <c r="E289" s="56" t="s">
        <v>824</v>
      </c>
      <c r="F289" s="34" t="s">
        <v>823</v>
      </c>
      <c r="G289" s="55" t="s">
        <v>856</v>
      </c>
      <c r="H289" s="55" t="n">
        <v>74</v>
      </c>
      <c r="I289" s="55" t="s">
        <v>856</v>
      </c>
      <c r="J289" s="36" t="n">
        <v>2</v>
      </c>
      <c r="K289" s="34" t="s">
        <v>52</v>
      </c>
      <c r="L289" s="34" t="s">
        <v>52</v>
      </c>
      <c r="M289" s="71" t="n">
        <v>34300</v>
      </c>
      <c r="N289" s="71" t="n">
        <v>34322</v>
      </c>
      <c r="O289" s="71" t="n">
        <v>3421</v>
      </c>
      <c r="P289" s="71" t="s">
        <v>319</v>
      </c>
      <c r="Q289" s="71" t="n">
        <v>3359</v>
      </c>
      <c r="R289" s="71" t="s">
        <v>319</v>
      </c>
      <c r="S289" s="71" t="n">
        <v>1999</v>
      </c>
      <c r="T289" s="71" t="s">
        <v>319</v>
      </c>
      <c r="U289" s="71" t="n">
        <v>2558</v>
      </c>
      <c r="V289" s="71" t="s">
        <v>319</v>
      </c>
      <c r="W289" s="71" t="n">
        <v>1961</v>
      </c>
      <c r="X289" s="71" t="s">
        <v>319</v>
      </c>
      <c r="Y289" s="71" t="n">
        <v>1952</v>
      </c>
      <c r="Z289" s="71" t="s">
        <v>319</v>
      </c>
      <c r="AA289" s="71" t="n">
        <v>1807</v>
      </c>
      <c r="AB289" s="71" t="s">
        <v>319</v>
      </c>
      <c r="AC289" s="71" t="n">
        <v>1834</v>
      </c>
      <c r="AD289" s="71" t="s">
        <v>319</v>
      </c>
      <c r="AE289" s="71" t="n">
        <v>2680</v>
      </c>
      <c r="AF289" s="71" t="s">
        <v>319</v>
      </c>
      <c r="AG289" s="71" t="n">
        <v>3623</v>
      </c>
      <c r="AH289" s="71" t="s">
        <v>319</v>
      </c>
      <c r="AI289" s="71" t="n">
        <v>2779</v>
      </c>
      <c r="AJ289" s="71" t="s">
        <v>319</v>
      </c>
      <c r="AK289" s="71" t="n">
        <v>3541</v>
      </c>
      <c r="AL289" s="71" t="s">
        <v>319</v>
      </c>
      <c r="AM289" s="229" t="n">
        <f aca="false">AK289+AI289+AG289+AE289+AC289+AA289+Y289+W289+U289+S289+Q289+O289</f>
        <v>31514</v>
      </c>
      <c r="AN289" s="230"/>
      <c r="AO289" s="231"/>
      <c r="AP289" s="231"/>
    </row>
    <row collapsed="false" customFormat="false" customHeight="true" hidden="false" ht="15.75" outlineLevel="0" r="290">
      <c r="A290" s="241" t="n">
        <f aca="false">A289+1</f>
        <v>131</v>
      </c>
      <c r="B290" s="55" t="n">
        <v>8130</v>
      </c>
      <c r="C290" s="55" t="s">
        <v>820</v>
      </c>
      <c r="D290" s="55" t="s">
        <v>455</v>
      </c>
      <c r="E290" s="56" t="s">
        <v>824</v>
      </c>
      <c r="F290" s="34" t="s">
        <v>823</v>
      </c>
      <c r="G290" s="55" t="s">
        <v>857</v>
      </c>
      <c r="H290" s="55" t="n">
        <v>108</v>
      </c>
      <c r="I290" s="55" t="s">
        <v>857</v>
      </c>
      <c r="J290" s="34" t="n">
        <v>1</v>
      </c>
      <c r="K290" s="34" t="s">
        <v>52</v>
      </c>
      <c r="L290" s="34" t="s">
        <v>52</v>
      </c>
      <c r="M290" s="71"/>
      <c r="N290" s="71" t="n">
        <v>3451</v>
      </c>
      <c r="O290" s="71" t="n">
        <v>3451</v>
      </c>
      <c r="P290" s="71" t="s">
        <v>319</v>
      </c>
      <c r="Q290" s="71" t="n">
        <v>3672</v>
      </c>
      <c r="R290" s="71" t="s">
        <v>319</v>
      </c>
      <c r="S290" s="71" t="n">
        <v>2901</v>
      </c>
      <c r="T290" s="71" t="s">
        <v>319</v>
      </c>
      <c r="U290" s="71" t="n">
        <v>4010</v>
      </c>
      <c r="V290" s="71" t="s">
        <v>319</v>
      </c>
      <c r="W290" s="71" t="n">
        <v>3228</v>
      </c>
      <c r="X290" s="71" t="s">
        <v>319</v>
      </c>
      <c r="Y290" s="71" t="n">
        <v>3907</v>
      </c>
      <c r="Z290" s="71" t="s">
        <v>319</v>
      </c>
      <c r="AA290" s="71" t="n">
        <v>3657</v>
      </c>
      <c r="AB290" s="71" t="s">
        <v>319</v>
      </c>
      <c r="AC290" s="71" t="n">
        <v>2945</v>
      </c>
      <c r="AD290" s="71" t="s">
        <v>319</v>
      </c>
      <c r="AE290" s="71" t="n">
        <v>3857</v>
      </c>
      <c r="AF290" s="71" t="s">
        <v>319</v>
      </c>
      <c r="AG290" s="71" t="n">
        <v>3249</v>
      </c>
      <c r="AH290" s="71" t="s">
        <v>319</v>
      </c>
      <c r="AI290" s="71" t="n">
        <v>3657</v>
      </c>
      <c r="AJ290" s="71" t="s">
        <v>319</v>
      </c>
      <c r="AK290" s="71" t="n">
        <v>3917</v>
      </c>
      <c r="AL290" s="71" t="s">
        <v>319</v>
      </c>
      <c r="AM290" s="229" t="n">
        <f aca="false">AK290+AI290+AG290+AE290+AC290+AA290+Y290+W290+U290+S290+Q290+O290</f>
        <v>42451</v>
      </c>
      <c r="AN290" s="230"/>
      <c r="AO290" s="231"/>
      <c r="AP290" s="231"/>
    </row>
    <row collapsed="false" customFormat="false" customHeight="true" hidden="false" ht="15.75" outlineLevel="0" r="291">
      <c r="A291" s="241" t="n">
        <f aca="false">A290+1</f>
        <v>132</v>
      </c>
      <c r="B291" s="55" t="n">
        <v>8131</v>
      </c>
      <c r="C291" s="55" t="s">
        <v>820</v>
      </c>
      <c r="D291" s="55" t="s">
        <v>455</v>
      </c>
      <c r="E291" s="56" t="s">
        <v>824</v>
      </c>
      <c r="F291" s="34" t="s">
        <v>823</v>
      </c>
      <c r="G291" s="55" t="s">
        <v>856</v>
      </c>
      <c r="H291" s="55" t="n">
        <v>139</v>
      </c>
      <c r="I291" s="55" t="s">
        <v>856</v>
      </c>
      <c r="J291" s="36" t="n">
        <v>4</v>
      </c>
      <c r="K291" s="34" t="s">
        <v>52</v>
      </c>
      <c r="L291" s="34" t="s">
        <v>52</v>
      </c>
      <c r="M291" s="71"/>
      <c r="N291" s="71" t="n">
        <v>12064</v>
      </c>
      <c r="O291" s="71" t="n">
        <v>4570</v>
      </c>
      <c r="P291" s="71" t="s">
        <v>319</v>
      </c>
      <c r="Q291" s="71" t="n">
        <v>4681</v>
      </c>
      <c r="R291" s="71" t="s">
        <v>319</v>
      </c>
      <c r="S291" s="71" t="n">
        <v>3980</v>
      </c>
      <c r="T291" s="71" t="s">
        <v>319</v>
      </c>
      <c r="U291" s="71" t="n">
        <v>4353</v>
      </c>
      <c r="V291" s="71" t="s">
        <v>319</v>
      </c>
      <c r="W291" s="71" t="n">
        <v>3470</v>
      </c>
      <c r="X291" s="71" t="s">
        <v>319</v>
      </c>
      <c r="Y291" s="71" t="n">
        <v>4231</v>
      </c>
      <c r="Z291" s="71" t="s">
        <v>319</v>
      </c>
      <c r="AA291" s="71" t="n">
        <v>3582</v>
      </c>
      <c r="AB291" s="71" t="s">
        <v>319</v>
      </c>
      <c r="AC291" s="71" t="n">
        <v>3694</v>
      </c>
      <c r="AD291" s="71" t="s">
        <v>319</v>
      </c>
      <c r="AE291" s="71" t="n">
        <v>3566</v>
      </c>
      <c r="AF291" s="71" t="s">
        <v>319</v>
      </c>
      <c r="AG291" s="71" t="n">
        <v>4312</v>
      </c>
      <c r="AH291" s="71" t="s">
        <v>319</v>
      </c>
      <c r="AI291" s="71" t="n">
        <v>4071</v>
      </c>
      <c r="AJ291" s="71" t="s">
        <v>319</v>
      </c>
      <c r="AK291" s="71" t="n">
        <v>4356</v>
      </c>
      <c r="AL291" s="71" t="s">
        <v>319</v>
      </c>
      <c r="AM291" s="229" t="n">
        <f aca="false">AK291+AI291+AG291+AE291+AC291+AA291+Y291+W291+U291+S291+Q291+O291</f>
        <v>48866</v>
      </c>
      <c r="AN291" s="230"/>
      <c r="AO291" s="231"/>
      <c r="AP291" s="231"/>
    </row>
    <row collapsed="false" customFormat="false" customHeight="true" hidden="false" ht="15.75" outlineLevel="0" r="292">
      <c r="A292" s="241" t="n">
        <f aca="false">A291+1</f>
        <v>133</v>
      </c>
      <c r="B292" s="55" t="n">
        <v>8132</v>
      </c>
      <c r="C292" s="55" t="s">
        <v>820</v>
      </c>
      <c r="D292" s="55" t="s">
        <v>455</v>
      </c>
      <c r="E292" s="56" t="s">
        <v>824</v>
      </c>
      <c r="F292" s="34" t="s">
        <v>823</v>
      </c>
      <c r="G292" s="55" t="s">
        <v>856</v>
      </c>
      <c r="H292" s="55" t="n">
        <v>97</v>
      </c>
      <c r="I292" s="55" t="s">
        <v>856</v>
      </c>
      <c r="J292" s="36" t="n">
        <v>2</v>
      </c>
      <c r="K292" s="34" t="s">
        <v>52</v>
      </c>
      <c r="L292" s="34" t="s">
        <v>52</v>
      </c>
      <c r="M292" s="71"/>
      <c r="N292" s="71" t="n">
        <v>6274</v>
      </c>
      <c r="O292" s="71" t="n">
        <v>2184</v>
      </c>
      <c r="P292" s="71" t="s">
        <v>319</v>
      </c>
      <c r="Q292" s="71" t="n">
        <v>2068</v>
      </c>
      <c r="R292" s="71" t="s">
        <v>319</v>
      </c>
      <c r="S292" s="71" t="n">
        <v>1827</v>
      </c>
      <c r="T292" s="71" t="s">
        <v>319</v>
      </c>
      <c r="U292" s="71" t="n">
        <v>2298</v>
      </c>
      <c r="V292" s="71" t="s">
        <v>319</v>
      </c>
      <c r="W292" s="71" t="n">
        <v>1530</v>
      </c>
      <c r="X292" s="71" t="s">
        <v>319</v>
      </c>
      <c r="Y292" s="71" t="n">
        <v>1852</v>
      </c>
      <c r="Z292" s="71" t="s">
        <v>319</v>
      </c>
      <c r="AA292" s="71" t="n">
        <v>1331</v>
      </c>
      <c r="AB292" s="71" t="s">
        <v>319</v>
      </c>
      <c r="AC292" s="71" t="n">
        <v>1371</v>
      </c>
      <c r="AD292" s="71" t="s">
        <v>319</v>
      </c>
      <c r="AE292" s="71" t="n">
        <v>1825</v>
      </c>
      <c r="AF292" s="71" t="s">
        <v>319</v>
      </c>
      <c r="AG292" s="71" t="n">
        <v>1909</v>
      </c>
      <c r="AH292" s="71" t="s">
        <v>319</v>
      </c>
      <c r="AI292" s="71" t="n">
        <v>2352</v>
      </c>
      <c r="AJ292" s="71" t="s">
        <v>319</v>
      </c>
      <c r="AK292" s="71" t="n">
        <v>2488</v>
      </c>
      <c r="AL292" s="71" t="s">
        <v>319</v>
      </c>
      <c r="AM292" s="229" t="n">
        <f aca="false">AK292+AI292+AG292+AE292+AC292+AA292+Y292+W292+U292+S292+Q292+O292</f>
        <v>23035</v>
      </c>
      <c r="AN292" s="230"/>
      <c r="AO292" s="231"/>
      <c r="AP292" s="231"/>
    </row>
    <row collapsed="false" customFormat="false" customHeight="true" hidden="false" ht="15.75" outlineLevel="0" r="293">
      <c r="A293" s="241" t="n">
        <f aca="false">A292+1</f>
        <v>134</v>
      </c>
      <c r="B293" s="55" t="n">
        <v>8133</v>
      </c>
      <c r="C293" s="55" t="s">
        <v>820</v>
      </c>
      <c r="D293" s="55" t="s">
        <v>455</v>
      </c>
      <c r="E293" s="56" t="s">
        <v>824</v>
      </c>
      <c r="F293" s="34" t="s">
        <v>823</v>
      </c>
      <c r="G293" s="55" t="s">
        <v>856</v>
      </c>
      <c r="H293" s="55" t="n">
        <v>36</v>
      </c>
      <c r="I293" s="55" t="s">
        <v>856</v>
      </c>
      <c r="J293" s="36" t="n">
        <v>6</v>
      </c>
      <c r="K293" s="34" t="s">
        <v>52</v>
      </c>
      <c r="L293" s="34" t="s">
        <v>52</v>
      </c>
      <c r="M293" s="71"/>
      <c r="N293" s="71" t="n">
        <v>3325</v>
      </c>
      <c r="O293" s="71" t="n">
        <v>969</v>
      </c>
      <c r="P293" s="71" t="s">
        <v>319</v>
      </c>
      <c r="Q293" s="71" t="n">
        <v>949</v>
      </c>
      <c r="R293" s="71" t="s">
        <v>319</v>
      </c>
      <c r="S293" s="71" t="n">
        <v>706</v>
      </c>
      <c r="T293" s="71" t="s">
        <v>319</v>
      </c>
      <c r="U293" s="71" t="n">
        <v>795</v>
      </c>
      <c r="V293" s="71" t="s">
        <v>319</v>
      </c>
      <c r="W293" s="71" t="n">
        <v>580</v>
      </c>
      <c r="X293" s="71" t="s">
        <v>319</v>
      </c>
      <c r="Y293" s="71" t="n">
        <v>576</v>
      </c>
      <c r="Z293" s="71" t="s">
        <v>319</v>
      </c>
      <c r="AA293" s="71" t="n">
        <v>557</v>
      </c>
      <c r="AB293" s="71" t="s">
        <v>319</v>
      </c>
      <c r="AC293" s="71" t="n">
        <v>636</v>
      </c>
      <c r="AD293" s="71" t="s">
        <v>319</v>
      </c>
      <c r="AE293" s="71" t="n">
        <v>776</v>
      </c>
      <c r="AF293" s="71" t="s">
        <v>319</v>
      </c>
      <c r="AG293" s="71" t="n">
        <v>800</v>
      </c>
      <c r="AH293" s="71" t="s">
        <v>319</v>
      </c>
      <c r="AI293" s="71" t="n">
        <v>988</v>
      </c>
      <c r="AJ293" s="71" t="s">
        <v>319</v>
      </c>
      <c r="AK293" s="71" t="n">
        <v>1134</v>
      </c>
      <c r="AL293" s="71" t="s">
        <v>319</v>
      </c>
      <c r="AM293" s="229" t="n">
        <f aca="false">AK293+AI293+AG293+AE293+AC293+AA293+Y293+W293+U293+S293+Q293+O293</f>
        <v>9466</v>
      </c>
      <c r="AN293" s="230"/>
      <c r="AO293" s="231"/>
      <c r="AP293" s="231"/>
    </row>
    <row collapsed="false" customFormat="false" customHeight="true" hidden="false" ht="15.75" outlineLevel="0" r="294">
      <c r="A294" s="242" t="n">
        <f aca="false">A293+1</f>
        <v>135</v>
      </c>
      <c r="B294" s="55" t="n">
        <v>8134</v>
      </c>
      <c r="C294" s="55" t="s">
        <v>820</v>
      </c>
      <c r="D294" s="55" t="s">
        <v>455</v>
      </c>
      <c r="E294" s="69" t="s">
        <v>824</v>
      </c>
      <c r="F294" s="70" t="s">
        <v>823</v>
      </c>
      <c r="G294" s="190" t="s">
        <v>856</v>
      </c>
      <c r="H294" s="55" t="n">
        <v>73</v>
      </c>
      <c r="I294" s="190" t="s">
        <v>856</v>
      </c>
      <c r="J294" s="36" t="n">
        <v>2</v>
      </c>
      <c r="K294" s="70" t="s">
        <v>52</v>
      </c>
      <c r="L294" s="70" t="s">
        <v>52</v>
      </c>
      <c r="M294" s="190"/>
      <c r="N294" s="190" t="n">
        <v>18248</v>
      </c>
      <c r="O294" s="190" t="n">
        <v>2859</v>
      </c>
      <c r="P294" s="190" t="s">
        <v>319</v>
      </c>
      <c r="Q294" s="190" t="n">
        <v>2786</v>
      </c>
      <c r="R294" s="190" t="s">
        <v>319</v>
      </c>
      <c r="S294" s="190" t="n">
        <v>2201</v>
      </c>
      <c r="T294" s="190" t="s">
        <v>319</v>
      </c>
      <c r="U294" s="190" t="n">
        <v>2556</v>
      </c>
      <c r="V294" s="190" t="s">
        <v>319</v>
      </c>
      <c r="W294" s="190" t="n">
        <v>1812</v>
      </c>
      <c r="X294" s="190" t="s">
        <v>319</v>
      </c>
      <c r="Y294" s="190" t="n">
        <v>2359</v>
      </c>
      <c r="Z294" s="190" t="s">
        <v>319</v>
      </c>
      <c r="AA294" s="190" t="n">
        <v>2501</v>
      </c>
      <c r="AB294" s="190" t="s">
        <v>319</v>
      </c>
      <c r="AC294" s="190" t="n">
        <v>2356</v>
      </c>
      <c r="AD294" s="190" t="s">
        <v>319</v>
      </c>
      <c r="AE294" s="190" t="n">
        <v>2411</v>
      </c>
      <c r="AF294" s="190" t="s">
        <v>319</v>
      </c>
      <c r="AG294" s="190" t="n">
        <v>2170</v>
      </c>
      <c r="AH294" s="190" t="s">
        <v>319</v>
      </c>
      <c r="AI294" s="190" t="n">
        <v>2918</v>
      </c>
      <c r="AJ294" s="190" t="s">
        <v>319</v>
      </c>
      <c r="AK294" s="190" t="n">
        <v>3339</v>
      </c>
      <c r="AL294" s="190" t="s">
        <v>319</v>
      </c>
      <c r="AM294" s="229" t="n">
        <f aca="false">AK294+AI294+AG294+AE294+AC294+AA294+Y294+W294+U294+S294+Q294+O294</f>
        <v>30268</v>
      </c>
      <c r="AN294" s="230"/>
      <c r="AO294" s="231"/>
      <c r="AP294" s="231"/>
    </row>
    <row collapsed="false" customFormat="false" customHeight="true" hidden="false" ht="15.75" outlineLevel="0" r="295">
      <c r="A295" s="241" t="n">
        <f aca="false">A294+1</f>
        <v>136</v>
      </c>
      <c r="B295" s="55" t="n">
        <v>8135</v>
      </c>
      <c r="C295" s="55" t="s">
        <v>820</v>
      </c>
      <c r="D295" s="55" t="s">
        <v>455</v>
      </c>
      <c r="E295" s="56" t="s">
        <v>824</v>
      </c>
      <c r="F295" s="34" t="s">
        <v>823</v>
      </c>
      <c r="G295" s="55" t="s">
        <v>856</v>
      </c>
      <c r="H295" s="55" t="n">
        <v>159</v>
      </c>
      <c r="I295" s="55" t="s">
        <v>856</v>
      </c>
      <c r="J295" s="36" t="n">
        <v>4</v>
      </c>
      <c r="K295" s="34" t="s">
        <v>52</v>
      </c>
      <c r="L295" s="34" t="s">
        <v>52</v>
      </c>
      <c r="M295" s="71"/>
      <c r="N295" s="71" t="n">
        <v>11336</v>
      </c>
      <c r="O295" s="71" t="n">
        <v>3855</v>
      </c>
      <c r="P295" s="71" t="s">
        <v>319</v>
      </c>
      <c r="Q295" s="71" t="n">
        <v>3242</v>
      </c>
      <c r="R295" s="71" t="s">
        <v>319</v>
      </c>
      <c r="S295" s="71" t="n">
        <v>3014</v>
      </c>
      <c r="T295" s="71" t="s">
        <v>319</v>
      </c>
      <c r="U295" s="71" t="n">
        <v>3789</v>
      </c>
      <c r="V295" s="71" t="s">
        <v>319</v>
      </c>
      <c r="W295" s="71" t="n">
        <v>2584</v>
      </c>
      <c r="X295" s="71" t="s">
        <v>319</v>
      </c>
      <c r="Y295" s="71" t="n">
        <v>2856</v>
      </c>
      <c r="Z295" s="71" t="s">
        <v>319</v>
      </c>
      <c r="AA295" s="71" t="n">
        <v>2729</v>
      </c>
      <c r="AB295" s="71" t="s">
        <v>319</v>
      </c>
      <c r="AC295" s="71" t="n">
        <v>2775</v>
      </c>
      <c r="AD295" s="71" t="s">
        <v>319</v>
      </c>
      <c r="AE295" s="71" t="n">
        <v>3156</v>
      </c>
      <c r="AF295" s="71" t="s">
        <v>319</v>
      </c>
      <c r="AG295" s="71" t="n">
        <v>3023</v>
      </c>
      <c r="AH295" s="71" t="s">
        <v>319</v>
      </c>
      <c r="AI295" s="71" t="n">
        <v>3228</v>
      </c>
      <c r="AJ295" s="71" t="s">
        <v>319</v>
      </c>
      <c r="AK295" s="71" t="n">
        <v>3580</v>
      </c>
      <c r="AL295" s="71" t="s">
        <v>319</v>
      </c>
      <c r="AM295" s="229" t="n">
        <f aca="false">AK295+AI295+AG295+AE295+AC295+AA295+Y295+W295+U295+S295+Q295+O295</f>
        <v>37831</v>
      </c>
      <c r="AN295" s="230"/>
      <c r="AO295" s="231"/>
      <c r="AP295" s="231"/>
    </row>
    <row collapsed="false" customFormat="false" customHeight="true" hidden="false" ht="15.75" outlineLevel="0" r="296">
      <c r="A296" s="241" t="n">
        <f aca="false">A295+1</f>
        <v>137</v>
      </c>
      <c r="B296" s="55" t="n">
        <v>8136</v>
      </c>
      <c r="C296" s="55" t="s">
        <v>820</v>
      </c>
      <c r="D296" s="55" t="s">
        <v>455</v>
      </c>
      <c r="E296" s="56" t="s">
        <v>824</v>
      </c>
      <c r="F296" s="34" t="s">
        <v>823</v>
      </c>
      <c r="G296" s="55" t="s">
        <v>856</v>
      </c>
      <c r="H296" s="55" t="n">
        <v>134</v>
      </c>
      <c r="I296" s="55" t="s">
        <v>856</v>
      </c>
      <c r="J296" s="36" t="n">
        <v>7</v>
      </c>
      <c r="K296" s="34" t="s">
        <v>52</v>
      </c>
      <c r="L296" s="34" t="s">
        <v>52</v>
      </c>
      <c r="M296" s="71"/>
      <c r="N296" s="71" t="n">
        <v>9123</v>
      </c>
      <c r="O296" s="71" t="n">
        <v>4173</v>
      </c>
      <c r="P296" s="71" t="s">
        <v>319</v>
      </c>
      <c r="Q296" s="71" t="n">
        <v>3294</v>
      </c>
      <c r="R296" s="71" t="s">
        <v>319</v>
      </c>
      <c r="S296" s="71" t="n">
        <v>2154</v>
      </c>
      <c r="T296" s="71" t="s">
        <v>319</v>
      </c>
      <c r="U296" s="71" t="n">
        <v>2680</v>
      </c>
      <c r="V296" s="71" t="s">
        <v>319</v>
      </c>
      <c r="W296" s="71" t="n">
        <v>2021</v>
      </c>
      <c r="X296" s="71" t="s">
        <v>319</v>
      </c>
      <c r="Y296" s="71" t="n">
        <v>2001</v>
      </c>
      <c r="Z296" s="71" t="s">
        <v>319</v>
      </c>
      <c r="AA296" s="71" t="n">
        <v>1722</v>
      </c>
      <c r="AB296" s="71" t="s">
        <v>319</v>
      </c>
      <c r="AC296" s="71" t="n">
        <v>1733</v>
      </c>
      <c r="AD296" s="71" t="s">
        <v>319</v>
      </c>
      <c r="AE296" s="71" t="n">
        <v>2389</v>
      </c>
      <c r="AF296" s="71" t="s">
        <v>319</v>
      </c>
      <c r="AG296" s="71" t="n">
        <v>2579</v>
      </c>
      <c r="AH296" s="71" t="s">
        <v>319</v>
      </c>
      <c r="AI296" s="71" t="n">
        <v>3012</v>
      </c>
      <c r="AJ296" s="71" t="s">
        <v>319</v>
      </c>
      <c r="AK296" s="71" t="n">
        <v>3430</v>
      </c>
      <c r="AL296" s="71" t="s">
        <v>319</v>
      </c>
      <c r="AM296" s="229" t="n">
        <f aca="false">AK296+AI296+AG296+AE296+AC296+AA296+Y296+W296+U296+S296+Q296+O296</f>
        <v>31188</v>
      </c>
      <c r="AN296" s="230"/>
      <c r="AO296" s="231"/>
      <c r="AP296" s="231"/>
    </row>
    <row collapsed="false" customFormat="false" customHeight="true" hidden="false" ht="15.75" outlineLevel="0" r="297">
      <c r="A297" s="241" t="n">
        <f aca="false">A296+1</f>
        <v>138</v>
      </c>
      <c r="B297" s="55" t="n">
        <v>8137</v>
      </c>
      <c r="C297" s="55" t="s">
        <v>820</v>
      </c>
      <c r="D297" s="55" t="s">
        <v>455</v>
      </c>
      <c r="E297" s="56" t="s">
        <v>824</v>
      </c>
      <c r="F297" s="34" t="s">
        <v>823</v>
      </c>
      <c r="G297" s="55" t="s">
        <v>856</v>
      </c>
      <c r="H297" s="55" t="n">
        <v>63</v>
      </c>
      <c r="I297" s="55" t="s">
        <v>856</v>
      </c>
      <c r="J297" s="36" t="n">
        <v>7</v>
      </c>
      <c r="K297" s="34" t="s">
        <v>52</v>
      </c>
      <c r="L297" s="34" t="s">
        <v>52</v>
      </c>
      <c r="M297" s="71"/>
      <c r="N297" s="71" t="n">
        <v>2545</v>
      </c>
      <c r="O297" s="71" t="n">
        <v>893</v>
      </c>
      <c r="P297" s="71" t="s">
        <v>319</v>
      </c>
      <c r="Q297" s="71" t="n">
        <v>772</v>
      </c>
      <c r="R297" s="71" t="s">
        <v>319</v>
      </c>
      <c r="S297" s="71" t="n">
        <v>650</v>
      </c>
      <c r="T297" s="71" t="s">
        <v>319</v>
      </c>
      <c r="U297" s="71" t="n">
        <v>660</v>
      </c>
      <c r="V297" s="71" t="s">
        <v>319</v>
      </c>
      <c r="W297" s="71" t="n">
        <v>523</v>
      </c>
      <c r="X297" s="71" t="s">
        <v>319</v>
      </c>
      <c r="Y297" s="71" t="n">
        <v>485</v>
      </c>
      <c r="Z297" s="71" t="s">
        <v>319</v>
      </c>
      <c r="AA297" s="71" t="n">
        <v>512</v>
      </c>
      <c r="AB297" s="71" t="s">
        <v>319</v>
      </c>
      <c r="AC297" s="71" t="n">
        <v>455</v>
      </c>
      <c r="AD297" s="71" t="s">
        <v>319</v>
      </c>
      <c r="AE297" s="71" t="n">
        <v>467</v>
      </c>
      <c r="AF297" s="71" t="s">
        <v>319</v>
      </c>
      <c r="AG297" s="71" t="n">
        <v>511</v>
      </c>
      <c r="AH297" s="71" t="s">
        <v>319</v>
      </c>
      <c r="AI297" s="71" t="n">
        <v>658</v>
      </c>
      <c r="AJ297" s="71" t="s">
        <v>319</v>
      </c>
      <c r="AK297" s="71" t="n">
        <v>832</v>
      </c>
      <c r="AL297" s="71" t="s">
        <v>319</v>
      </c>
      <c r="AM297" s="229" t="n">
        <f aca="false">AK297+AI297+AG297+AE297+AC297+AA297+Y297+W297+U297+S297+Q297+O297</f>
        <v>7418</v>
      </c>
      <c r="AN297" s="230"/>
      <c r="AO297" s="231"/>
      <c r="AP297" s="231"/>
    </row>
    <row collapsed="false" customFormat="false" customHeight="true" hidden="false" ht="15.75" outlineLevel="0" r="298">
      <c r="A298" s="241" t="n">
        <f aca="false">A297+1</f>
        <v>139</v>
      </c>
      <c r="B298" s="55" t="n">
        <v>8138</v>
      </c>
      <c r="C298" s="55" t="s">
        <v>820</v>
      </c>
      <c r="D298" s="55" t="s">
        <v>455</v>
      </c>
      <c r="E298" s="56" t="s">
        <v>824</v>
      </c>
      <c r="F298" s="34" t="s">
        <v>823</v>
      </c>
      <c r="G298" s="55" t="s">
        <v>856</v>
      </c>
      <c r="H298" s="55" t="n">
        <v>219</v>
      </c>
      <c r="I298" s="55" t="s">
        <v>856</v>
      </c>
      <c r="J298" s="36" t="n">
        <v>5</v>
      </c>
      <c r="K298" s="34" t="s">
        <v>52</v>
      </c>
      <c r="L298" s="34" t="s">
        <v>52</v>
      </c>
      <c r="M298" s="71"/>
      <c r="N298" s="71" t="n">
        <v>13482</v>
      </c>
      <c r="O298" s="71" t="n">
        <v>4064</v>
      </c>
      <c r="P298" s="71" t="s">
        <v>319</v>
      </c>
      <c r="Q298" s="71" t="n">
        <v>3963</v>
      </c>
      <c r="R298" s="71" t="s">
        <v>319</v>
      </c>
      <c r="S298" s="71" t="n">
        <v>3479</v>
      </c>
      <c r="T298" s="71" t="s">
        <v>319</v>
      </c>
      <c r="U298" s="71" t="n">
        <v>4183</v>
      </c>
      <c r="V298" s="71" t="s">
        <v>319</v>
      </c>
      <c r="W298" s="71" t="n">
        <v>3313</v>
      </c>
      <c r="X298" s="71" t="s">
        <v>319</v>
      </c>
      <c r="Y298" s="71" t="n">
        <v>3597</v>
      </c>
      <c r="Z298" s="71" t="s">
        <v>319</v>
      </c>
      <c r="AA298" s="71" t="n">
        <v>3631</v>
      </c>
      <c r="AB298" s="71" t="s">
        <v>319</v>
      </c>
      <c r="AC298" s="71" t="n">
        <v>3527</v>
      </c>
      <c r="AD298" s="71" t="s">
        <v>319</v>
      </c>
      <c r="AE298" s="71" t="n">
        <v>3888</v>
      </c>
      <c r="AF298" s="71" t="s">
        <v>319</v>
      </c>
      <c r="AG298" s="71" t="n">
        <v>3473</v>
      </c>
      <c r="AH298" s="71" t="s">
        <v>319</v>
      </c>
      <c r="AI298" s="71" t="n">
        <v>3846</v>
      </c>
      <c r="AJ298" s="71" t="s">
        <v>319</v>
      </c>
      <c r="AK298" s="71" t="n">
        <v>4304</v>
      </c>
      <c r="AL298" s="71" t="s">
        <v>319</v>
      </c>
      <c r="AM298" s="229" t="n">
        <f aca="false">AK298+AI298+AG298+AE298+AC298+AA298+Y298+W298+U298+S298+Q298+O298</f>
        <v>45268</v>
      </c>
      <c r="AN298" s="230"/>
      <c r="AO298" s="231"/>
      <c r="AP298" s="231"/>
    </row>
    <row collapsed="false" customFormat="false" customHeight="true" hidden="false" ht="15.75" outlineLevel="0" r="299">
      <c r="A299" s="241" t="n">
        <f aca="false">A298+1</f>
        <v>140</v>
      </c>
      <c r="B299" s="55" t="n">
        <v>8139</v>
      </c>
      <c r="C299" s="55" t="s">
        <v>820</v>
      </c>
      <c r="D299" s="55" t="s">
        <v>455</v>
      </c>
      <c r="E299" s="56" t="s">
        <v>824</v>
      </c>
      <c r="F299" s="34" t="s">
        <v>823</v>
      </c>
      <c r="G299" s="55" t="s">
        <v>856</v>
      </c>
      <c r="H299" s="55" t="n">
        <v>20</v>
      </c>
      <c r="I299" s="55" t="s">
        <v>856</v>
      </c>
      <c r="J299" s="36" t="n">
        <v>1</v>
      </c>
      <c r="K299" s="34" t="s">
        <v>52</v>
      </c>
      <c r="L299" s="34" t="s">
        <v>52</v>
      </c>
      <c r="M299" s="71"/>
      <c r="N299" s="71" t="n">
        <v>2585</v>
      </c>
      <c r="O299" s="71" t="n">
        <v>824</v>
      </c>
      <c r="P299" s="71" t="s">
        <v>319</v>
      </c>
      <c r="Q299" s="71" t="n">
        <v>844</v>
      </c>
      <c r="R299" s="71" t="s">
        <v>319</v>
      </c>
      <c r="S299" s="71" t="n">
        <v>767</v>
      </c>
      <c r="T299" s="71" t="s">
        <v>319</v>
      </c>
      <c r="U299" s="71" t="n">
        <v>854</v>
      </c>
      <c r="V299" s="71" t="s">
        <v>319</v>
      </c>
      <c r="W299" s="71" t="n">
        <v>755</v>
      </c>
      <c r="X299" s="71" t="s">
        <v>319</v>
      </c>
      <c r="Y299" s="71" t="n">
        <v>849</v>
      </c>
      <c r="Z299" s="71" t="s">
        <v>319</v>
      </c>
      <c r="AA299" s="71" t="n">
        <v>847</v>
      </c>
      <c r="AB299" s="71" t="s">
        <v>319</v>
      </c>
      <c r="AC299" s="71" t="n">
        <v>822</v>
      </c>
      <c r="AD299" s="71" t="s">
        <v>319</v>
      </c>
      <c r="AE299" s="71" t="n">
        <v>855</v>
      </c>
      <c r="AF299" s="71" t="s">
        <v>319</v>
      </c>
      <c r="AG299" s="71" t="n">
        <v>669</v>
      </c>
      <c r="AH299" s="71" t="s">
        <v>319</v>
      </c>
      <c r="AI299" s="71" t="n">
        <v>776</v>
      </c>
      <c r="AJ299" s="71" t="s">
        <v>319</v>
      </c>
      <c r="AK299" s="71" t="n">
        <v>519</v>
      </c>
      <c r="AL299" s="71" t="s">
        <v>319</v>
      </c>
      <c r="AM299" s="229" t="n">
        <f aca="false">AK299+AI299+AG299+AE299+AC299+AA299+Y299+W299+U299+S299+Q299+O299</f>
        <v>9381</v>
      </c>
      <c r="AN299" s="230"/>
      <c r="AO299" s="231"/>
      <c r="AP299" s="231"/>
    </row>
    <row collapsed="false" customFormat="false" customHeight="true" hidden="false" ht="15.75" outlineLevel="0" r="300">
      <c r="A300" s="241" t="n">
        <f aca="false">A299+1</f>
        <v>141</v>
      </c>
      <c r="B300" s="55" t="n">
        <v>8140</v>
      </c>
      <c r="C300" s="55" t="s">
        <v>820</v>
      </c>
      <c r="D300" s="55" t="s">
        <v>455</v>
      </c>
      <c r="E300" s="56" t="s">
        <v>824</v>
      </c>
      <c r="F300" s="34" t="s">
        <v>823</v>
      </c>
      <c r="G300" s="55" t="s">
        <v>856</v>
      </c>
      <c r="H300" s="55" t="n">
        <v>20</v>
      </c>
      <c r="I300" s="55" t="s">
        <v>856</v>
      </c>
      <c r="J300" s="36" t="n">
        <v>1</v>
      </c>
      <c r="K300" s="34" t="s">
        <v>52</v>
      </c>
      <c r="L300" s="34" t="s">
        <v>52</v>
      </c>
      <c r="M300" s="71"/>
      <c r="N300" s="71" t="n">
        <v>2422</v>
      </c>
      <c r="O300" s="71" t="n">
        <v>849</v>
      </c>
      <c r="P300" s="71" t="s">
        <v>319</v>
      </c>
      <c r="Q300" s="71" t="n">
        <v>747</v>
      </c>
      <c r="R300" s="71" t="s">
        <v>319</v>
      </c>
      <c r="S300" s="71" t="n">
        <v>832</v>
      </c>
      <c r="T300" s="71" t="s">
        <v>319</v>
      </c>
      <c r="U300" s="71" t="n">
        <v>829</v>
      </c>
      <c r="V300" s="71" t="s">
        <v>319</v>
      </c>
      <c r="W300" s="71" t="n">
        <v>727</v>
      </c>
      <c r="X300" s="71" t="s">
        <v>319</v>
      </c>
      <c r="Y300" s="71" t="n">
        <v>728</v>
      </c>
      <c r="Z300" s="71" t="s">
        <v>319</v>
      </c>
      <c r="AA300" s="71" t="n">
        <v>721</v>
      </c>
      <c r="AB300" s="71" t="s">
        <v>319</v>
      </c>
      <c r="AC300" s="71" t="n">
        <v>695</v>
      </c>
      <c r="AD300" s="71" t="s">
        <v>319</v>
      </c>
      <c r="AE300" s="71" t="n">
        <v>795</v>
      </c>
      <c r="AF300" s="71" t="s">
        <v>319</v>
      </c>
      <c r="AG300" s="71" t="n">
        <v>683</v>
      </c>
      <c r="AH300" s="71" t="s">
        <v>319</v>
      </c>
      <c r="AI300" s="71" t="n">
        <v>765</v>
      </c>
      <c r="AJ300" s="71" t="s">
        <v>319</v>
      </c>
      <c r="AK300" s="71" t="n">
        <v>903</v>
      </c>
      <c r="AL300" s="71" t="s">
        <v>319</v>
      </c>
      <c r="AM300" s="229" t="n">
        <f aca="false">AK300+AI300+AG300+AE300+AC300+AA300+Y300+W300+U300+S300+Q300+O300</f>
        <v>9274</v>
      </c>
      <c r="AN300" s="230"/>
      <c r="AO300" s="231"/>
      <c r="AP300" s="231"/>
    </row>
    <row collapsed="false" customFormat="false" customHeight="true" hidden="false" ht="15.75" outlineLevel="0" r="301">
      <c r="A301" s="241" t="n">
        <f aca="false">A300+1</f>
        <v>142</v>
      </c>
      <c r="B301" s="55" t="n">
        <v>8141</v>
      </c>
      <c r="C301" s="55" t="s">
        <v>820</v>
      </c>
      <c r="D301" s="55" t="s">
        <v>455</v>
      </c>
      <c r="E301" s="56" t="s">
        <v>824</v>
      </c>
      <c r="F301" s="34" t="s">
        <v>823</v>
      </c>
      <c r="G301" s="55" t="s">
        <v>856</v>
      </c>
      <c r="H301" s="55" t="n">
        <v>49</v>
      </c>
      <c r="I301" s="55" t="s">
        <v>856</v>
      </c>
      <c r="J301" s="36" t="n">
        <v>7</v>
      </c>
      <c r="K301" s="34" t="s">
        <v>52</v>
      </c>
      <c r="L301" s="34" t="s">
        <v>52</v>
      </c>
      <c r="M301" s="71"/>
      <c r="N301" s="71" t="n">
        <v>1047</v>
      </c>
      <c r="O301" s="71" t="n">
        <v>390</v>
      </c>
      <c r="P301" s="71" t="s">
        <v>319</v>
      </c>
      <c r="Q301" s="71" t="n">
        <v>331</v>
      </c>
      <c r="R301" s="71" t="s">
        <v>319</v>
      </c>
      <c r="S301" s="71" t="n">
        <v>281</v>
      </c>
      <c r="T301" s="71" t="s">
        <v>319</v>
      </c>
      <c r="U301" s="71" t="n">
        <v>336</v>
      </c>
      <c r="V301" s="71" t="s">
        <v>319</v>
      </c>
      <c r="W301" s="71" t="n">
        <v>241</v>
      </c>
      <c r="X301" s="71" t="s">
        <v>319</v>
      </c>
      <c r="Y301" s="71" t="n">
        <v>191</v>
      </c>
      <c r="Z301" s="71" t="s">
        <v>319</v>
      </c>
      <c r="AA301" s="71" t="n">
        <v>135</v>
      </c>
      <c r="AB301" s="71" t="s">
        <v>319</v>
      </c>
      <c r="AC301" s="71" t="n">
        <v>137</v>
      </c>
      <c r="AD301" s="71" t="s">
        <v>319</v>
      </c>
      <c r="AE301" s="71" t="n">
        <v>219</v>
      </c>
      <c r="AF301" s="71" t="s">
        <v>319</v>
      </c>
      <c r="AG301" s="71" t="n">
        <v>226</v>
      </c>
      <c r="AH301" s="71" t="s">
        <v>319</v>
      </c>
      <c r="AI301" s="71" t="n">
        <v>297</v>
      </c>
      <c r="AJ301" s="71" t="s">
        <v>319</v>
      </c>
      <c r="AK301" s="71" t="n">
        <v>372</v>
      </c>
      <c r="AL301" s="71" t="s">
        <v>319</v>
      </c>
      <c r="AM301" s="229" t="n">
        <f aca="false">AK301+AI301+AG301+AE301+AC301+AA301+Y301+W301+U301+S301+Q301+O301</f>
        <v>3156</v>
      </c>
      <c r="AN301" s="230"/>
      <c r="AO301" s="231"/>
      <c r="AP301" s="231"/>
    </row>
    <row collapsed="false" customFormat="false" customHeight="true" hidden="false" ht="15.75" outlineLevel="0" r="302">
      <c r="A302" s="241" t="n">
        <f aca="false">A301+1</f>
        <v>143</v>
      </c>
      <c r="B302" s="55" t="n">
        <v>8142</v>
      </c>
      <c r="C302" s="55" t="s">
        <v>820</v>
      </c>
      <c r="D302" s="55" t="s">
        <v>455</v>
      </c>
      <c r="E302" s="56" t="s">
        <v>824</v>
      </c>
      <c r="F302" s="34" t="s">
        <v>823</v>
      </c>
      <c r="G302" s="55" t="s">
        <v>856</v>
      </c>
      <c r="H302" s="55" t="n">
        <v>20</v>
      </c>
      <c r="I302" s="55" t="s">
        <v>856</v>
      </c>
      <c r="J302" s="36" t="n">
        <v>5</v>
      </c>
      <c r="K302" s="34" t="s">
        <v>52</v>
      </c>
      <c r="L302" s="34" t="s">
        <v>52</v>
      </c>
      <c r="M302" s="71"/>
      <c r="N302" s="71" t="n">
        <v>1268</v>
      </c>
      <c r="O302" s="71" t="n">
        <v>461</v>
      </c>
      <c r="P302" s="71" t="s">
        <v>319</v>
      </c>
      <c r="Q302" s="71" t="n">
        <v>419</v>
      </c>
      <c r="R302" s="71" t="s">
        <v>319</v>
      </c>
      <c r="S302" s="71" t="n">
        <v>376</v>
      </c>
      <c r="T302" s="71" t="s">
        <v>319</v>
      </c>
      <c r="U302" s="71" t="n">
        <v>418</v>
      </c>
      <c r="V302" s="71" t="s">
        <v>319</v>
      </c>
      <c r="W302" s="71" t="n">
        <v>266</v>
      </c>
      <c r="X302" s="71" t="s">
        <v>319</v>
      </c>
      <c r="Y302" s="71" t="n">
        <v>286</v>
      </c>
      <c r="Z302" s="71" t="s">
        <v>319</v>
      </c>
      <c r="AA302" s="71" t="n">
        <v>289</v>
      </c>
      <c r="AB302" s="71" t="s">
        <v>319</v>
      </c>
      <c r="AC302" s="71" t="n">
        <v>291</v>
      </c>
      <c r="AD302" s="71" t="s">
        <v>319</v>
      </c>
      <c r="AE302" s="71" t="n">
        <v>305</v>
      </c>
      <c r="AF302" s="71" t="s">
        <v>319</v>
      </c>
      <c r="AG302" s="71" t="n">
        <v>318</v>
      </c>
      <c r="AH302" s="71" t="s">
        <v>319</v>
      </c>
      <c r="AI302" s="71" t="n">
        <v>371</v>
      </c>
      <c r="AJ302" s="71" t="s">
        <v>319</v>
      </c>
      <c r="AK302" s="71" t="n">
        <v>429</v>
      </c>
      <c r="AL302" s="71" t="s">
        <v>319</v>
      </c>
      <c r="AM302" s="229" t="n">
        <f aca="false">AK302+AI302+AG302+AE302+AC302+AA302+Y302+W302+U302+S302+Q302+O302</f>
        <v>4229</v>
      </c>
      <c r="AN302" s="230"/>
      <c r="AO302" s="231"/>
      <c r="AP302" s="231"/>
    </row>
    <row collapsed="false" customFormat="false" customHeight="true" hidden="false" ht="15.75" outlineLevel="0" r="303">
      <c r="A303" s="241" t="n">
        <f aca="false">A302+1</f>
        <v>144</v>
      </c>
      <c r="B303" s="55" t="n">
        <v>8143</v>
      </c>
      <c r="C303" s="55" t="s">
        <v>820</v>
      </c>
      <c r="D303" s="55" t="s">
        <v>455</v>
      </c>
      <c r="E303" s="56" t="s">
        <v>824</v>
      </c>
      <c r="F303" s="34" t="s">
        <v>823</v>
      </c>
      <c r="G303" s="55" t="s">
        <v>856</v>
      </c>
      <c r="H303" s="55" t="n">
        <v>36</v>
      </c>
      <c r="I303" s="55" t="s">
        <v>856</v>
      </c>
      <c r="J303" s="36" t="n">
        <v>6</v>
      </c>
      <c r="K303" s="34" t="s">
        <v>52</v>
      </c>
      <c r="L303" s="34" t="s">
        <v>52</v>
      </c>
      <c r="M303" s="71"/>
      <c r="N303" s="71"/>
      <c r="O303" s="71"/>
      <c r="P303" s="71" t="s">
        <v>319</v>
      </c>
      <c r="Q303" s="71"/>
      <c r="R303" s="71" t="s">
        <v>319</v>
      </c>
      <c r="S303" s="71"/>
      <c r="T303" s="71" t="s">
        <v>319</v>
      </c>
      <c r="U303" s="71"/>
      <c r="V303" s="71" t="s">
        <v>319</v>
      </c>
      <c r="W303" s="71"/>
      <c r="X303" s="71" t="s">
        <v>319</v>
      </c>
      <c r="Y303" s="71"/>
      <c r="Z303" s="71" t="s">
        <v>319</v>
      </c>
      <c r="AA303" s="71" t="n">
        <v>297</v>
      </c>
      <c r="AB303" s="71" t="s">
        <v>319</v>
      </c>
      <c r="AC303" s="71" t="n">
        <v>240</v>
      </c>
      <c r="AD303" s="71" t="s">
        <v>319</v>
      </c>
      <c r="AE303" s="71" t="n">
        <v>330</v>
      </c>
      <c r="AF303" s="71" t="s">
        <v>319</v>
      </c>
      <c r="AG303" s="71" t="n">
        <v>334</v>
      </c>
      <c r="AH303" s="71" t="s">
        <v>319</v>
      </c>
      <c r="AI303" s="71" t="n">
        <v>435</v>
      </c>
      <c r="AJ303" s="71" t="s">
        <v>319</v>
      </c>
      <c r="AK303" s="71" t="n">
        <v>595</v>
      </c>
      <c r="AL303" s="71" t="s">
        <v>319</v>
      </c>
      <c r="AM303" s="229" t="n">
        <f aca="false">AK303+AI303+AG303+AE303+AC303+AA303+Y303+W303+U303+S303+Q303+O303</f>
        <v>2231</v>
      </c>
      <c r="AN303" s="230"/>
      <c r="AO303" s="231"/>
      <c r="AP303" s="231"/>
    </row>
    <row collapsed="false" customFormat="false" customHeight="true" hidden="false" ht="15.75" outlineLevel="0" r="304">
      <c r="A304" s="241" t="n">
        <f aca="false">A303+1</f>
        <v>145</v>
      </c>
      <c r="B304" s="55" t="n">
        <v>8144</v>
      </c>
      <c r="C304" s="55" t="s">
        <v>820</v>
      </c>
      <c r="D304" s="55" t="s">
        <v>455</v>
      </c>
      <c r="E304" s="56" t="s">
        <v>824</v>
      </c>
      <c r="F304" s="34" t="s">
        <v>823</v>
      </c>
      <c r="G304" s="55" t="s">
        <v>856</v>
      </c>
      <c r="H304" s="55" t="n">
        <v>156</v>
      </c>
      <c r="I304" s="55" t="s">
        <v>856</v>
      </c>
      <c r="J304" s="36" t="n">
        <v>4</v>
      </c>
      <c r="K304" s="34" t="s">
        <v>52</v>
      </c>
      <c r="L304" s="34" t="s">
        <v>52</v>
      </c>
      <c r="M304" s="71"/>
      <c r="N304" s="71" t="n">
        <v>15339</v>
      </c>
      <c r="O304" s="71" t="n">
        <v>5172</v>
      </c>
      <c r="P304" s="71" t="s">
        <v>319</v>
      </c>
      <c r="Q304" s="71" t="n">
        <v>5124</v>
      </c>
      <c r="R304" s="71" t="s">
        <v>319</v>
      </c>
      <c r="S304" s="71" t="n">
        <v>4723</v>
      </c>
      <c r="T304" s="71" t="s">
        <v>319</v>
      </c>
      <c r="U304" s="71" t="n">
        <v>5471</v>
      </c>
      <c r="V304" s="71" t="s">
        <v>319</v>
      </c>
      <c r="W304" s="71" t="n">
        <v>4766</v>
      </c>
      <c r="X304" s="71" t="s">
        <v>319</v>
      </c>
      <c r="Y304" s="71" t="n">
        <v>4723</v>
      </c>
      <c r="Z304" s="71" t="s">
        <v>319</v>
      </c>
      <c r="AA304" s="71" t="n">
        <v>4524</v>
      </c>
      <c r="AB304" s="71" t="s">
        <v>319</v>
      </c>
      <c r="AC304" s="71" t="n">
        <v>4402</v>
      </c>
      <c r="AD304" s="71" t="s">
        <v>319</v>
      </c>
      <c r="AE304" s="71" t="n">
        <v>5356</v>
      </c>
      <c r="AF304" s="71" t="s">
        <v>319</v>
      </c>
      <c r="AG304" s="71" t="n">
        <v>4322</v>
      </c>
      <c r="AH304" s="71" t="s">
        <v>319</v>
      </c>
      <c r="AI304" s="71" t="n">
        <v>5129</v>
      </c>
      <c r="AJ304" s="71" t="s">
        <v>319</v>
      </c>
      <c r="AK304" s="71" t="n">
        <v>5226</v>
      </c>
      <c r="AL304" s="71" t="s">
        <v>319</v>
      </c>
      <c r="AM304" s="229" t="n">
        <f aca="false">AK304+AI304+AG304+AE304+AC304+AA304+Y304+W304+U304+S304+Q304+O304</f>
        <v>58938</v>
      </c>
      <c r="AN304" s="230"/>
      <c r="AO304" s="231"/>
      <c r="AP304" s="231"/>
    </row>
    <row collapsed="false" customFormat="false" customHeight="true" hidden="false" ht="15.75" outlineLevel="0" r="305">
      <c r="A305" s="241" t="n">
        <f aca="false">A304+1</f>
        <v>146</v>
      </c>
      <c r="B305" s="55" t="n">
        <v>8145</v>
      </c>
      <c r="C305" s="55" t="s">
        <v>820</v>
      </c>
      <c r="D305" s="55" t="s">
        <v>455</v>
      </c>
      <c r="E305" s="56" t="s">
        <v>824</v>
      </c>
      <c r="F305" s="34" t="s">
        <v>823</v>
      </c>
      <c r="G305" s="55" t="s">
        <v>856</v>
      </c>
      <c r="H305" s="55" t="n">
        <v>10</v>
      </c>
      <c r="I305" s="55" t="s">
        <v>856</v>
      </c>
      <c r="J305" s="36" t="n">
        <v>1</v>
      </c>
      <c r="K305" s="34" t="s">
        <v>52</v>
      </c>
      <c r="L305" s="34" t="s">
        <v>52</v>
      </c>
      <c r="M305" s="71"/>
      <c r="N305" s="71" t="n">
        <v>2610</v>
      </c>
      <c r="O305" s="71" t="n">
        <v>859</v>
      </c>
      <c r="P305" s="71" t="s">
        <v>319</v>
      </c>
      <c r="Q305" s="71" t="n">
        <v>755</v>
      </c>
      <c r="R305" s="71" t="s">
        <v>319</v>
      </c>
      <c r="S305" s="71" t="n">
        <v>692</v>
      </c>
      <c r="T305" s="71" t="s">
        <v>319</v>
      </c>
      <c r="U305" s="71" t="n">
        <v>825</v>
      </c>
      <c r="V305" s="71" t="s">
        <v>319</v>
      </c>
      <c r="W305" s="71" t="n">
        <v>612</v>
      </c>
      <c r="X305" s="71" t="s">
        <v>319</v>
      </c>
      <c r="Y305" s="71" t="n">
        <v>637</v>
      </c>
      <c r="Z305" s="71" t="s">
        <v>319</v>
      </c>
      <c r="AA305" s="71" t="n">
        <v>667</v>
      </c>
      <c r="AB305" s="71" t="s">
        <v>319</v>
      </c>
      <c r="AC305" s="71" t="n">
        <v>752</v>
      </c>
      <c r="AD305" s="71" t="s">
        <v>319</v>
      </c>
      <c r="AE305" s="71" t="n">
        <v>680</v>
      </c>
      <c r="AF305" s="71" t="s">
        <v>319</v>
      </c>
      <c r="AG305" s="71" t="n">
        <v>568</v>
      </c>
      <c r="AH305" s="71" t="s">
        <v>319</v>
      </c>
      <c r="AI305" s="71" t="n">
        <v>724</v>
      </c>
      <c r="AJ305" s="71" t="s">
        <v>319</v>
      </c>
      <c r="AK305" s="71" t="n">
        <v>871</v>
      </c>
      <c r="AL305" s="71" t="s">
        <v>319</v>
      </c>
      <c r="AM305" s="229" t="n">
        <f aca="false">AK305+AI305+AG305+AE305+AC305+AA305+Y305+W305+U305+S305+Q305+O305</f>
        <v>8642</v>
      </c>
      <c r="AN305" s="230"/>
      <c r="AO305" s="231"/>
      <c r="AP305" s="231"/>
    </row>
    <row collapsed="false" customFormat="false" customHeight="true" hidden="false" ht="15.75" outlineLevel="0" r="306">
      <c r="A306" s="241" t="n">
        <f aca="false">A305+1</f>
        <v>147</v>
      </c>
      <c r="B306" s="55" t="n">
        <v>8146</v>
      </c>
      <c r="C306" s="55" t="s">
        <v>820</v>
      </c>
      <c r="D306" s="55" t="s">
        <v>455</v>
      </c>
      <c r="E306" s="56" t="s">
        <v>824</v>
      </c>
      <c r="F306" s="34" t="s">
        <v>823</v>
      </c>
      <c r="G306" s="55" t="s">
        <v>856</v>
      </c>
      <c r="H306" s="55" t="n">
        <v>20</v>
      </c>
      <c r="I306" s="55" t="s">
        <v>856</v>
      </c>
      <c r="J306" s="36" t="n">
        <v>1</v>
      </c>
      <c r="K306" s="34" t="s">
        <v>52</v>
      </c>
      <c r="L306" s="34" t="s">
        <v>52</v>
      </c>
      <c r="M306" s="71"/>
      <c r="N306" s="71" t="n">
        <v>2501</v>
      </c>
      <c r="O306" s="71" t="n">
        <v>744</v>
      </c>
      <c r="P306" s="71" t="s">
        <v>319</v>
      </c>
      <c r="Q306" s="71" t="n">
        <v>665</v>
      </c>
      <c r="R306" s="71" t="s">
        <v>319</v>
      </c>
      <c r="S306" s="71" t="n">
        <v>671</v>
      </c>
      <c r="T306" s="71" t="s">
        <v>319</v>
      </c>
      <c r="U306" s="71" t="n">
        <v>915</v>
      </c>
      <c r="V306" s="71" t="s">
        <v>319</v>
      </c>
      <c r="W306" s="71" t="n">
        <v>781</v>
      </c>
      <c r="X306" s="71" t="s">
        <v>319</v>
      </c>
      <c r="Y306" s="71" t="n">
        <v>730</v>
      </c>
      <c r="Z306" s="71" t="s">
        <v>319</v>
      </c>
      <c r="AA306" s="71" t="n">
        <v>604</v>
      </c>
      <c r="AB306" s="71" t="s">
        <v>319</v>
      </c>
      <c r="AC306" s="71" t="n">
        <v>631</v>
      </c>
      <c r="AD306" s="71" t="s">
        <v>319</v>
      </c>
      <c r="AE306" s="71" t="n">
        <v>746</v>
      </c>
      <c r="AF306" s="71" t="s">
        <v>319</v>
      </c>
      <c r="AG306" s="71" t="n">
        <v>585</v>
      </c>
      <c r="AH306" s="71" t="s">
        <v>319</v>
      </c>
      <c r="AI306" s="71" t="n">
        <v>682</v>
      </c>
      <c r="AJ306" s="71" t="s">
        <v>319</v>
      </c>
      <c r="AK306" s="71" t="n">
        <v>719</v>
      </c>
      <c r="AL306" s="71" t="s">
        <v>319</v>
      </c>
      <c r="AM306" s="229" t="n">
        <f aca="false">AK306+AI306+AG306+AE306+AC306+AA306+Y306+W306+U306+S306+Q306+O306</f>
        <v>8473</v>
      </c>
      <c r="AN306" s="230"/>
      <c r="AO306" s="231"/>
      <c r="AP306" s="231"/>
    </row>
    <row collapsed="false" customFormat="false" customHeight="true" hidden="false" ht="15.75" outlineLevel="0" r="307">
      <c r="A307" s="241" t="n">
        <f aca="false">A306+1</f>
        <v>148</v>
      </c>
      <c r="B307" s="55" t="n">
        <v>8147</v>
      </c>
      <c r="C307" s="55" t="s">
        <v>820</v>
      </c>
      <c r="D307" s="55" t="s">
        <v>455</v>
      </c>
      <c r="E307" s="56" t="s">
        <v>824</v>
      </c>
      <c r="F307" s="34" t="s">
        <v>823</v>
      </c>
      <c r="G307" s="55" t="s">
        <v>856</v>
      </c>
      <c r="H307" s="55" t="n">
        <v>152</v>
      </c>
      <c r="I307" s="55" t="s">
        <v>856</v>
      </c>
      <c r="J307" s="36" t="n">
        <v>4</v>
      </c>
      <c r="K307" s="34" t="s">
        <v>52</v>
      </c>
      <c r="L307" s="34" t="s">
        <v>52</v>
      </c>
      <c r="M307" s="71"/>
      <c r="N307" s="71" t="n">
        <v>10054</v>
      </c>
      <c r="O307" s="71" t="n">
        <v>3415</v>
      </c>
      <c r="P307" s="71" t="s">
        <v>319</v>
      </c>
      <c r="Q307" s="71" t="n">
        <v>3159</v>
      </c>
      <c r="R307" s="71" t="s">
        <v>319</v>
      </c>
      <c r="S307" s="71" t="n">
        <v>2732</v>
      </c>
      <c r="T307" s="71" t="s">
        <v>319</v>
      </c>
      <c r="U307" s="71" t="n">
        <v>3278</v>
      </c>
      <c r="V307" s="71" t="s">
        <v>319</v>
      </c>
      <c r="W307" s="71" t="n">
        <v>2680</v>
      </c>
      <c r="X307" s="71" t="s">
        <v>319</v>
      </c>
      <c r="Y307" s="71" t="n">
        <v>2970</v>
      </c>
      <c r="Z307" s="71" t="s">
        <v>319</v>
      </c>
      <c r="AA307" s="71" t="n">
        <v>2489</v>
      </c>
      <c r="AB307" s="71" t="s">
        <v>319</v>
      </c>
      <c r="AC307" s="71" t="n">
        <v>2629</v>
      </c>
      <c r="AD307" s="71" t="s">
        <v>319</v>
      </c>
      <c r="AE307" s="71" t="n">
        <v>3248</v>
      </c>
      <c r="AF307" s="71" t="s">
        <v>319</v>
      </c>
      <c r="AG307" s="71" t="n">
        <v>2497</v>
      </c>
      <c r="AH307" s="71" t="s">
        <v>319</v>
      </c>
      <c r="AI307" s="71" t="n">
        <v>3027</v>
      </c>
      <c r="AJ307" s="71" t="s">
        <v>319</v>
      </c>
      <c r="AK307" s="71" t="n">
        <v>3568</v>
      </c>
      <c r="AL307" s="71" t="s">
        <v>319</v>
      </c>
      <c r="AM307" s="229" t="n">
        <f aca="false">AK307+AI307+AG307+AE307+AC307+AA307+Y307+W307+U307+S307+Q307+O307</f>
        <v>35692</v>
      </c>
      <c r="AN307" s="230"/>
      <c r="AO307" s="231"/>
      <c r="AP307" s="231"/>
    </row>
    <row collapsed="false" customFormat="true" customHeight="true" hidden="false" ht="15.75" outlineLevel="0" r="308" s="187">
      <c r="A308" s="241" t="n">
        <f aca="false">A307+1</f>
        <v>149</v>
      </c>
      <c r="B308" s="55" t="n">
        <v>8148</v>
      </c>
      <c r="C308" s="55" t="s">
        <v>820</v>
      </c>
      <c r="D308" s="71" t="s">
        <v>858</v>
      </c>
      <c r="E308" s="74"/>
      <c r="F308" s="34" t="s">
        <v>823</v>
      </c>
      <c r="G308" s="71" t="s">
        <v>859</v>
      </c>
      <c r="H308" s="71" t="n">
        <v>1</v>
      </c>
      <c r="I308" s="71" t="s">
        <v>859</v>
      </c>
      <c r="J308" s="243" t="n">
        <v>1</v>
      </c>
      <c r="K308" s="34"/>
      <c r="L308" s="34"/>
      <c r="M308" s="244" t="n">
        <v>2811</v>
      </c>
      <c r="N308" s="244" t="n">
        <v>2650</v>
      </c>
      <c r="O308" s="244" t="n">
        <v>213</v>
      </c>
      <c r="P308" s="244" t="s">
        <v>466</v>
      </c>
      <c r="Q308" s="244" t="n">
        <v>198</v>
      </c>
      <c r="R308" s="244" t="s">
        <v>466</v>
      </c>
      <c r="S308" s="244" t="n">
        <v>213</v>
      </c>
      <c r="T308" s="244" t="s">
        <v>466</v>
      </c>
      <c r="U308" s="244" t="n">
        <v>206</v>
      </c>
      <c r="V308" s="244" t="s">
        <v>466</v>
      </c>
      <c r="W308" s="244" t="n">
        <v>213</v>
      </c>
      <c r="X308" s="244" t="s">
        <v>466</v>
      </c>
      <c r="Y308" s="244" t="n">
        <v>206</v>
      </c>
      <c r="Z308" s="244" t="s">
        <v>466</v>
      </c>
      <c r="AA308" s="244" t="n">
        <v>243</v>
      </c>
      <c r="AB308" s="244" t="s">
        <v>466</v>
      </c>
      <c r="AC308" s="244" t="n">
        <v>243</v>
      </c>
      <c r="AD308" s="244" t="s">
        <v>466</v>
      </c>
      <c r="AE308" s="244" t="n">
        <v>235</v>
      </c>
      <c r="AF308" s="244" t="s">
        <v>466</v>
      </c>
      <c r="AG308" s="244" t="n">
        <v>243</v>
      </c>
      <c r="AH308" s="244" t="s">
        <v>466</v>
      </c>
      <c r="AI308" s="244" t="n">
        <v>235</v>
      </c>
      <c r="AJ308" s="244" t="s">
        <v>466</v>
      </c>
      <c r="AK308" s="244" t="n">
        <v>243</v>
      </c>
      <c r="AL308" s="244" t="s">
        <v>466</v>
      </c>
      <c r="AM308" s="245" t="n">
        <v>2691</v>
      </c>
      <c r="AN308" s="133"/>
      <c r="AO308" s="246"/>
      <c r="AP308" s="246"/>
    </row>
    <row collapsed="false" customFormat="true" customHeight="true" hidden="false" ht="15.75" outlineLevel="0" r="309" s="187">
      <c r="A309" s="241" t="n">
        <f aca="false">A308+1</f>
        <v>150</v>
      </c>
      <c r="B309" s="55" t="n">
        <v>8149</v>
      </c>
      <c r="C309" s="55" t="s">
        <v>820</v>
      </c>
      <c r="D309" s="71" t="s">
        <v>858</v>
      </c>
      <c r="E309" s="74" t="s">
        <v>824</v>
      </c>
      <c r="F309" s="34" t="s">
        <v>823</v>
      </c>
      <c r="G309" s="71" t="s">
        <v>859</v>
      </c>
      <c r="H309" s="71" t="n">
        <v>6</v>
      </c>
      <c r="I309" s="71" t="s">
        <v>859</v>
      </c>
      <c r="J309" s="243" t="n">
        <v>2</v>
      </c>
      <c r="K309" s="34" t="s">
        <v>683</v>
      </c>
      <c r="L309" s="34" t="s">
        <v>683</v>
      </c>
      <c r="M309" s="244" t="n">
        <v>1572</v>
      </c>
      <c r="N309" s="244" t="n">
        <v>1806</v>
      </c>
      <c r="O309" s="244" t="n">
        <v>230</v>
      </c>
      <c r="P309" s="244" t="s">
        <v>319</v>
      </c>
      <c r="Q309" s="244" t="n">
        <v>147</v>
      </c>
      <c r="R309" s="244" t="s">
        <v>319</v>
      </c>
      <c r="S309" s="244" t="n">
        <v>109</v>
      </c>
      <c r="T309" s="244" t="s">
        <v>319</v>
      </c>
      <c r="U309" s="244" t="n">
        <v>119</v>
      </c>
      <c r="V309" s="244" t="s">
        <v>319</v>
      </c>
      <c r="W309" s="244" t="n">
        <v>147</v>
      </c>
      <c r="X309" s="244" t="s">
        <v>319</v>
      </c>
      <c r="Y309" s="244" t="n">
        <v>147</v>
      </c>
      <c r="Z309" s="244" t="s">
        <v>319</v>
      </c>
      <c r="AA309" s="244" t="n">
        <v>151</v>
      </c>
      <c r="AB309" s="244" t="s">
        <v>319</v>
      </c>
      <c r="AC309" s="244"/>
      <c r="AD309" s="244" t="s">
        <v>319</v>
      </c>
      <c r="AE309" s="244"/>
      <c r="AF309" s="244" t="s">
        <v>319</v>
      </c>
      <c r="AG309" s="244" t="n">
        <v>29</v>
      </c>
      <c r="AH309" s="244" t="s">
        <v>319</v>
      </c>
      <c r="AI309" s="244" t="n">
        <v>332</v>
      </c>
      <c r="AJ309" s="244" t="s">
        <v>319</v>
      </c>
      <c r="AK309" s="244" t="n">
        <v>267</v>
      </c>
      <c r="AL309" s="244" t="s">
        <v>319</v>
      </c>
      <c r="AM309" s="245" t="n">
        <v>1678</v>
      </c>
      <c r="AN309" s="133"/>
      <c r="AO309" s="246"/>
      <c r="AP309" s="246"/>
    </row>
    <row collapsed="false" customFormat="true" customHeight="true" hidden="false" ht="15.75" outlineLevel="0" r="310" s="187">
      <c r="A310" s="241" t="n">
        <f aca="false">A309+1</f>
        <v>151</v>
      </c>
      <c r="B310" s="55" t="n">
        <v>8150</v>
      </c>
      <c r="C310" s="55" t="s">
        <v>820</v>
      </c>
      <c r="D310" s="71" t="s">
        <v>858</v>
      </c>
      <c r="E310" s="74" t="s">
        <v>824</v>
      </c>
      <c r="F310" s="34" t="s">
        <v>823</v>
      </c>
      <c r="G310" s="71" t="s">
        <v>859</v>
      </c>
      <c r="H310" s="71" t="n">
        <v>20</v>
      </c>
      <c r="I310" s="71" t="s">
        <v>859</v>
      </c>
      <c r="J310" s="243" t="n">
        <v>4</v>
      </c>
      <c r="K310" s="34" t="s">
        <v>683</v>
      </c>
      <c r="L310" s="34" t="s">
        <v>683</v>
      </c>
      <c r="M310" s="244" t="n">
        <v>5731</v>
      </c>
      <c r="N310" s="244" t="n">
        <v>5745</v>
      </c>
      <c r="O310" s="244" t="n">
        <v>532</v>
      </c>
      <c r="P310" s="244" t="s">
        <v>319</v>
      </c>
      <c r="Q310" s="244" t="n">
        <v>482</v>
      </c>
      <c r="R310" s="244" t="s">
        <v>319</v>
      </c>
      <c r="S310" s="244" t="n">
        <v>408</v>
      </c>
      <c r="T310" s="244" t="s">
        <v>319</v>
      </c>
      <c r="U310" s="244" t="n">
        <v>301</v>
      </c>
      <c r="V310" s="244" t="s">
        <v>319</v>
      </c>
      <c r="W310" s="244" t="n">
        <v>350</v>
      </c>
      <c r="X310" s="244" t="s">
        <v>319</v>
      </c>
      <c r="Y310" s="244" t="n">
        <v>203</v>
      </c>
      <c r="Z310" s="244" t="s">
        <v>319</v>
      </c>
      <c r="AA310" s="244" t="n">
        <v>214</v>
      </c>
      <c r="AB310" s="244" t="s">
        <v>319</v>
      </c>
      <c r="AC310" s="244" t="n">
        <v>316</v>
      </c>
      <c r="AD310" s="244" t="s">
        <v>319</v>
      </c>
      <c r="AE310" s="244" t="n">
        <v>427</v>
      </c>
      <c r="AF310" s="244" t="s">
        <v>319</v>
      </c>
      <c r="AG310" s="244" t="n">
        <v>505</v>
      </c>
      <c r="AH310" s="244" t="s">
        <v>319</v>
      </c>
      <c r="AI310" s="244" t="n">
        <v>185</v>
      </c>
      <c r="AJ310" s="244" t="s">
        <v>319</v>
      </c>
      <c r="AK310" s="244" t="n">
        <v>996</v>
      </c>
      <c r="AL310" s="244" t="s">
        <v>319</v>
      </c>
      <c r="AM310" s="245" t="n">
        <v>4919</v>
      </c>
      <c r="AN310" s="133"/>
      <c r="AO310" s="246"/>
      <c r="AP310" s="246"/>
    </row>
    <row collapsed="false" customFormat="true" customHeight="true" hidden="false" ht="15.75" outlineLevel="0" r="311" s="187">
      <c r="A311" s="241" t="n">
        <f aca="false">A310+1</f>
        <v>152</v>
      </c>
      <c r="B311" s="55" t="n">
        <v>8151</v>
      </c>
      <c r="C311" s="55" t="s">
        <v>820</v>
      </c>
      <c r="D311" s="71" t="s">
        <v>858</v>
      </c>
      <c r="E311" s="74" t="s">
        <v>824</v>
      </c>
      <c r="F311" s="34" t="s">
        <v>823</v>
      </c>
      <c r="G311" s="71" t="s">
        <v>859</v>
      </c>
      <c r="H311" s="71" t="n">
        <v>16</v>
      </c>
      <c r="I311" s="71" t="s">
        <v>859</v>
      </c>
      <c r="J311" s="243" t="n">
        <v>4</v>
      </c>
      <c r="K311" s="34" t="s">
        <v>683</v>
      </c>
      <c r="L311" s="34" t="s">
        <v>683</v>
      </c>
      <c r="M311" s="244" t="n">
        <v>7069</v>
      </c>
      <c r="N311" s="244" t="n">
        <v>5603</v>
      </c>
      <c r="O311" s="244" t="n">
        <v>1057</v>
      </c>
      <c r="P311" s="244" t="s">
        <v>319</v>
      </c>
      <c r="Q311" s="244" t="n">
        <v>991</v>
      </c>
      <c r="R311" s="244" t="s">
        <v>319</v>
      </c>
      <c r="S311" s="244" t="n">
        <v>1551</v>
      </c>
      <c r="T311" s="244" t="s">
        <v>319</v>
      </c>
      <c r="U311" s="244" t="n">
        <v>642</v>
      </c>
      <c r="V311" s="244" t="s">
        <v>319</v>
      </c>
      <c r="W311" s="244" t="n">
        <v>363</v>
      </c>
      <c r="X311" s="244" t="s">
        <v>319</v>
      </c>
      <c r="Y311" s="244" t="n">
        <v>248</v>
      </c>
      <c r="Z311" s="244" t="s">
        <v>319</v>
      </c>
      <c r="AA311" s="244" t="n">
        <v>344</v>
      </c>
      <c r="AB311" s="244" t="s">
        <v>319</v>
      </c>
      <c r="AC311" s="244" t="n">
        <v>610</v>
      </c>
      <c r="AD311" s="244" t="s">
        <v>319</v>
      </c>
      <c r="AE311" s="244" t="n">
        <v>412</v>
      </c>
      <c r="AF311" s="244" t="s">
        <v>319</v>
      </c>
      <c r="AG311" s="244" t="n">
        <v>749</v>
      </c>
      <c r="AH311" s="244" t="s">
        <v>319</v>
      </c>
      <c r="AI311" s="244" t="n">
        <v>309</v>
      </c>
      <c r="AJ311" s="244" t="s">
        <v>319</v>
      </c>
      <c r="AK311" s="244" t="n">
        <v>1349</v>
      </c>
      <c r="AL311" s="244" t="s">
        <v>319</v>
      </c>
      <c r="AM311" s="245" t="n">
        <v>8625</v>
      </c>
      <c r="AN311" s="133"/>
      <c r="AO311" s="246"/>
      <c r="AP311" s="246"/>
    </row>
    <row collapsed="false" customFormat="true" customHeight="true" hidden="false" ht="15.75" outlineLevel="0" r="312" s="187">
      <c r="A312" s="241" t="n">
        <f aca="false">A311+1</f>
        <v>153</v>
      </c>
      <c r="B312" s="55" t="n">
        <v>8152</v>
      </c>
      <c r="C312" s="55" t="s">
        <v>820</v>
      </c>
      <c r="D312" s="71" t="s">
        <v>858</v>
      </c>
      <c r="E312" s="74" t="s">
        <v>824</v>
      </c>
      <c r="F312" s="34" t="s">
        <v>823</v>
      </c>
      <c r="G312" s="71" t="s">
        <v>859</v>
      </c>
      <c r="H312" s="71" t="n">
        <v>9</v>
      </c>
      <c r="I312" s="71" t="s">
        <v>859</v>
      </c>
      <c r="J312" s="243" t="n">
        <v>3</v>
      </c>
      <c r="K312" s="34" t="s">
        <v>683</v>
      </c>
      <c r="L312" s="34" t="s">
        <v>683</v>
      </c>
      <c r="M312" s="244" t="n">
        <v>902</v>
      </c>
      <c r="N312" s="244" t="n">
        <v>2065</v>
      </c>
      <c r="O312" s="244" t="n">
        <v>667</v>
      </c>
      <c r="P312" s="244" t="s">
        <v>319</v>
      </c>
      <c r="Q312" s="244" t="n">
        <v>312</v>
      </c>
      <c r="R312" s="244" t="s">
        <v>319</v>
      </c>
      <c r="S312" s="244" t="n">
        <v>313</v>
      </c>
      <c r="T312" s="244" t="s">
        <v>319</v>
      </c>
      <c r="U312" s="244" t="n">
        <v>112</v>
      </c>
      <c r="V312" s="244" t="s">
        <v>319</v>
      </c>
      <c r="W312" s="244" t="n">
        <v>56</v>
      </c>
      <c r="X312" s="244" t="s">
        <v>319</v>
      </c>
      <c r="Y312" s="244" t="n">
        <v>62</v>
      </c>
      <c r="Z312" s="244" t="s">
        <v>319</v>
      </c>
      <c r="AA312" s="244" t="n">
        <v>56</v>
      </c>
      <c r="AB312" s="244" t="s">
        <v>319</v>
      </c>
      <c r="AC312" s="244" t="n">
        <v>108</v>
      </c>
      <c r="AD312" s="244" t="s">
        <v>319</v>
      </c>
      <c r="AE312" s="244" t="n">
        <v>189</v>
      </c>
      <c r="AF312" s="244" t="s">
        <v>319</v>
      </c>
      <c r="AG312" s="244" t="n">
        <v>333</v>
      </c>
      <c r="AH312" s="244" t="s">
        <v>319</v>
      </c>
      <c r="AI312" s="244" t="n">
        <v>123</v>
      </c>
      <c r="AJ312" s="244" t="s">
        <v>319</v>
      </c>
      <c r="AK312" s="244" t="n">
        <v>427</v>
      </c>
      <c r="AL312" s="244" t="s">
        <v>319</v>
      </c>
      <c r="AM312" s="245" t="n">
        <v>2758</v>
      </c>
      <c r="AN312" s="133"/>
      <c r="AO312" s="246"/>
      <c r="AP312" s="246"/>
    </row>
    <row collapsed="false" customFormat="true" customHeight="true" hidden="false" ht="15.75" outlineLevel="0" r="313" s="187">
      <c r="A313" s="241" t="n">
        <f aca="false">A312+1</f>
        <v>154</v>
      </c>
      <c r="B313" s="55" t="n">
        <v>8153</v>
      </c>
      <c r="C313" s="55" t="s">
        <v>820</v>
      </c>
      <c r="D313" s="71" t="s">
        <v>858</v>
      </c>
      <c r="E313" s="74"/>
      <c r="F313" s="34" t="s">
        <v>823</v>
      </c>
      <c r="G313" s="71" t="s">
        <v>859</v>
      </c>
      <c r="H313" s="71" t="n">
        <v>4</v>
      </c>
      <c r="I313" s="71" t="s">
        <v>859</v>
      </c>
      <c r="J313" s="243" t="n">
        <v>2</v>
      </c>
      <c r="K313" s="71"/>
      <c r="L313" s="71"/>
      <c r="M313" s="244" t="n">
        <v>3750</v>
      </c>
      <c r="N313" s="244" t="n">
        <v>3524</v>
      </c>
      <c r="O313" s="244" t="n">
        <v>283</v>
      </c>
      <c r="P313" s="244" t="s">
        <v>466</v>
      </c>
      <c r="Q313" s="244" t="n">
        <v>265</v>
      </c>
      <c r="R313" s="244" t="s">
        <v>466</v>
      </c>
      <c r="S313" s="244" t="n">
        <v>283</v>
      </c>
      <c r="T313" s="244" t="s">
        <v>466</v>
      </c>
      <c r="U313" s="244" t="n">
        <v>273</v>
      </c>
      <c r="V313" s="244" t="s">
        <v>466</v>
      </c>
      <c r="W313" s="244" t="n">
        <v>283</v>
      </c>
      <c r="X313" s="244" t="s">
        <v>466</v>
      </c>
      <c r="Y313" s="244" t="n">
        <v>191</v>
      </c>
      <c r="Z313" s="244" t="s">
        <v>466</v>
      </c>
      <c r="AA313" s="244" t="n">
        <v>218</v>
      </c>
      <c r="AB313" s="244" t="s">
        <v>466</v>
      </c>
      <c r="AC313" s="244" t="n">
        <v>218</v>
      </c>
      <c r="AD313" s="244" t="s">
        <v>466</v>
      </c>
      <c r="AE313" s="244" t="n">
        <v>218</v>
      </c>
      <c r="AF313" s="244" t="s">
        <v>466</v>
      </c>
      <c r="AG313" s="244" t="n">
        <v>218</v>
      </c>
      <c r="AH313" s="244" t="s">
        <v>466</v>
      </c>
      <c r="AI313" s="244" t="n">
        <v>218</v>
      </c>
      <c r="AJ313" s="244" t="s">
        <v>466</v>
      </c>
      <c r="AK313" s="244" t="n">
        <v>218</v>
      </c>
      <c r="AL313" s="244" t="s">
        <v>466</v>
      </c>
      <c r="AM313" s="245" t="n">
        <v>2886</v>
      </c>
      <c r="AN313" s="133"/>
      <c r="AO313" s="246"/>
      <c r="AP313" s="246"/>
    </row>
    <row collapsed="false" customFormat="true" customHeight="true" hidden="false" ht="15.75" outlineLevel="0" r="314" s="187">
      <c r="A314" s="241" t="n">
        <f aca="false">A313+1</f>
        <v>155</v>
      </c>
      <c r="B314" s="55" t="n">
        <v>8154</v>
      </c>
      <c r="C314" s="55" t="s">
        <v>820</v>
      </c>
      <c r="D314" s="71" t="s">
        <v>858</v>
      </c>
      <c r="E314" s="74"/>
      <c r="F314" s="34" t="s">
        <v>823</v>
      </c>
      <c r="G314" s="71" t="s">
        <v>859</v>
      </c>
      <c r="H314" s="71" t="n">
        <v>4</v>
      </c>
      <c r="I314" s="71" t="s">
        <v>859</v>
      </c>
      <c r="J314" s="243" t="n">
        <v>2</v>
      </c>
      <c r="K314" s="71"/>
      <c r="L314" s="71"/>
      <c r="M314" s="244" t="n">
        <v>3750</v>
      </c>
      <c r="N314" s="244" t="n">
        <v>3524</v>
      </c>
      <c r="O314" s="244" t="n">
        <v>283</v>
      </c>
      <c r="P314" s="244" t="s">
        <v>466</v>
      </c>
      <c r="Q314" s="244" t="n">
        <v>265</v>
      </c>
      <c r="R314" s="244" t="s">
        <v>466</v>
      </c>
      <c r="S314" s="244" t="n">
        <v>283</v>
      </c>
      <c r="T314" s="244" t="s">
        <v>466</v>
      </c>
      <c r="U314" s="244" t="n">
        <v>273</v>
      </c>
      <c r="V314" s="244" t="s">
        <v>466</v>
      </c>
      <c r="W314" s="244" t="n">
        <v>283</v>
      </c>
      <c r="X314" s="244" t="s">
        <v>466</v>
      </c>
      <c r="Y314" s="244" t="n">
        <v>192</v>
      </c>
      <c r="Z314" s="244" t="s">
        <v>466</v>
      </c>
      <c r="AA314" s="244" t="n">
        <v>220</v>
      </c>
      <c r="AB314" s="244" t="s">
        <v>466</v>
      </c>
      <c r="AC314" s="244" t="n">
        <v>220</v>
      </c>
      <c r="AD314" s="244" t="s">
        <v>466</v>
      </c>
      <c r="AE314" s="244" t="n">
        <v>220</v>
      </c>
      <c r="AF314" s="244" t="s">
        <v>466</v>
      </c>
      <c r="AG314" s="244" t="n">
        <v>220</v>
      </c>
      <c r="AH314" s="244" t="s">
        <v>466</v>
      </c>
      <c r="AI314" s="244" t="n">
        <v>220</v>
      </c>
      <c r="AJ314" s="244" t="s">
        <v>466</v>
      </c>
      <c r="AK314" s="244" t="n">
        <v>220</v>
      </c>
      <c r="AL314" s="244" t="s">
        <v>466</v>
      </c>
      <c r="AM314" s="245" t="n">
        <v>2899</v>
      </c>
      <c r="AN314" s="133"/>
      <c r="AO314" s="246"/>
      <c r="AP314" s="246"/>
    </row>
    <row collapsed="false" customFormat="true" customHeight="true" hidden="false" ht="15.75" outlineLevel="0" r="315" s="187">
      <c r="A315" s="241" t="n">
        <f aca="false">A314+1</f>
        <v>156</v>
      </c>
      <c r="B315" s="55" t="n">
        <v>8155</v>
      </c>
      <c r="C315" s="55" t="s">
        <v>820</v>
      </c>
      <c r="D315" s="71" t="s">
        <v>858</v>
      </c>
      <c r="E315" s="74" t="s">
        <v>824</v>
      </c>
      <c r="F315" s="34" t="s">
        <v>823</v>
      </c>
      <c r="G315" s="71" t="s">
        <v>859</v>
      </c>
      <c r="H315" s="71" t="n">
        <v>4</v>
      </c>
      <c r="I315" s="71" t="s">
        <v>859</v>
      </c>
      <c r="J315" s="243" t="n">
        <v>2</v>
      </c>
      <c r="K315" s="71" t="s">
        <v>683</v>
      </c>
      <c r="L315" s="71" t="s">
        <v>683</v>
      </c>
      <c r="M315" s="244" t="n">
        <v>2123</v>
      </c>
      <c r="N315" s="244" t="n">
        <v>1190</v>
      </c>
      <c r="O315" s="244"/>
      <c r="P315" s="244" t="s">
        <v>319</v>
      </c>
      <c r="Q315" s="244" t="n">
        <v>235</v>
      </c>
      <c r="R315" s="244" t="s">
        <v>319</v>
      </c>
      <c r="S315" s="244" t="n">
        <v>122</v>
      </c>
      <c r="T315" s="244" t="s">
        <v>319</v>
      </c>
      <c r="U315" s="244" t="n">
        <v>174</v>
      </c>
      <c r="V315" s="244" t="s">
        <v>319</v>
      </c>
      <c r="W315" s="244" t="n">
        <v>19</v>
      </c>
      <c r="X315" s="244" t="s">
        <v>319</v>
      </c>
      <c r="Y315" s="244" t="n">
        <v>36</v>
      </c>
      <c r="Z315" s="244" t="s">
        <v>319</v>
      </c>
      <c r="AA315" s="244" t="n">
        <v>15</v>
      </c>
      <c r="AB315" s="244" t="s">
        <v>319</v>
      </c>
      <c r="AC315" s="244" t="n">
        <v>41</v>
      </c>
      <c r="AD315" s="244" t="s">
        <v>319</v>
      </c>
      <c r="AE315" s="244" t="n">
        <v>52</v>
      </c>
      <c r="AF315" s="244" t="s">
        <v>319</v>
      </c>
      <c r="AG315" s="244" t="n">
        <v>26</v>
      </c>
      <c r="AH315" s="244" t="s">
        <v>319</v>
      </c>
      <c r="AI315" s="244" t="n">
        <v>23</v>
      </c>
      <c r="AJ315" s="244" t="s">
        <v>319</v>
      </c>
      <c r="AK315" s="244" t="n">
        <v>526</v>
      </c>
      <c r="AL315" s="244" t="s">
        <v>319</v>
      </c>
      <c r="AM315" s="245" t="n">
        <v>1269</v>
      </c>
      <c r="AN315" s="133"/>
      <c r="AO315" s="246"/>
      <c r="AP315" s="246"/>
    </row>
    <row collapsed="false" customFormat="true" customHeight="true" hidden="false" ht="15.75" outlineLevel="0" r="316" s="187">
      <c r="A316" s="71" t="n">
        <v>157</v>
      </c>
      <c r="B316" s="38" t="n">
        <v>8156</v>
      </c>
      <c r="C316" s="55" t="s">
        <v>820</v>
      </c>
      <c r="D316" s="71" t="s">
        <v>858</v>
      </c>
      <c r="E316" s="74" t="s">
        <v>822</v>
      </c>
      <c r="F316" s="34" t="s">
        <v>823</v>
      </c>
      <c r="G316" s="71"/>
      <c r="H316" s="71"/>
      <c r="I316" s="71"/>
      <c r="J316" s="71"/>
      <c r="K316" s="71" t="s">
        <v>683</v>
      </c>
      <c r="L316" s="71" t="s">
        <v>683</v>
      </c>
      <c r="M316" s="244" t="n">
        <v>75347</v>
      </c>
      <c r="N316" s="244" t="n">
        <v>60185</v>
      </c>
      <c r="O316" s="244" t="n">
        <v>14615</v>
      </c>
      <c r="P316" s="244" t="s">
        <v>319</v>
      </c>
      <c r="Q316" s="244" t="n">
        <v>6651</v>
      </c>
      <c r="R316" s="244" t="s">
        <v>319</v>
      </c>
      <c r="S316" s="244" t="n">
        <v>8013</v>
      </c>
      <c r="T316" s="244" t="s">
        <v>319</v>
      </c>
      <c r="U316" s="244" t="n">
        <v>7925</v>
      </c>
      <c r="V316" s="244" t="s">
        <v>319</v>
      </c>
      <c r="W316" s="244" t="n">
        <v>3032</v>
      </c>
      <c r="X316" s="244" t="s">
        <v>319</v>
      </c>
      <c r="Y316" s="244"/>
      <c r="Z316" s="244" t="s">
        <v>319</v>
      </c>
      <c r="AA316" s="244" t="n">
        <v>3787</v>
      </c>
      <c r="AB316" s="244" t="s">
        <v>319</v>
      </c>
      <c r="AC316" s="244" t="n">
        <v>11362</v>
      </c>
      <c r="AD316" s="244" t="s">
        <v>319</v>
      </c>
      <c r="AE316" s="244" t="n">
        <v>11136</v>
      </c>
      <c r="AF316" s="244" t="s">
        <v>319</v>
      </c>
      <c r="AG316" s="244" t="n">
        <v>4611</v>
      </c>
      <c r="AH316" s="244" t="s">
        <v>319</v>
      </c>
      <c r="AI316" s="244" t="n">
        <v>10771</v>
      </c>
      <c r="AJ316" s="244" t="s">
        <v>319</v>
      </c>
      <c r="AK316" s="244" t="n">
        <v>10585</v>
      </c>
      <c r="AL316" s="244" t="s">
        <v>319</v>
      </c>
      <c r="AM316" s="245" t="n">
        <v>92488</v>
      </c>
      <c r="AN316" s="133"/>
      <c r="AO316" s="246"/>
      <c r="AP316" s="246"/>
    </row>
    <row collapsed="false" customFormat="true" customHeight="true" hidden="false" ht="15.75" outlineLevel="0" r="317" s="187">
      <c r="A317" s="71"/>
      <c r="B317" s="38"/>
      <c r="C317" s="55"/>
      <c r="D317" s="71"/>
      <c r="E317" s="74" t="s">
        <v>824</v>
      </c>
      <c r="F317" s="34" t="s">
        <v>823</v>
      </c>
      <c r="G317" s="71" t="s">
        <v>859</v>
      </c>
      <c r="H317" s="71" t="n">
        <v>54</v>
      </c>
      <c r="I317" s="71" t="s">
        <v>860</v>
      </c>
      <c r="J317" s="243" t="n">
        <v>6</v>
      </c>
      <c r="K317" s="71" t="s">
        <v>683</v>
      </c>
      <c r="L317" s="71" t="s">
        <v>683</v>
      </c>
      <c r="M317" s="244"/>
      <c r="N317" s="244"/>
      <c r="O317" s="244"/>
      <c r="P317" s="244"/>
      <c r="Q317" s="244"/>
      <c r="R317" s="244"/>
      <c r="S317" s="244"/>
      <c r="T317" s="244"/>
      <c r="U317" s="244"/>
      <c r="V317" s="244"/>
      <c r="W317" s="244"/>
      <c r="X317" s="244"/>
      <c r="Y317" s="244"/>
      <c r="Z317" s="244"/>
      <c r="AA317" s="244"/>
      <c r="AB317" s="244"/>
      <c r="AC317" s="244"/>
      <c r="AD317" s="244"/>
      <c r="AE317" s="244"/>
      <c r="AF317" s="244"/>
      <c r="AG317" s="244"/>
      <c r="AH317" s="244"/>
      <c r="AI317" s="244"/>
      <c r="AJ317" s="244"/>
      <c r="AK317" s="244"/>
      <c r="AL317" s="244"/>
      <c r="AM317" s="245"/>
      <c r="AN317" s="133"/>
      <c r="AO317" s="246"/>
      <c r="AP317" s="246"/>
    </row>
    <row collapsed="false" customFormat="true" customHeight="true" hidden="false" ht="15.75" outlineLevel="0" r="318" s="187">
      <c r="A318" s="71" t="n">
        <v>158</v>
      </c>
      <c r="B318" s="247" t="n">
        <v>8157</v>
      </c>
      <c r="C318" s="55" t="s">
        <v>820</v>
      </c>
      <c r="D318" s="71" t="s">
        <v>858</v>
      </c>
      <c r="E318" s="74" t="s">
        <v>824</v>
      </c>
      <c r="F318" s="34" t="s">
        <v>823</v>
      </c>
      <c r="G318" s="71" t="s">
        <v>859</v>
      </c>
      <c r="H318" s="71" t="n">
        <v>2</v>
      </c>
      <c r="I318" s="71" t="s">
        <v>859</v>
      </c>
      <c r="J318" s="243" t="n">
        <v>1</v>
      </c>
      <c r="K318" s="71"/>
      <c r="L318" s="71"/>
      <c r="M318" s="244" t="n">
        <v>998</v>
      </c>
      <c r="N318" s="244" t="n">
        <v>692</v>
      </c>
      <c r="O318" s="244" t="n">
        <v>74</v>
      </c>
      <c r="P318" s="244" t="s">
        <v>466</v>
      </c>
      <c r="Q318" s="244" t="n">
        <v>76</v>
      </c>
      <c r="R318" s="244" t="s">
        <v>466</v>
      </c>
      <c r="S318" s="244" t="n">
        <v>69</v>
      </c>
      <c r="T318" s="244" t="s">
        <v>466</v>
      </c>
      <c r="U318" s="244" t="n">
        <v>66</v>
      </c>
      <c r="V318" s="244" t="s">
        <v>466</v>
      </c>
      <c r="W318" s="244" t="n">
        <v>69</v>
      </c>
      <c r="X318" s="244" t="s">
        <v>466</v>
      </c>
      <c r="Y318" s="244" t="n">
        <v>66</v>
      </c>
      <c r="Z318" s="244" t="s">
        <v>466</v>
      </c>
      <c r="AA318" s="244" t="n">
        <v>78</v>
      </c>
      <c r="AB318" s="244" t="s">
        <v>466</v>
      </c>
      <c r="AC318" s="244" t="n">
        <v>78</v>
      </c>
      <c r="AD318" s="244" t="s">
        <v>466</v>
      </c>
      <c r="AE318" s="244" t="n">
        <v>76</v>
      </c>
      <c r="AF318" s="244" t="s">
        <v>466</v>
      </c>
      <c r="AG318" s="244" t="n">
        <v>78</v>
      </c>
      <c r="AH318" s="244" t="s">
        <v>466</v>
      </c>
      <c r="AI318" s="244" t="n">
        <v>76</v>
      </c>
      <c r="AJ318" s="244" t="s">
        <v>466</v>
      </c>
      <c r="AK318" s="244" t="n">
        <v>85</v>
      </c>
      <c r="AL318" s="244" t="s">
        <v>466</v>
      </c>
      <c r="AM318" s="245" t="n">
        <v>891</v>
      </c>
      <c r="AN318" s="133"/>
      <c r="AO318" s="246"/>
      <c r="AP318" s="246"/>
    </row>
    <row collapsed="false" customFormat="true" customHeight="true" hidden="false" ht="15.75" outlineLevel="0" r="319" s="187">
      <c r="A319" s="71" t="n">
        <v>159</v>
      </c>
      <c r="B319" s="247" t="n">
        <v>8158</v>
      </c>
      <c r="C319" s="55" t="s">
        <v>820</v>
      </c>
      <c r="D319" s="71" t="s">
        <v>858</v>
      </c>
      <c r="E319" s="74" t="s">
        <v>824</v>
      </c>
      <c r="F319" s="34" t="s">
        <v>823</v>
      </c>
      <c r="G319" s="71" t="s">
        <v>859</v>
      </c>
      <c r="H319" s="71" t="n">
        <v>20</v>
      </c>
      <c r="I319" s="71" t="s">
        <v>859</v>
      </c>
      <c r="J319" s="243" t="n">
        <v>4</v>
      </c>
      <c r="K319" s="71" t="s">
        <v>683</v>
      </c>
      <c r="L319" s="71" t="s">
        <v>683</v>
      </c>
      <c r="M319" s="244" t="n">
        <v>6596</v>
      </c>
      <c r="N319" s="244" t="n">
        <v>6275</v>
      </c>
      <c r="O319" s="244" t="n">
        <v>540</v>
      </c>
      <c r="P319" s="244" t="s">
        <v>319</v>
      </c>
      <c r="Q319" s="244" t="n">
        <v>2741</v>
      </c>
      <c r="R319" s="244" t="s">
        <v>319</v>
      </c>
      <c r="S319" s="244" t="n">
        <v>300</v>
      </c>
      <c r="T319" s="244" t="s">
        <v>319</v>
      </c>
      <c r="U319" s="244" t="n">
        <v>248</v>
      </c>
      <c r="V319" s="244" t="s">
        <v>319</v>
      </c>
      <c r="W319" s="244" t="n">
        <v>156</v>
      </c>
      <c r="X319" s="244" t="s">
        <v>319</v>
      </c>
      <c r="Y319" s="244" t="n">
        <v>94</v>
      </c>
      <c r="Z319" s="244" t="s">
        <v>319</v>
      </c>
      <c r="AA319" s="244" t="n">
        <v>180</v>
      </c>
      <c r="AB319" s="244" t="s">
        <v>319</v>
      </c>
      <c r="AC319" s="244" t="n">
        <v>548</v>
      </c>
      <c r="AD319" s="244" t="s">
        <v>319</v>
      </c>
      <c r="AE319" s="244" t="n">
        <v>58</v>
      </c>
      <c r="AF319" s="244" t="s">
        <v>319</v>
      </c>
      <c r="AG319" s="244" t="n">
        <v>96</v>
      </c>
      <c r="AH319" s="244" t="s">
        <v>319</v>
      </c>
      <c r="AI319" s="244" t="n">
        <v>87</v>
      </c>
      <c r="AJ319" s="244" t="s">
        <v>319</v>
      </c>
      <c r="AK319" s="244" t="n">
        <v>844</v>
      </c>
      <c r="AL319" s="244" t="s">
        <v>319</v>
      </c>
      <c r="AM319" s="245" t="n">
        <v>5892</v>
      </c>
      <c r="AN319" s="133"/>
      <c r="AO319" s="246"/>
      <c r="AP319" s="246"/>
    </row>
    <row collapsed="false" customFormat="true" customHeight="true" hidden="false" ht="15.75" outlineLevel="0" r="320" s="187">
      <c r="A320" s="71" t="n">
        <v>160</v>
      </c>
      <c r="B320" s="38" t="n">
        <v>8159</v>
      </c>
      <c r="C320" s="55" t="s">
        <v>820</v>
      </c>
      <c r="D320" s="71" t="s">
        <v>858</v>
      </c>
      <c r="E320" s="74" t="s">
        <v>824</v>
      </c>
      <c r="F320" s="34" t="s">
        <v>823</v>
      </c>
      <c r="G320" s="71" t="s">
        <v>859</v>
      </c>
      <c r="H320" s="71" t="n">
        <v>54</v>
      </c>
      <c r="I320" s="71" t="s">
        <v>859</v>
      </c>
      <c r="J320" s="243" t="n">
        <v>6</v>
      </c>
      <c r="K320" s="71" t="s">
        <v>683</v>
      </c>
      <c r="L320" s="71" t="s">
        <v>683</v>
      </c>
      <c r="M320" s="244" t="n">
        <v>83281</v>
      </c>
      <c r="N320" s="244" t="n">
        <v>88414</v>
      </c>
      <c r="O320" s="244" t="n">
        <v>8216</v>
      </c>
      <c r="P320" s="244" t="s">
        <v>319</v>
      </c>
      <c r="Q320" s="244" t="n">
        <v>20986</v>
      </c>
      <c r="R320" s="244" t="s">
        <v>319</v>
      </c>
      <c r="S320" s="244" t="n">
        <v>5987</v>
      </c>
      <c r="T320" s="244" t="s">
        <v>319</v>
      </c>
      <c r="U320" s="244" t="n">
        <v>3822</v>
      </c>
      <c r="V320" s="244" t="s">
        <v>319</v>
      </c>
      <c r="W320" s="244" t="n">
        <v>7453</v>
      </c>
      <c r="X320" s="244" t="s">
        <v>319</v>
      </c>
      <c r="Y320" s="244" t="n">
        <v>8214</v>
      </c>
      <c r="Z320" s="244" t="s">
        <v>319</v>
      </c>
      <c r="AA320" s="244" t="n">
        <v>4042</v>
      </c>
      <c r="AB320" s="244" t="s">
        <v>319</v>
      </c>
      <c r="AC320" s="244" t="n">
        <v>6354</v>
      </c>
      <c r="AD320" s="244" t="s">
        <v>319</v>
      </c>
      <c r="AE320" s="244" t="n">
        <v>796</v>
      </c>
      <c r="AF320" s="244" t="s">
        <v>319</v>
      </c>
      <c r="AG320" s="244" t="n">
        <v>7150</v>
      </c>
      <c r="AH320" s="244" t="s">
        <v>319</v>
      </c>
      <c r="AI320" s="244" t="n">
        <v>6383</v>
      </c>
      <c r="AJ320" s="244" t="s">
        <v>319</v>
      </c>
      <c r="AK320" s="244" t="n">
        <v>7115</v>
      </c>
      <c r="AL320" s="244" t="s">
        <v>319</v>
      </c>
      <c r="AM320" s="245" t="n">
        <v>86518</v>
      </c>
      <c r="AN320" s="133"/>
      <c r="AO320" s="246"/>
      <c r="AP320" s="246"/>
    </row>
    <row collapsed="false" customFormat="true" customHeight="true" hidden="false" ht="15.75" outlineLevel="0" r="321" s="187">
      <c r="A321" s="71"/>
      <c r="B321" s="38"/>
      <c r="C321" s="55"/>
      <c r="D321" s="71"/>
      <c r="E321" s="74" t="s">
        <v>822</v>
      </c>
      <c r="F321" s="34" t="s">
        <v>823</v>
      </c>
      <c r="G321" s="71"/>
      <c r="H321" s="71"/>
      <c r="I321" s="71"/>
      <c r="J321" s="243"/>
      <c r="K321" s="71" t="s">
        <v>683</v>
      </c>
      <c r="L321" s="71" t="s">
        <v>683</v>
      </c>
      <c r="M321" s="244"/>
      <c r="N321" s="244"/>
      <c r="O321" s="244"/>
      <c r="P321" s="244"/>
      <c r="Q321" s="244"/>
      <c r="R321" s="244"/>
      <c r="S321" s="244"/>
      <c r="T321" s="244"/>
      <c r="U321" s="244"/>
      <c r="V321" s="244"/>
      <c r="W321" s="244"/>
      <c r="X321" s="244"/>
      <c r="Y321" s="244"/>
      <c r="Z321" s="244"/>
      <c r="AA321" s="244"/>
      <c r="AB321" s="244"/>
      <c r="AC321" s="244"/>
      <c r="AD321" s="244"/>
      <c r="AE321" s="244"/>
      <c r="AF321" s="244"/>
      <c r="AG321" s="244"/>
      <c r="AH321" s="244"/>
      <c r="AI321" s="244"/>
      <c r="AJ321" s="244"/>
      <c r="AK321" s="244"/>
      <c r="AL321" s="244"/>
      <c r="AM321" s="245"/>
      <c r="AN321" s="133"/>
      <c r="AO321" s="246"/>
      <c r="AP321" s="246"/>
    </row>
    <row collapsed="false" customFormat="true" customHeight="true" hidden="false" ht="15.75" outlineLevel="0" r="322" s="187">
      <c r="A322" s="71" t="n">
        <v>161</v>
      </c>
      <c r="B322" s="247" t="n">
        <v>8160</v>
      </c>
      <c r="C322" s="55" t="s">
        <v>820</v>
      </c>
      <c r="D322" s="71" t="s">
        <v>858</v>
      </c>
      <c r="E322" s="74" t="s">
        <v>824</v>
      </c>
      <c r="F322" s="34" t="s">
        <v>823</v>
      </c>
      <c r="G322" s="71" t="s">
        <v>859</v>
      </c>
      <c r="H322" s="71" t="n">
        <v>20</v>
      </c>
      <c r="I322" s="71" t="s">
        <v>859</v>
      </c>
      <c r="J322" s="243" t="n">
        <v>4</v>
      </c>
      <c r="K322" s="71" t="s">
        <v>683</v>
      </c>
      <c r="L322" s="71" t="s">
        <v>683</v>
      </c>
      <c r="M322" s="244" t="n">
        <v>8179</v>
      </c>
      <c r="N322" s="244" t="n">
        <v>7713</v>
      </c>
      <c r="O322" s="244" t="n">
        <v>424</v>
      </c>
      <c r="P322" s="244" t="s">
        <v>319</v>
      </c>
      <c r="Q322" s="244" t="n">
        <v>587</v>
      </c>
      <c r="R322" s="244" t="s">
        <v>319</v>
      </c>
      <c r="S322" s="244" t="n">
        <v>541</v>
      </c>
      <c r="T322" s="244" t="s">
        <v>319</v>
      </c>
      <c r="U322" s="244" t="n">
        <v>420</v>
      </c>
      <c r="V322" s="244" t="s">
        <v>319</v>
      </c>
      <c r="W322" s="244" t="n">
        <v>226</v>
      </c>
      <c r="X322" s="244" t="s">
        <v>319</v>
      </c>
      <c r="Y322" s="244" t="n">
        <v>140</v>
      </c>
      <c r="Z322" s="244" t="s">
        <v>319</v>
      </c>
      <c r="AA322" s="244" t="n">
        <v>376</v>
      </c>
      <c r="AB322" s="244" t="s">
        <v>319</v>
      </c>
      <c r="AC322" s="244" t="n">
        <v>358</v>
      </c>
      <c r="AD322" s="244" t="s">
        <v>319</v>
      </c>
      <c r="AE322" s="244" t="n">
        <v>352</v>
      </c>
      <c r="AF322" s="244" t="s">
        <v>319</v>
      </c>
      <c r="AG322" s="244" t="n">
        <v>433</v>
      </c>
      <c r="AH322" s="244" t="s">
        <v>319</v>
      </c>
      <c r="AI322" s="244" t="n">
        <v>310</v>
      </c>
      <c r="AJ322" s="244" t="s">
        <v>319</v>
      </c>
      <c r="AK322" s="244" t="n">
        <v>1070</v>
      </c>
      <c r="AL322" s="244" t="s">
        <v>319</v>
      </c>
      <c r="AM322" s="245" t="n">
        <v>5237</v>
      </c>
      <c r="AN322" s="133"/>
      <c r="AO322" s="246"/>
      <c r="AP322" s="246"/>
    </row>
    <row collapsed="false" customFormat="true" customHeight="true" hidden="false" ht="15.75" outlineLevel="0" r="323" s="187">
      <c r="A323" s="248" t="n">
        <v>162</v>
      </c>
      <c r="B323" s="247" t="n">
        <v>8161</v>
      </c>
      <c r="C323" s="55" t="s">
        <v>820</v>
      </c>
      <c r="D323" s="71" t="s">
        <v>858</v>
      </c>
      <c r="E323" s="74" t="s">
        <v>824</v>
      </c>
      <c r="F323" s="34" t="s">
        <v>823</v>
      </c>
      <c r="G323" s="71" t="s">
        <v>859</v>
      </c>
      <c r="H323" s="71" t="n">
        <v>20</v>
      </c>
      <c r="I323" s="71" t="s">
        <v>859</v>
      </c>
      <c r="J323" s="243" t="n">
        <v>4</v>
      </c>
      <c r="K323" s="71" t="s">
        <v>683</v>
      </c>
      <c r="L323" s="71" t="s">
        <v>683</v>
      </c>
      <c r="M323" s="244" t="n">
        <v>7736</v>
      </c>
      <c r="N323" s="244" t="n">
        <v>5512</v>
      </c>
      <c r="O323" s="244" t="n">
        <v>164</v>
      </c>
      <c r="P323" s="244" t="s">
        <v>319</v>
      </c>
      <c r="Q323" s="244" t="n">
        <v>188</v>
      </c>
      <c r="R323" s="244" t="s">
        <v>319</v>
      </c>
      <c r="S323" s="244" t="n">
        <v>678</v>
      </c>
      <c r="T323" s="244" t="s">
        <v>319</v>
      </c>
      <c r="U323" s="244" t="n">
        <v>601</v>
      </c>
      <c r="V323" s="244" t="s">
        <v>319</v>
      </c>
      <c r="W323" s="244" t="n">
        <v>323</v>
      </c>
      <c r="X323" s="244" t="s">
        <v>319</v>
      </c>
      <c r="Y323" s="244" t="n">
        <v>175</v>
      </c>
      <c r="Z323" s="244" t="s">
        <v>319</v>
      </c>
      <c r="AA323" s="244" t="n">
        <v>183</v>
      </c>
      <c r="AB323" s="244" t="s">
        <v>319</v>
      </c>
      <c r="AC323" s="244" t="n">
        <v>206</v>
      </c>
      <c r="AD323" s="244" t="s">
        <v>319</v>
      </c>
      <c r="AE323" s="244" t="n">
        <v>208</v>
      </c>
      <c r="AF323" s="244" t="s">
        <v>319</v>
      </c>
      <c r="AG323" s="244" t="n">
        <v>572</v>
      </c>
      <c r="AH323" s="244" t="s">
        <v>319</v>
      </c>
      <c r="AI323" s="244" t="n">
        <v>494</v>
      </c>
      <c r="AJ323" s="244" t="s">
        <v>319</v>
      </c>
      <c r="AK323" s="244" t="n">
        <v>406</v>
      </c>
      <c r="AL323" s="244" t="s">
        <v>319</v>
      </c>
      <c r="AM323" s="245" t="n">
        <v>4198</v>
      </c>
      <c r="AN323" s="133"/>
      <c r="AO323" s="246"/>
      <c r="AP323" s="246"/>
    </row>
    <row collapsed="false" customFormat="true" customHeight="true" hidden="false" ht="15.75" outlineLevel="0" r="324" s="187">
      <c r="A324" s="71" t="n">
        <v>163</v>
      </c>
      <c r="B324" s="38" t="n">
        <v>8162</v>
      </c>
      <c r="C324" s="55" t="s">
        <v>820</v>
      </c>
      <c r="D324" s="71" t="s">
        <v>858</v>
      </c>
      <c r="E324" s="74" t="s">
        <v>824</v>
      </c>
      <c r="F324" s="34" t="s">
        <v>823</v>
      </c>
      <c r="G324" s="71" t="s">
        <v>859</v>
      </c>
      <c r="H324" s="71" t="n">
        <v>40</v>
      </c>
      <c r="I324" s="71" t="s">
        <v>859</v>
      </c>
      <c r="J324" s="243" t="n">
        <v>8</v>
      </c>
      <c r="K324" s="71" t="s">
        <v>683</v>
      </c>
      <c r="L324" s="71" t="s">
        <v>683</v>
      </c>
      <c r="M324" s="244" t="n">
        <v>9096</v>
      </c>
      <c r="N324" s="244" t="n">
        <v>9575</v>
      </c>
      <c r="O324" s="244" t="n">
        <v>1256</v>
      </c>
      <c r="P324" s="244" t="s">
        <v>319</v>
      </c>
      <c r="Q324" s="244" t="n">
        <v>1814</v>
      </c>
      <c r="R324" s="244" t="s">
        <v>319</v>
      </c>
      <c r="S324" s="244" t="n">
        <v>3672</v>
      </c>
      <c r="T324" s="244" t="s">
        <v>319</v>
      </c>
      <c r="U324" s="244" t="n">
        <v>920</v>
      </c>
      <c r="V324" s="244" t="s">
        <v>319</v>
      </c>
      <c r="W324" s="244" t="n">
        <v>405</v>
      </c>
      <c r="X324" s="244" t="s">
        <v>319</v>
      </c>
      <c r="Y324" s="244" t="n">
        <v>339</v>
      </c>
      <c r="Z324" s="244" t="s">
        <v>319</v>
      </c>
      <c r="AA324" s="244" t="n">
        <v>7675</v>
      </c>
      <c r="AB324" s="244" t="s">
        <v>319</v>
      </c>
      <c r="AC324" s="244" t="n">
        <v>2170</v>
      </c>
      <c r="AD324" s="244" t="s">
        <v>319</v>
      </c>
      <c r="AE324" s="244" t="n">
        <v>30</v>
      </c>
      <c r="AF324" s="244" t="s">
        <v>319</v>
      </c>
      <c r="AG324" s="244" t="n">
        <v>7276</v>
      </c>
      <c r="AH324" s="244" t="s">
        <v>319</v>
      </c>
      <c r="AI324" s="244" t="n">
        <v>372</v>
      </c>
      <c r="AJ324" s="244" t="s">
        <v>319</v>
      </c>
      <c r="AK324" s="244" t="n">
        <v>7229</v>
      </c>
      <c r="AL324" s="244" t="s">
        <v>319</v>
      </c>
      <c r="AM324" s="245" t="n">
        <v>33158</v>
      </c>
      <c r="AN324" s="133"/>
      <c r="AO324" s="246"/>
      <c r="AP324" s="246"/>
    </row>
    <row collapsed="false" customFormat="true" customHeight="true" hidden="false" ht="15.75" outlineLevel="0" r="325" s="187">
      <c r="A325" s="71"/>
      <c r="B325" s="38"/>
      <c r="C325" s="55"/>
      <c r="D325" s="71"/>
      <c r="E325" s="74" t="s">
        <v>822</v>
      </c>
      <c r="F325" s="34" t="s">
        <v>823</v>
      </c>
      <c r="G325" s="71"/>
      <c r="H325" s="71"/>
      <c r="I325" s="71"/>
      <c r="J325" s="243"/>
      <c r="K325" s="71" t="s">
        <v>683</v>
      </c>
      <c r="L325" s="71" t="s">
        <v>683</v>
      </c>
      <c r="M325" s="71"/>
      <c r="N325" s="71"/>
      <c r="O325" s="107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229"/>
      <c r="AN325" s="133"/>
      <c r="AO325" s="246"/>
      <c r="AP325" s="246"/>
    </row>
    <row collapsed="false" customFormat="true" customHeight="true" hidden="false" ht="15.75" outlineLevel="0" r="326" s="187">
      <c r="A326" s="71" t="n">
        <v>164</v>
      </c>
      <c r="B326" s="247" t="n">
        <v>8163</v>
      </c>
      <c r="C326" s="55" t="s">
        <v>820</v>
      </c>
      <c r="D326" s="71" t="s">
        <v>858</v>
      </c>
      <c r="E326" s="74" t="s">
        <v>824</v>
      </c>
      <c r="F326" s="34" t="s">
        <v>823</v>
      </c>
      <c r="G326" s="71" t="s">
        <v>859</v>
      </c>
      <c r="H326" s="71" t="n">
        <v>20</v>
      </c>
      <c r="I326" s="71" t="s">
        <v>859</v>
      </c>
      <c r="J326" s="243" t="n">
        <v>4</v>
      </c>
      <c r="K326" s="71" t="s">
        <v>683</v>
      </c>
      <c r="L326" s="71" t="s">
        <v>683</v>
      </c>
      <c r="M326" s="244" t="n">
        <v>12129</v>
      </c>
      <c r="N326" s="244" t="n">
        <v>20318</v>
      </c>
      <c r="O326" s="244" t="n">
        <v>1820</v>
      </c>
      <c r="P326" s="244" t="s">
        <v>319</v>
      </c>
      <c r="Q326" s="244" t="n">
        <v>1876</v>
      </c>
      <c r="R326" s="244" t="s">
        <v>319</v>
      </c>
      <c r="S326" s="244" t="n">
        <v>1541</v>
      </c>
      <c r="T326" s="244" t="s">
        <v>319</v>
      </c>
      <c r="U326" s="244" t="n">
        <v>1579</v>
      </c>
      <c r="V326" s="244" t="s">
        <v>319</v>
      </c>
      <c r="W326" s="244" t="n">
        <v>1307</v>
      </c>
      <c r="X326" s="244" t="s">
        <v>319</v>
      </c>
      <c r="Y326" s="244" t="n">
        <v>1379</v>
      </c>
      <c r="Z326" s="244" t="s">
        <v>319</v>
      </c>
      <c r="AA326" s="244" t="n">
        <v>899</v>
      </c>
      <c r="AB326" s="244" t="s">
        <v>319</v>
      </c>
      <c r="AC326" s="244" t="n">
        <v>1352</v>
      </c>
      <c r="AD326" s="244" t="s">
        <v>319</v>
      </c>
      <c r="AE326" s="244" t="n">
        <v>1146</v>
      </c>
      <c r="AF326" s="244" t="s">
        <v>319</v>
      </c>
      <c r="AG326" s="244" t="n">
        <v>1311</v>
      </c>
      <c r="AH326" s="244" t="s">
        <v>319</v>
      </c>
      <c r="AI326" s="244"/>
      <c r="AJ326" s="244" t="s">
        <v>319</v>
      </c>
      <c r="AK326" s="244" t="n">
        <v>2599</v>
      </c>
      <c r="AL326" s="244" t="s">
        <v>319</v>
      </c>
      <c r="AM326" s="245" t="n">
        <v>16809</v>
      </c>
      <c r="AN326" s="133"/>
      <c r="AO326" s="246"/>
      <c r="AP326" s="246"/>
    </row>
    <row collapsed="false" customFormat="true" customHeight="true" hidden="false" ht="15.75" outlineLevel="0" r="327" s="187">
      <c r="A327" s="71" t="n">
        <v>165</v>
      </c>
      <c r="B327" s="247" t="n">
        <v>8164</v>
      </c>
      <c r="C327" s="55" t="s">
        <v>820</v>
      </c>
      <c r="D327" s="71" t="s">
        <v>858</v>
      </c>
      <c r="E327" s="74" t="s">
        <v>861</v>
      </c>
      <c r="F327" s="34" t="s">
        <v>823</v>
      </c>
      <c r="G327" s="71" t="s">
        <v>859</v>
      </c>
      <c r="H327" s="71" t="n">
        <v>10</v>
      </c>
      <c r="I327" s="71" t="s">
        <v>859</v>
      </c>
      <c r="J327" s="243" t="n">
        <v>2</v>
      </c>
      <c r="K327" s="71"/>
      <c r="L327" s="71"/>
      <c r="M327" s="244" t="n">
        <v>11261</v>
      </c>
      <c r="N327" s="244" t="n">
        <v>964</v>
      </c>
      <c r="O327" s="244"/>
      <c r="P327" s="244" t="s">
        <v>319</v>
      </c>
      <c r="Q327" s="244"/>
      <c r="R327" s="244" t="s">
        <v>319</v>
      </c>
      <c r="S327" s="244"/>
      <c r="T327" s="244" t="s">
        <v>319</v>
      </c>
      <c r="U327" s="244"/>
      <c r="V327" s="244" t="s">
        <v>319</v>
      </c>
      <c r="W327" s="244"/>
      <c r="X327" s="244" t="s">
        <v>319</v>
      </c>
      <c r="Y327" s="244"/>
      <c r="Z327" s="244" t="s">
        <v>319</v>
      </c>
      <c r="AA327" s="244"/>
      <c r="AB327" s="244" t="s">
        <v>319</v>
      </c>
      <c r="AC327" s="244" t="n">
        <v>675</v>
      </c>
      <c r="AD327" s="244" t="s">
        <v>319</v>
      </c>
      <c r="AE327" s="244" t="n">
        <v>572</v>
      </c>
      <c r="AF327" s="244" t="s">
        <v>319</v>
      </c>
      <c r="AG327" s="244" t="n">
        <v>655</v>
      </c>
      <c r="AH327" s="244" t="s">
        <v>319</v>
      </c>
      <c r="AI327" s="244"/>
      <c r="AJ327" s="244" t="s">
        <v>319</v>
      </c>
      <c r="AK327" s="244" t="n">
        <v>1298</v>
      </c>
      <c r="AL327" s="244" t="s">
        <v>319</v>
      </c>
      <c r="AM327" s="245" t="n">
        <v>3200</v>
      </c>
      <c r="AN327" s="133"/>
      <c r="AO327" s="246"/>
      <c r="AP327" s="246"/>
    </row>
    <row collapsed="false" customFormat="true" customHeight="true" hidden="false" ht="15.75" outlineLevel="0" r="328" s="187">
      <c r="A328" s="71" t="n">
        <v>166</v>
      </c>
      <c r="B328" s="247" t="n">
        <v>8165</v>
      </c>
      <c r="C328" s="55" t="s">
        <v>820</v>
      </c>
      <c r="D328" s="71" t="s">
        <v>858</v>
      </c>
      <c r="E328" s="74" t="s">
        <v>824</v>
      </c>
      <c r="F328" s="34" t="s">
        <v>823</v>
      </c>
      <c r="G328" s="71" t="s">
        <v>859</v>
      </c>
      <c r="H328" s="71" t="n">
        <v>8</v>
      </c>
      <c r="I328" s="71" t="s">
        <v>859</v>
      </c>
      <c r="J328" s="243" t="n">
        <v>2</v>
      </c>
      <c r="K328" s="71" t="s">
        <v>683</v>
      </c>
      <c r="L328" s="71" t="s">
        <v>683</v>
      </c>
      <c r="M328" s="244" t="n">
        <v>3426</v>
      </c>
      <c r="N328" s="244" t="n">
        <v>3293</v>
      </c>
      <c r="O328" s="244" t="n">
        <v>331</v>
      </c>
      <c r="P328" s="244" t="s">
        <v>319</v>
      </c>
      <c r="Q328" s="244" t="n">
        <v>309</v>
      </c>
      <c r="R328" s="244" t="s">
        <v>319</v>
      </c>
      <c r="S328" s="244" t="n">
        <v>258</v>
      </c>
      <c r="T328" s="244" t="s">
        <v>319</v>
      </c>
      <c r="U328" s="244" t="n">
        <v>223</v>
      </c>
      <c r="V328" s="244" t="s">
        <v>319</v>
      </c>
      <c r="W328" s="244" t="n">
        <v>177</v>
      </c>
      <c r="X328" s="244" t="s">
        <v>319</v>
      </c>
      <c r="Y328" s="244" t="n">
        <v>158</v>
      </c>
      <c r="Z328" s="244" t="s">
        <v>319</v>
      </c>
      <c r="AA328" s="244" t="n">
        <v>177</v>
      </c>
      <c r="AB328" s="244" t="s">
        <v>319</v>
      </c>
      <c r="AC328" s="244" t="n">
        <v>347</v>
      </c>
      <c r="AD328" s="244" t="s">
        <v>319</v>
      </c>
      <c r="AE328" s="244" t="n">
        <v>278</v>
      </c>
      <c r="AF328" s="244" t="s">
        <v>319</v>
      </c>
      <c r="AG328" s="244" t="n">
        <v>339</v>
      </c>
      <c r="AH328" s="244" t="s">
        <v>319</v>
      </c>
      <c r="AI328" s="244" t="n">
        <v>380</v>
      </c>
      <c r="AJ328" s="244" t="s">
        <v>319</v>
      </c>
      <c r="AK328" s="244" t="n">
        <v>335</v>
      </c>
      <c r="AL328" s="244" t="s">
        <v>319</v>
      </c>
      <c r="AM328" s="245" t="n">
        <v>3312</v>
      </c>
      <c r="AN328" s="133"/>
      <c r="AO328" s="246"/>
      <c r="AP328" s="246"/>
    </row>
    <row collapsed="false" customFormat="true" customHeight="true" hidden="false" ht="15.75" outlineLevel="0" r="329" s="187">
      <c r="A329" s="71" t="n">
        <v>167</v>
      </c>
      <c r="B329" s="247" t="n">
        <v>8166</v>
      </c>
      <c r="C329" s="55" t="s">
        <v>820</v>
      </c>
      <c r="D329" s="71" t="s">
        <v>858</v>
      </c>
      <c r="E329" s="74" t="s">
        <v>824</v>
      </c>
      <c r="F329" s="34" t="s">
        <v>823</v>
      </c>
      <c r="G329" s="71" t="s">
        <v>859</v>
      </c>
      <c r="H329" s="71" t="n">
        <v>8</v>
      </c>
      <c r="I329" s="71" t="s">
        <v>859</v>
      </c>
      <c r="J329" s="243" t="n">
        <v>2</v>
      </c>
      <c r="K329" s="71" t="s">
        <v>683</v>
      </c>
      <c r="L329" s="71" t="s">
        <v>683</v>
      </c>
      <c r="M329" s="244" t="n">
        <v>6569</v>
      </c>
      <c r="N329" s="244" t="n">
        <v>3336</v>
      </c>
      <c r="O329" s="244" t="n">
        <v>238</v>
      </c>
      <c r="P329" s="244" t="s">
        <v>319</v>
      </c>
      <c r="Q329" s="244" t="n">
        <v>270</v>
      </c>
      <c r="R329" s="244" t="s">
        <v>319</v>
      </c>
      <c r="S329" s="244" t="n">
        <v>161</v>
      </c>
      <c r="T329" s="244" t="s">
        <v>319</v>
      </c>
      <c r="U329" s="244" t="n">
        <v>223</v>
      </c>
      <c r="V329" s="244" t="s">
        <v>319</v>
      </c>
      <c r="W329" s="244" t="n">
        <v>183</v>
      </c>
      <c r="X329" s="244" t="s">
        <v>319</v>
      </c>
      <c r="Y329" s="244" t="n">
        <v>163</v>
      </c>
      <c r="Z329" s="244" t="s">
        <v>319</v>
      </c>
      <c r="AA329" s="244" t="n">
        <v>186</v>
      </c>
      <c r="AB329" s="244" t="s">
        <v>319</v>
      </c>
      <c r="AC329" s="244" t="n">
        <v>124</v>
      </c>
      <c r="AD329" s="244" t="s">
        <v>319</v>
      </c>
      <c r="AE329" s="244" t="n">
        <v>207</v>
      </c>
      <c r="AF329" s="244" t="s">
        <v>319</v>
      </c>
      <c r="AG329" s="244" t="n">
        <v>270</v>
      </c>
      <c r="AH329" s="244" t="s">
        <v>319</v>
      </c>
      <c r="AI329" s="244" t="n">
        <v>267</v>
      </c>
      <c r="AJ329" s="244" t="s">
        <v>319</v>
      </c>
      <c r="AK329" s="244" t="n">
        <v>303</v>
      </c>
      <c r="AL329" s="244" t="s">
        <v>319</v>
      </c>
      <c r="AM329" s="245" t="n">
        <v>2595</v>
      </c>
      <c r="AN329" s="133"/>
      <c r="AO329" s="246"/>
      <c r="AP329" s="246"/>
    </row>
    <row collapsed="false" customFormat="true" customHeight="true" hidden="false" ht="15.75" outlineLevel="0" r="330" s="187">
      <c r="A330" s="71" t="n">
        <v>168</v>
      </c>
      <c r="B330" s="247" t="n">
        <v>8167</v>
      </c>
      <c r="C330" s="55" t="s">
        <v>820</v>
      </c>
      <c r="D330" s="71" t="s">
        <v>858</v>
      </c>
      <c r="E330" s="74" t="s">
        <v>824</v>
      </c>
      <c r="F330" s="34" t="s">
        <v>823</v>
      </c>
      <c r="G330" s="71" t="s">
        <v>859</v>
      </c>
      <c r="H330" s="71" t="n">
        <v>8</v>
      </c>
      <c r="I330" s="71" t="s">
        <v>859</v>
      </c>
      <c r="J330" s="243" t="n">
        <v>2</v>
      </c>
      <c r="K330" s="71" t="s">
        <v>683</v>
      </c>
      <c r="L330" s="71" t="s">
        <v>683</v>
      </c>
      <c r="M330" s="244" t="n">
        <v>2318</v>
      </c>
      <c r="N330" s="244" t="n">
        <v>2116</v>
      </c>
      <c r="O330" s="244" t="n">
        <v>235</v>
      </c>
      <c r="P330" s="244" t="s">
        <v>319</v>
      </c>
      <c r="Q330" s="244" t="n">
        <v>203</v>
      </c>
      <c r="R330" s="244" t="s">
        <v>319</v>
      </c>
      <c r="S330" s="244" t="n">
        <v>170</v>
      </c>
      <c r="T330" s="244" t="s">
        <v>319</v>
      </c>
      <c r="U330" s="244" t="n">
        <v>1204</v>
      </c>
      <c r="V330" s="244" t="s">
        <v>319</v>
      </c>
      <c r="W330" s="244" t="n">
        <v>51</v>
      </c>
      <c r="X330" s="244" t="s">
        <v>319</v>
      </c>
      <c r="Y330" s="244" t="n">
        <v>39</v>
      </c>
      <c r="Z330" s="244" t="s">
        <v>319</v>
      </c>
      <c r="AA330" s="244" t="n">
        <v>43</v>
      </c>
      <c r="AB330" s="244" t="s">
        <v>319</v>
      </c>
      <c r="AC330" s="244" t="n">
        <v>16</v>
      </c>
      <c r="AD330" s="244" t="s">
        <v>319</v>
      </c>
      <c r="AE330" s="244" t="n">
        <v>30</v>
      </c>
      <c r="AF330" s="244" t="s">
        <v>319</v>
      </c>
      <c r="AG330" s="244" t="n">
        <v>28</v>
      </c>
      <c r="AH330" s="244" t="s">
        <v>319</v>
      </c>
      <c r="AI330" s="244"/>
      <c r="AJ330" s="244" t="s">
        <v>319</v>
      </c>
      <c r="AK330" s="244" t="n">
        <v>61</v>
      </c>
      <c r="AL330" s="244" t="s">
        <v>319</v>
      </c>
      <c r="AM330" s="245" t="n">
        <v>2080</v>
      </c>
      <c r="AN330" s="133"/>
      <c r="AO330" s="246"/>
      <c r="AP330" s="246"/>
    </row>
    <row collapsed="false" customFormat="true" customHeight="true" hidden="false" ht="15.75" outlineLevel="0" r="331" s="187">
      <c r="A331" s="71" t="n">
        <v>169</v>
      </c>
      <c r="B331" s="247" t="n">
        <v>8168</v>
      </c>
      <c r="C331" s="55" t="s">
        <v>820</v>
      </c>
      <c r="D331" s="71" t="s">
        <v>858</v>
      </c>
      <c r="E331" s="74" t="s">
        <v>824</v>
      </c>
      <c r="F331" s="34" t="s">
        <v>823</v>
      </c>
      <c r="G331" s="71" t="s">
        <v>859</v>
      </c>
      <c r="H331" s="71" t="n">
        <v>16</v>
      </c>
      <c r="I331" s="71" t="s">
        <v>859</v>
      </c>
      <c r="J331" s="243" t="n">
        <v>4</v>
      </c>
      <c r="K331" s="71" t="s">
        <v>683</v>
      </c>
      <c r="L331" s="71" t="s">
        <v>683</v>
      </c>
      <c r="M331" s="244" t="n">
        <v>5165</v>
      </c>
      <c r="N331" s="244" t="n">
        <v>5150</v>
      </c>
      <c r="O331" s="244" t="n">
        <v>474</v>
      </c>
      <c r="P331" s="244" t="s">
        <v>319</v>
      </c>
      <c r="Q331" s="244" t="n">
        <v>530</v>
      </c>
      <c r="R331" s="244" t="s">
        <v>319</v>
      </c>
      <c r="S331" s="244" t="n">
        <v>403</v>
      </c>
      <c r="T331" s="244" t="s">
        <v>319</v>
      </c>
      <c r="U331" s="244" t="n">
        <v>300</v>
      </c>
      <c r="V331" s="244" t="s">
        <v>319</v>
      </c>
      <c r="W331" s="244" t="n">
        <v>435</v>
      </c>
      <c r="X331" s="244" t="s">
        <v>319</v>
      </c>
      <c r="Y331" s="244" t="n">
        <v>405</v>
      </c>
      <c r="Z331" s="244" t="s">
        <v>319</v>
      </c>
      <c r="AA331" s="244" t="n">
        <v>328</v>
      </c>
      <c r="AB331" s="244" t="s">
        <v>319</v>
      </c>
      <c r="AC331" s="244" t="n">
        <v>244</v>
      </c>
      <c r="AD331" s="244" t="s">
        <v>319</v>
      </c>
      <c r="AE331" s="244" t="n">
        <v>501</v>
      </c>
      <c r="AF331" s="244" t="s">
        <v>319</v>
      </c>
      <c r="AG331" s="244" t="n">
        <v>615</v>
      </c>
      <c r="AH331" s="244" t="s">
        <v>319</v>
      </c>
      <c r="AI331" s="244" t="n">
        <v>517</v>
      </c>
      <c r="AJ331" s="244" t="s">
        <v>319</v>
      </c>
      <c r="AK331" s="244" t="n">
        <v>588</v>
      </c>
      <c r="AL331" s="244" t="s">
        <v>319</v>
      </c>
      <c r="AM331" s="245" t="n">
        <v>5340</v>
      </c>
      <c r="AN331" s="133"/>
      <c r="AO331" s="246"/>
      <c r="AP331" s="246"/>
    </row>
    <row collapsed="false" customFormat="true" customHeight="true" hidden="false" ht="15.75" outlineLevel="0" r="332" s="187">
      <c r="A332" s="71" t="n">
        <v>170</v>
      </c>
      <c r="B332" s="247" t="n">
        <v>8169</v>
      </c>
      <c r="C332" s="55" t="s">
        <v>820</v>
      </c>
      <c r="D332" s="71" t="s">
        <v>858</v>
      </c>
      <c r="E332" s="74" t="s">
        <v>824</v>
      </c>
      <c r="F332" s="34" t="s">
        <v>823</v>
      </c>
      <c r="G332" s="71" t="s">
        <v>859</v>
      </c>
      <c r="H332" s="71" t="n">
        <v>6</v>
      </c>
      <c r="I332" s="71" t="s">
        <v>859</v>
      </c>
      <c r="J332" s="243" t="n">
        <v>2</v>
      </c>
      <c r="K332" s="71" t="s">
        <v>683</v>
      </c>
      <c r="L332" s="71" t="s">
        <v>683</v>
      </c>
      <c r="M332" s="244" t="n">
        <v>2266</v>
      </c>
      <c r="N332" s="244" t="n">
        <v>1417</v>
      </c>
      <c r="O332" s="244" t="n">
        <v>190</v>
      </c>
      <c r="P332" s="244" t="s">
        <v>319</v>
      </c>
      <c r="Q332" s="244" t="n">
        <v>178</v>
      </c>
      <c r="R332" s="244" t="s">
        <v>319</v>
      </c>
      <c r="S332" s="244" t="n">
        <v>121</v>
      </c>
      <c r="T332" s="244" t="s">
        <v>319</v>
      </c>
      <c r="U332" s="244" t="n">
        <v>75</v>
      </c>
      <c r="V332" s="244" t="s">
        <v>319</v>
      </c>
      <c r="W332" s="244" t="n">
        <v>183</v>
      </c>
      <c r="X332" s="244" t="s">
        <v>319</v>
      </c>
      <c r="Y332" s="244" t="n">
        <v>158</v>
      </c>
      <c r="Z332" s="244" t="s">
        <v>319</v>
      </c>
      <c r="AA332" s="244" t="n">
        <v>167</v>
      </c>
      <c r="AB332" s="244" t="s">
        <v>319</v>
      </c>
      <c r="AC332" s="244"/>
      <c r="AD332" s="244" t="s">
        <v>319</v>
      </c>
      <c r="AE332" s="244"/>
      <c r="AF332" s="244" t="s">
        <v>319</v>
      </c>
      <c r="AG332" s="244" t="n">
        <v>8</v>
      </c>
      <c r="AH332" s="244" t="s">
        <v>319</v>
      </c>
      <c r="AI332" s="244"/>
      <c r="AJ332" s="244" t="s">
        <v>319</v>
      </c>
      <c r="AK332" s="244" t="n">
        <v>169</v>
      </c>
      <c r="AL332" s="244" t="s">
        <v>319</v>
      </c>
      <c r="AM332" s="245" t="n">
        <v>1249</v>
      </c>
      <c r="AN332" s="133"/>
      <c r="AO332" s="246"/>
      <c r="AP332" s="246"/>
    </row>
    <row collapsed="false" customFormat="true" customHeight="true" hidden="false" ht="15.75" outlineLevel="0" r="333" s="187">
      <c r="A333" s="71" t="n">
        <v>171</v>
      </c>
      <c r="B333" s="247" t="n">
        <v>8170</v>
      </c>
      <c r="C333" s="55" t="s">
        <v>820</v>
      </c>
      <c r="D333" s="71" t="s">
        <v>858</v>
      </c>
      <c r="E333" s="74" t="s">
        <v>824</v>
      </c>
      <c r="F333" s="34" t="s">
        <v>823</v>
      </c>
      <c r="G333" s="71" t="s">
        <v>859</v>
      </c>
      <c r="H333" s="71" t="n">
        <v>6</v>
      </c>
      <c r="I333" s="71" t="s">
        <v>859</v>
      </c>
      <c r="J333" s="243" t="n">
        <v>2</v>
      </c>
      <c r="K333" s="71" t="s">
        <v>683</v>
      </c>
      <c r="L333" s="71" t="s">
        <v>683</v>
      </c>
      <c r="M333" s="244" t="n">
        <v>3412</v>
      </c>
      <c r="N333" s="244" t="n">
        <v>3575</v>
      </c>
      <c r="O333" s="244" t="n">
        <v>282</v>
      </c>
      <c r="P333" s="244" t="s">
        <v>319</v>
      </c>
      <c r="Q333" s="244" t="n">
        <v>388</v>
      </c>
      <c r="R333" s="244" t="s">
        <v>319</v>
      </c>
      <c r="S333" s="244" t="n">
        <v>294</v>
      </c>
      <c r="T333" s="244" t="s">
        <v>319</v>
      </c>
      <c r="U333" s="244" t="n">
        <v>175</v>
      </c>
      <c r="V333" s="244" t="s">
        <v>319</v>
      </c>
      <c r="W333" s="244" t="n">
        <v>289</v>
      </c>
      <c r="X333" s="244" t="s">
        <v>319</v>
      </c>
      <c r="Y333" s="244" t="n">
        <v>268</v>
      </c>
      <c r="Z333" s="244" t="s">
        <v>319</v>
      </c>
      <c r="AA333" s="244" t="n">
        <v>266</v>
      </c>
      <c r="AB333" s="244" t="s">
        <v>319</v>
      </c>
      <c r="AC333" s="244" t="n">
        <v>221</v>
      </c>
      <c r="AD333" s="244" t="s">
        <v>319</v>
      </c>
      <c r="AE333" s="244" t="n">
        <v>351</v>
      </c>
      <c r="AF333" s="244" t="s">
        <v>319</v>
      </c>
      <c r="AG333" s="244" t="n">
        <v>413</v>
      </c>
      <c r="AH333" s="244" t="s">
        <v>319</v>
      </c>
      <c r="AI333" s="244" t="n">
        <v>341</v>
      </c>
      <c r="AJ333" s="244" t="s">
        <v>319</v>
      </c>
      <c r="AK333" s="244" t="n">
        <v>322</v>
      </c>
      <c r="AL333" s="244" t="s">
        <v>319</v>
      </c>
      <c r="AM333" s="245" t="n">
        <v>3610</v>
      </c>
      <c r="AN333" s="133"/>
      <c r="AO333" s="246"/>
      <c r="AP333" s="246"/>
    </row>
    <row collapsed="false" customFormat="true" customHeight="true" hidden="false" ht="15.75" outlineLevel="0" r="334" s="187">
      <c r="A334" s="71" t="n">
        <v>172</v>
      </c>
      <c r="B334" s="38" t="n">
        <v>8171</v>
      </c>
      <c r="C334" s="55" t="s">
        <v>820</v>
      </c>
      <c r="D334" s="71" t="s">
        <v>858</v>
      </c>
      <c r="E334" s="74" t="s">
        <v>824</v>
      </c>
      <c r="F334" s="34" t="s">
        <v>823</v>
      </c>
      <c r="G334" s="71" t="s">
        <v>859</v>
      </c>
      <c r="H334" s="71" t="n">
        <v>30</v>
      </c>
      <c r="I334" s="71" t="s">
        <v>859</v>
      </c>
      <c r="J334" s="243" t="n">
        <v>6</v>
      </c>
      <c r="K334" s="71" t="s">
        <v>683</v>
      </c>
      <c r="L334" s="71" t="s">
        <v>683</v>
      </c>
      <c r="M334" s="244" t="n">
        <v>6549</v>
      </c>
      <c r="N334" s="244" t="n">
        <v>6228</v>
      </c>
      <c r="O334" s="244" t="n">
        <v>641</v>
      </c>
      <c r="P334" s="244" t="s">
        <v>319</v>
      </c>
      <c r="Q334" s="244" t="n">
        <v>689</v>
      </c>
      <c r="R334" s="244" t="s">
        <v>319</v>
      </c>
      <c r="S334" s="244" t="n">
        <v>312</v>
      </c>
      <c r="T334" s="244" t="s">
        <v>319</v>
      </c>
      <c r="U334" s="244" t="n">
        <v>294</v>
      </c>
      <c r="V334" s="244" t="s">
        <v>319</v>
      </c>
      <c r="W334" s="244" t="n">
        <v>371</v>
      </c>
      <c r="X334" s="244" t="s">
        <v>319</v>
      </c>
      <c r="Y334" s="244" t="n">
        <v>258</v>
      </c>
      <c r="Z334" s="244" t="s">
        <v>319</v>
      </c>
      <c r="AA334" s="244" t="n">
        <v>328</v>
      </c>
      <c r="AB334" s="244" t="s">
        <v>319</v>
      </c>
      <c r="AC334" s="244" t="n">
        <v>182</v>
      </c>
      <c r="AD334" s="244" t="s">
        <v>319</v>
      </c>
      <c r="AE334" s="244" t="n">
        <v>307</v>
      </c>
      <c r="AF334" s="244" t="s">
        <v>319</v>
      </c>
      <c r="AG334" s="244" t="n">
        <v>466</v>
      </c>
      <c r="AH334" s="244" t="s">
        <v>319</v>
      </c>
      <c r="AI334" s="244" t="n">
        <v>441</v>
      </c>
      <c r="AJ334" s="244" t="s">
        <v>319</v>
      </c>
      <c r="AK334" s="244" t="n">
        <v>584</v>
      </c>
      <c r="AL334" s="244" t="s">
        <v>319</v>
      </c>
      <c r="AM334" s="245" t="n">
        <v>4873</v>
      </c>
      <c r="AN334" s="133"/>
      <c r="AO334" s="246"/>
      <c r="AP334" s="246"/>
    </row>
    <row collapsed="false" customFormat="true" customHeight="true" hidden="false" ht="15.75" outlineLevel="0" r="335" s="187">
      <c r="A335" s="71"/>
      <c r="B335" s="38"/>
      <c r="C335" s="55"/>
      <c r="D335" s="71"/>
      <c r="E335" s="74" t="s">
        <v>824</v>
      </c>
      <c r="F335" s="34" t="s">
        <v>823</v>
      </c>
      <c r="G335" s="71"/>
      <c r="H335" s="71"/>
      <c r="I335" s="71"/>
      <c r="J335" s="243"/>
      <c r="K335" s="71" t="s">
        <v>683</v>
      </c>
      <c r="L335" s="71" t="s">
        <v>683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229"/>
      <c r="AN335" s="133"/>
      <c r="AO335" s="246"/>
      <c r="AP335" s="246"/>
    </row>
    <row collapsed="false" customFormat="true" customHeight="true" hidden="false" ht="15.75" outlineLevel="0" r="336" s="187">
      <c r="A336" s="248" t="n">
        <v>173</v>
      </c>
      <c r="B336" s="247" t="n">
        <v>8172</v>
      </c>
      <c r="C336" s="55" t="s">
        <v>820</v>
      </c>
      <c r="D336" s="71" t="s">
        <v>858</v>
      </c>
      <c r="E336" s="74" t="s">
        <v>824</v>
      </c>
      <c r="F336" s="34" t="s">
        <v>823</v>
      </c>
      <c r="G336" s="71" t="s">
        <v>859</v>
      </c>
      <c r="H336" s="71" t="n">
        <v>9</v>
      </c>
      <c r="I336" s="71" t="s">
        <v>859</v>
      </c>
      <c r="J336" s="243" t="n">
        <v>3</v>
      </c>
      <c r="K336" s="71" t="s">
        <v>683</v>
      </c>
      <c r="L336" s="71" t="s">
        <v>683</v>
      </c>
      <c r="M336" s="244" t="n">
        <v>595</v>
      </c>
      <c r="N336" s="244" t="n">
        <v>1811</v>
      </c>
      <c r="O336" s="244" t="n">
        <v>39</v>
      </c>
      <c r="P336" s="244" t="s">
        <v>319</v>
      </c>
      <c r="Q336" s="244" t="n">
        <v>231</v>
      </c>
      <c r="R336" s="244" t="s">
        <v>319</v>
      </c>
      <c r="S336" s="244" t="n">
        <v>119</v>
      </c>
      <c r="T336" s="244" t="s">
        <v>319</v>
      </c>
      <c r="U336" s="244" t="n">
        <v>137</v>
      </c>
      <c r="V336" s="244" t="s">
        <v>319</v>
      </c>
      <c r="W336" s="244" t="n">
        <v>75</v>
      </c>
      <c r="X336" s="244" t="s">
        <v>319</v>
      </c>
      <c r="Y336" s="244" t="n">
        <v>62</v>
      </c>
      <c r="Z336" s="244" t="s">
        <v>319</v>
      </c>
      <c r="AA336" s="244" t="n">
        <v>87</v>
      </c>
      <c r="AB336" s="244" t="s">
        <v>319</v>
      </c>
      <c r="AC336" s="244" t="n">
        <v>48</v>
      </c>
      <c r="AD336" s="244" t="s">
        <v>319</v>
      </c>
      <c r="AE336" s="244" t="n">
        <v>90</v>
      </c>
      <c r="AF336" s="244" t="s">
        <v>319</v>
      </c>
      <c r="AG336" s="244" t="n">
        <v>187</v>
      </c>
      <c r="AH336" s="244" t="s">
        <v>319</v>
      </c>
      <c r="AI336" s="244" t="n">
        <v>105</v>
      </c>
      <c r="AJ336" s="244" t="s">
        <v>319</v>
      </c>
      <c r="AK336" s="244" t="n">
        <v>189</v>
      </c>
      <c r="AL336" s="244" t="s">
        <v>319</v>
      </c>
      <c r="AM336" s="245" t="n">
        <v>1369</v>
      </c>
      <c r="AN336" s="133"/>
      <c r="AO336" s="246"/>
      <c r="AP336" s="246"/>
    </row>
    <row collapsed="false" customFormat="true" customHeight="true" hidden="false" ht="15.75" outlineLevel="0" r="337" s="187">
      <c r="A337" s="71" t="n">
        <v>174</v>
      </c>
      <c r="B337" s="247" t="n">
        <v>8173</v>
      </c>
      <c r="C337" s="55" t="s">
        <v>820</v>
      </c>
      <c r="D337" s="71" t="s">
        <v>858</v>
      </c>
      <c r="E337" s="74" t="s">
        <v>824</v>
      </c>
      <c r="F337" s="34" t="s">
        <v>823</v>
      </c>
      <c r="G337" s="71" t="s">
        <v>859</v>
      </c>
      <c r="H337" s="71" t="n">
        <v>6</v>
      </c>
      <c r="I337" s="71" t="s">
        <v>859</v>
      </c>
      <c r="J337" s="243" t="n">
        <v>2</v>
      </c>
      <c r="K337" s="71" t="s">
        <v>683</v>
      </c>
      <c r="L337" s="71" t="s">
        <v>683</v>
      </c>
      <c r="M337" s="244" t="n">
        <v>3834</v>
      </c>
      <c r="N337" s="244" t="n">
        <v>3691</v>
      </c>
      <c r="O337" s="244" t="n">
        <v>348</v>
      </c>
      <c r="P337" s="244" t="s">
        <v>319</v>
      </c>
      <c r="Q337" s="244" t="n">
        <v>390</v>
      </c>
      <c r="R337" s="244" t="s">
        <v>319</v>
      </c>
      <c r="S337" s="244" t="n">
        <v>282</v>
      </c>
      <c r="T337" s="244" t="s">
        <v>319</v>
      </c>
      <c r="U337" s="244" t="n">
        <v>290</v>
      </c>
      <c r="V337" s="244" t="s">
        <v>319</v>
      </c>
      <c r="W337" s="244" t="n">
        <v>219</v>
      </c>
      <c r="X337" s="244" t="s">
        <v>319</v>
      </c>
      <c r="Y337" s="244" t="n">
        <v>211</v>
      </c>
      <c r="Z337" s="244" t="s">
        <v>319</v>
      </c>
      <c r="AA337" s="244" t="n">
        <v>288</v>
      </c>
      <c r="AB337" s="244" t="s">
        <v>319</v>
      </c>
      <c r="AC337" s="244" t="n">
        <v>148</v>
      </c>
      <c r="AD337" s="244" t="s">
        <v>319</v>
      </c>
      <c r="AE337" s="244" t="n">
        <v>259</v>
      </c>
      <c r="AF337" s="244" t="s">
        <v>319</v>
      </c>
      <c r="AG337" s="244" t="n">
        <v>432</v>
      </c>
      <c r="AH337" s="244" t="s">
        <v>319</v>
      </c>
      <c r="AI337" s="244" t="n">
        <v>304</v>
      </c>
      <c r="AJ337" s="244" t="s">
        <v>319</v>
      </c>
      <c r="AK337" s="244" t="n">
        <v>358</v>
      </c>
      <c r="AL337" s="244" t="s">
        <v>319</v>
      </c>
      <c r="AM337" s="245" t="n">
        <v>3529</v>
      </c>
      <c r="AN337" s="133"/>
      <c r="AO337" s="246"/>
      <c r="AP337" s="246"/>
    </row>
    <row collapsed="false" customFormat="true" customHeight="true" hidden="false" ht="15.75" outlineLevel="0" r="338" s="187">
      <c r="A338" s="71" t="n">
        <v>175</v>
      </c>
      <c r="B338" s="247" t="n">
        <v>8174</v>
      </c>
      <c r="C338" s="55" t="s">
        <v>820</v>
      </c>
      <c r="D338" s="71" t="s">
        <v>858</v>
      </c>
      <c r="E338" s="74" t="s">
        <v>824</v>
      </c>
      <c r="F338" s="34" t="s">
        <v>823</v>
      </c>
      <c r="G338" s="71" t="s">
        <v>859</v>
      </c>
      <c r="H338" s="71" t="n">
        <v>6</v>
      </c>
      <c r="I338" s="71" t="s">
        <v>859</v>
      </c>
      <c r="J338" s="243" t="n">
        <v>2</v>
      </c>
      <c r="K338" s="71" t="s">
        <v>683</v>
      </c>
      <c r="L338" s="71" t="s">
        <v>683</v>
      </c>
      <c r="M338" s="244" t="n">
        <v>2921</v>
      </c>
      <c r="N338" s="244" t="n">
        <v>2538</v>
      </c>
      <c r="O338" s="244" t="n">
        <v>226</v>
      </c>
      <c r="P338" s="244" t="s">
        <v>319</v>
      </c>
      <c r="Q338" s="244" t="n">
        <v>201</v>
      </c>
      <c r="R338" s="244" t="s">
        <v>319</v>
      </c>
      <c r="S338" s="244" t="n">
        <v>169</v>
      </c>
      <c r="T338" s="244" t="s">
        <v>319</v>
      </c>
      <c r="U338" s="244" t="n">
        <v>169</v>
      </c>
      <c r="V338" s="244" t="s">
        <v>319</v>
      </c>
      <c r="W338" s="244" t="n">
        <v>131</v>
      </c>
      <c r="X338" s="244" t="s">
        <v>319</v>
      </c>
      <c r="Y338" s="244" t="n">
        <v>92</v>
      </c>
      <c r="Z338" s="244" t="s">
        <v>319</v>
      </c>
      <c r="AA338" s="244" t="n">
        <v>134</v>
      </c>
      <c r="AB338" s="244" t="s">
        <v>319</v>
      </c>
      <c r="AC338" s="244" t="n">
        <v>125</v>
      </c>
      <c r="AD338" s="244" t="s">
        <v>319</v>
      </c>
      <c r="AE338" s="244" t="n">
        <v>144</v>
      </c>
      <c r="AF338" s="244" t="s">
        <v>319</v>
      </c>
      <c r="AG338" s="244" t="n">
        <v>201</v>
      </c>
      <c r="AH338" s="244" t="s">
        <v>319</v>
      </c>
      <c r="AI338" s="244" t="n">
        <v>131</v>
      </c>
      <c r="AJ338" s="244" t="s">
        <v>319</v>
      </c>
      <c r="AK338" s="244" t="n">
        <v>314</v>
      </c>
      <c r="AL338" s="244" t="s">
        <v>319</v>
      </c>
      <c r="AM338" s="245" t="n">
        <v>2037</v>
      </c>
      <c r="AN338" s="133"/>
      <c r="AO338" s="246"/>
      <c r="AP338" s="246"/>
    </row>
    <row collapsed="false" customFormat="true" customHeight="true" hidden="false" ht="15.75" outlineLevel="0" r="339" s="187">
      <c r="A339" s="71" t="n">
        <v>176</v>
      </c>
      <c r="B339" s="38" t="n">
        <v>8175</v>
      </c>
      <c r="C339" s="55" t="s">
        <v>820</v>
      </c>
      <c r="D339" s="71" t="s">
        <v>858</v>
      </c>
      <c r="E339" s="74" t="s">
        <v>822</v>
      </c>
      <c r="F339" s="34" t="s">
        <v>823</v>
      </c>
      <c r="G339" s="35"/>
      <c r="H339" s="35"/>
      <c r="I339" s="35"/>
      <c r="J339" s="35"/>
      <c r="K339" s="71" t="s">
        <v>683</v>
      </c>
      <c r="L339" s="71" t="s">
        <v>683</v>
      </c>
      <c r="M339" s="244" t="n">
        <v>20760</v>
      </c>
      <c r="N339" s="244" t="n">
        <v>21252</v>
      </c>
      <c r="O339" s="244" t="n">
        <v>1760</v>
      </c>
      <c r="P339" s="244" t="s">
        <v>319</v>
      </c>
      <c r="Q339" s="244" t="n">
        <v>1980</v>
      </c>
      <c r="R339" s="244" t="s">
        <v>319</v>
      </c>
      <c r="S339" s="244" t="n">
        <v>1692</v>
      </c>
      <c r="T339" s="244" t="s">
        <v>319</v>
      </c>
      <c r="U339" s="244" t="n">
        <v>1677</v>
      </c>
      <c r="V339" s="244" t="s">
        <v>319</v>
      </c>
      <c r="W339" s="244" t="n">
        <v>2135</v>
      </c>
      <c r="X339" s="244" t="s">
        <v>319</v>
      </c>
      <c r="Y339" s="244" t="n">
        <v>1401</v>
      </c>
      <c r="Z339" s="244" t="s">
        <v>319</v>
      </c>
      <c r="AA339" s="244" t="n">
        <v>1472</v>
      </c>
      <c r="AB339" s="244" t="s">
        <v>319</v>
      </c>
      <c r="AC339" s="244" t="n">
        <v>2035</v>
      </c>
      <c r="AD339" s="244" t="s">
        <v>319</v>
      </c>
      <c r="AE339" s="244" t="n">
        <v>1396</v>
      </c>
      <c r="AF339" s="244" t="s">
        <v>319</v>
      </c>
      <c r="AG339" s="244" t="n">
        <v>2519</v>
      </c>
      <c r="AH339" s="244" t="s">
        <v>319</v>
      </c>
      <c r="AI339" s="244" t="n">
        <v>1313</v>
      </c>
      <c r="AJ339" s="244" t="s">
        <v>319</v>
      </c>
      <c r="AK339" s="244" t="n">
        <v>2282</v>
      </c>
      <c r="AL339" s="244" t="s">
        <v>319</v>
      </c>
      <c r="AM339" s="245" t="n">
        <v>21662</v>
      </c>
      <c r="AN339" s="133"/>
      <c r="AO339" s="246"/>
      <c r="AP339" s="246"/>
    </row>
    <row collapsed="false" customFormat="true" customHeight="true" hidden="false" ht="15.75" outlineLevel="0" r="340" s="187">
      <c r="A340" s="71"/>
      <c r="B340" s="38"/>
      <c r="C340" s="55"/>
      <c r="D340" s="71"/>
      <c r="E340" s="74" t="s">
        <v>824</v>
      </c>
      <c r="F340" s="34" t="s">
        <v>823</v>
      </c>
      <c r="G340" s="71" t="s">
        <v>859</v>
      </c>
      <c r="H340" s="71" t="n">
        <v>9</v>
      </c>
      <c r="I340" s="71" t="s">
        <v>859</v>
      </c>
      <c r="J340" s="243" t="n">
        <v>1</v>
      </c>
      <c r="K340" s="71" t="s">
        <v>683</v>
      </c>
      <c r="L340" s="71" t="s">
        <v>683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229"/>
      <c r="AN340" s="133"/>
      <c r="AO340" s="246"/>
      <c r="AP340" s="246"/>
    </row>
    <row collapsed="false" customFormat="true" customHeight="true" hidden="false" ht="15.75" outlineLevel="0" r="341" s="187">
      <c r="A341" s="71" t="n">
        <v>177</v>
      </c>
      <c r="B341" s="247" t="n">
        <v>8176</v>
      </c>
      <c r="C341" s="55" t="s">
        <v>820</v>
      </c>
      <c r="D341" s="71" t="s">
        <v>858</v>
      </c>
      <c r="E341" s="74" t="s">
        <v>824</v>
      </c>
      <c r="F341" s="34" t="s">
        <v>823</v>
      </c>
      <c r="G341" s="71" t="s">
        <v>859</v>
      </c>
      <c r="H341" s="71" t="n">
        <v>30</v>
      </c>
      <c r="I341" s="71" t="s">
        <v>859</v>
      </c>
      <c r="J341" s="243" t="n">
        <v>5</v>
      </c>
      <c r="K341" s="71" t="s">
        <v>683</v>
      </c>
      <c r="L341" s="71" t="s">
        <v>683</v>
      </c>
      <c r="M341" s="244" t="n">
        <v>9130</v>
      </c>
      <c r="N341" s="244" t="n">
        <v>9266</v>
      </c>
      <c r="O341" s="244" t="n">
        <v>900</v>
      </c>
      <c r="P341" s="244" t="s">
        <v>319</v>
      </c>
      <c r="Q341" s="244" t="n">
        <v>993</v>
      </c>
      <c r="R341" s="244" t="s">
        <v>319</v>
      </c>
      <c r="S341" s="244" t="n">
        <v>762</v>
      </c>
      <c r="T341" s="244" t="s">
        <v>319</v>
      </c>
      <c r="U341" s="244" t="n">
        <v>612</v>
      </c>
      <c r="V341" s="244" t="s">
        <v>319</v>
      </c>
      <c r="W341" s="244" t="n">
        <v>539</v>
      </c>
      <c r="X341" s="244" t="s">
        <v>319</v>
      </c>
      <c r="Y341" s="244" t="n">
        <v>418</v>
      </c>
      <c r="Z341" s="244" t="s">
        <v>319</v>
      </c>
      <c r="AA341" s="244" t="n">
        <v>434</v>
      </c>
      <c r="AB341" s="244" t="s">
        <v>319</v>
      </c>
      <c r="AC341" s="244" t="n">
        <v>406</v>
      </c>
      <c r="AD341" s="244" t="s">
        <v>319</v>
      </c>
      <c r="AE341" s="244" t="n">
        <v>802</v>
      </c>
      <c r="AF341" s="244" t="s">
        <v>319</v>
      </c>
      <c r="AG341" s="244" t="n">
        <v>1110</v>
      </c>
      <c r="AH341" s="244" t="s">
        <v>319</v>
      </c>
      <c r="AI341" s="244" t="n">
        <v>246</v>
      </c>
      <c r="AJ341" s="244" t="s">
        <v>319</v>
      </c>
      <c r="AK341" s="244" t="n">
        <v>1646</v>
      </c>
      <c r="AL341" s="244" t="s">
        <v>319</v>
      </c>
      <c r="AM341" s="245" t="n">
        <v>8868</v>
      </c>
      <c r="AN341" s="133"/>
      <c r="AO341" s="246"/>
      <c r="AP341" s="246"/>
    </row>
    <row collapsed="false" customFormat="true" customHeight="true" hidden="false" ht="15.75" outlineLevel="0" r="342" s="187">
      <c r="A342" s="71" t="n">
        <v>178</v>
      </c>
      <c r="B342" s="247" t="n">
        <v>8177</v>
      </c>
      <c r="C342" s="55" t="s">
        <v>820</v>
      </c>
      <c r="D342" s="71" t="s">
        <v>858</v>
      </c>
      <c r="E342" s="74" t="s">
        <v>824</v>
      </c>
      <c r="F342" s="34" t="s">
        <v>823</v>
      </c>
      <c r="G342" s="71" t="s">
        <v>859</v>
      </c>
      <c r="H342" s="71" t="n">
        <v>12</v>
      </c>
      <c r="I342" s="71" t="s">
        <v>859</v>
      </c>
      <c r="J342" s="243" t="n">
        <v>4</v>
      </c>
      <c r="K342" s="71" t="s">
        <v>683</v>
      </c>
      <c r="L342" s="71" t="s">
        <v>683</v>
      </c>
      <c r="M342" s="244" t="n">
        <v>5233</v>
      </c>
      <c r="N342" s="244" t="n">
        <v>4583</v>
      </c>
      <c r="O342" s="244" t="n">
        <v>357</v>
      </c>
      <c r="P342" s="244" t="s">
        <v>319</v>
      </c>
      <c r="Q342" s="244" t="n">
        <v>430</v>
      </c>
      <c r="R342" s="244" t="s">
        <v>319</v>
      </c>
      <c r="S342" s="244" t="n">
        <v>332</v>
      </c>
      <c r="T342" s="244" t="s">
        <v>319</v>
      </c>
      <c r="U342" s="244" t="n">
        <v>209</v>
      </c>
      <c r="V342" s="244" t="s">
        <v>319</v>
      </c>
      <c r="W342" s="244" t="n">
        <v>144</v>
      </c>
      <c r="X342" s="244" t="s">
        <v>319</v>
      </c>
      <c r="Y342" s="244" t="n">
        <v>125</v>
      </c>
      <c r="Z342" s="244" t="s">
        <v>319</v>
      </c>
      <c r="AA342" s="244" t="n">
        <v>182</v>
      </c>
      <c r="AB342" s="244" t="s">
        <v>319</v>
      </c>
      <c r="AC342" s="244" t="n">
        <v>267</v>
      </c>
      <c r="AD342" s="244" t="s">
        <v>319</v>
      </c>
      <c r="AE342" s="244" t="n">
        <v>274</v>
      </c>
      <c r="AF342" s="244" t="s">
        <v>319</v>
      </c>
      <c r="AG342" s="244" t="n">
        <v>348</v>
      </c>
      <c r="AH342" s="244" t="s">
        <v>319</v>
      </c>
      <c r="AI342" s="244" t="n">
        <v>287</v>
      </c>
      <c r="AJ342" s="244" t="s">
        <v>319</v>
      </c>
      <c r="AK342" s="244" t="n">
        <v>311</v>
      </c>
      <c r="AL342" s="244" t="s">
        <v>319</v>
      </c>
      <c r="AM342" s="245" t="n">
        <v>3266</v>
      </c>
      <c r="AN342" s="133"/>
      <c r="AO342" s="246"/>
      <c r="AP342" s="246"/>
    </row>
    <row collapsed="false" customFormat="true" customHeight="true" hidden="false" ht="15.75" outlineLevel="0" r="343" s="187">
      <c r="A343" s="71" t="n">
        <v>179</v>
      </c>
      <c r="B343" s="247" t="n">
        <v>8178</v>
      </c>
      <c r="C343" s="55" t="s">
        <v>820</v>
      </c>
      <c r="D343" s="71" t="s">
        <v>858</v>
      </c>
      <c r="E343" s="74" t="s">
        <v>824</v>
      </c>
      <c r="F343" s="34" t="s">
        <v>823</v>
      </c>
      <c r="G343" s="71" t="s">
        <v>859</v>
      </c>
      <c r="H343" s="71" t="n">
        <v>6</v>
      </c>
      <c r="I343" s="71" t="s">
        <v>859</v>
      </c>
      <c r="J343" s="243" t="n">
        <v>2</v>
      </c>
      <c r="K343" s="71" t="s">
        <v>683</v>
      </c>
      <c r="L343" s="71" t="s">
        <v>683</v>
      </c>
      <c r="M343" s="244" t="n">
        <v>2339</v>
      </c>
      <c r="N343" s="244" t="n">
        <v>2518</v>
      </c>
      <c r="O343" s="244" t="n">
        <v>135</v>
      </c>
      <c r="P343" s="244" t="s">
        <v>319</v>
      </c>
      <c r="Q343" s="244" t="n">
        <v>239</v>
      </c>
      <c r="R343" s="244" t="s">
        <v>319</v>
      </c>
      <c r="S343" s="244" t="n">
        <v>152</v>
      </c>
      <c r="T343" s="244" t="s">
        <v>319</v>
      </c>
      <c r="U343" s="244" t="n">
        <v>99</v>
      </c>
      <c r="V343" s="244" t="s">
        <v>319</v>
      </c>
      <c r="W343" s="244" t="n">
        <v>50</v>
      </c>
      <c r="X343" s="244" t="s">
        <v>319</v>
      </c>
      <c r="Y343" s="244" t="n">
        <v>59</v>
      </c>
      <c r="Z343" s="244" t="s">
        <v>319</v>
      </c>
      <c r="AA343" s="244" t="n">
        <v>88</v>
      </c>
      <c r="AB343" s="244" t="s">
        <v>319</v>
      </c>
      <c r="AC343" s="244" t="n">
        <v>116</v>
      </c>
      <c r="AD343" s="244" t="s">
        <v>319</v>
      </c>
      <c r="AE343" s="244" t="n">
        <v>77</v>
      </c>
      <c r="AF343" s="244" t="s">
        <v>319</v>
      </c>
      <c r="AG343" s="244" t="n">
        <v>92</v>
      </c>
      <c r="AH343" s="244" t="s">
        <v>319</v>
      </c>
      <c r="AI343" s="244" t="n">
        <v>138</v>
      </c>
      <c r="AJ343" s="244" t="s">
        <v>319</v>
      </c>
      <c r="AK343" s="244" t="n">
        <v>180</v>
      </c>
      <c r="AL343" s="244" t="s">
        <v>319</v>
      </c>
      <c r="AM343" s="245" t="n">
        <v>1425</v>
      </c>
      <c r="AN343" s="133"/>
      <c r="AO343" s="246"/>
      <c r="AP343" s="246"/>
    </row>
    <row collapsed="false" customFormat="true" customHeight="true" hidden="false" ht="15.75" outlineLevel="0" r="344" s="187">
      <c r="A344" s="71" t="n">
        <v>180</v>
      </c>
      <c r="B344" s="247" t="n">
        <v>8179</v>
      </c>
      <c r="C344" s="55" t="s">
        <v>820</v>
      </c>
      <c r="D344" s="71" t="s">
        <v>858</v>
      </c>
      <c r="E344" s="248"/>
      <c r="F344" s="34" t="s">
        <v>823</v>
      </c>
      <c r="G344" s="71" t="s">
        <v>859</v>
      </c>
      <c r="H344" s="71" t="n">
        <v>6</v>
      </c>
      <c r="I344" s="71" t="s">
        <v>859</v>
      </c>
      <c r="J344" s="243" t="n">
        <v>2</v>
      </c>
      <c r="K344" s="71"/>
      <c r="L344" s="71"/>
      <c r="M344" s="244" t="n">
        <v>6593</v>
      </c>
      <c r="N344" s="244" t="n">
        <v>4922</v>
      </c>
      <c r="O344" s="244" t="n">
        <v>424</v>
      </c>
      <c r="P344" s="244" t="s">
        <v>466</v>
      </c>
      <c r="Q344" s="244" t="n">
        <v>397</v>
      </c>
      <c r="R344" s="244" t="s">
        <v>466</v>
      </c>
      <c r="S344" s="244" t="n">
        <v>424</v>
      </c>
      <c r="T344" s="244" t="s">
        <v>466</v>
      </c>
      <c r="U344" s="244" t="n">
        <v>411</v>
      </c>
      <c r="V344" s="244" t="s">
        <v>466</v>
      </c>
      <c r="W344" s="244" t="n">
        <v>424</v>
      </c>
      <c r="X344" s="244" t="s">
        <v>466</v>
      </c>
      <c r="Y344" s="244" t="n">
        <v>411</v>
      </c>
      <c r="Z344" s="244" t="s">
        <v>466</v>
      </c>
      <c r="AA344" s="244" t="n">
        <v>484</v>
      </c>
      <c r="AB344" s="244" t="s">
        <v>466</v>
      </c>
      <c r="AC344" s="244" t="n">
        <v>484</v>
      </c>
      <c r="AD344" s="244" t="s">
        <v>466</v>
      </c>
      <c r="AE344" s="244" t="n">
        <v>469</v>
      </c>
      <c r="AF344" s="244" t="s">
        <v>466</v>
      </c>
      <c r="AG344" s="244" t="n">
        <v>484</v>
      </c>
      <c r="AH344" s="244" t="s">
        <v>466</v>
      </c>
      <c r="AI344" s="244" t="n">
        <v>469</v>
      </c>
      <c r="AJ344" s="244" t="s">
        <v>466</v>
      </c>
      <c r="AK344" s="244" t="n">
        <v>484</v>
      </c>
      <c r="AL344" s="244" t="s">
        <v>466</v>
      </c>
      <c r="AM344" s="245" t="n">
        <v>5365</v>
      </c>
      <c r="AN344" s="133"/>
      <c r="AO344" s="246"/>
      <c r="AP344" s="246"/>
    </row>
    <row collapsed="false" customFormat="true" customHeight="true" hidden="false" ht="15.75" outlineLevel="0" r="345" s="187">
      <c r="A345" s="71" t="n">
        <v>181</v>
      </c>
      <c r="B345" s="247" t="n">
        <v>8180</v>
      </c>
      <c r="C345" s="55" t="s">
        <v>820</v>
      </c>
      <c r="D345" s="71" t="s">
        <v>858</v>
      </c>
      <c r="E345" s="74" t="s">
        <v>824</v>
      </c>
      <c r="F345" s="34" t="s">
        <v>823</v>
      </c>
      <c r="G345" s="71" t="s">
        <v>859</v>
      </c>
      <c r="H345" s="71" t="n">
        <v>9</v>
      </c>
      <c r="I345" s="71" t="s">
        <v>859</v>
      </c>
      <c r="J345" s="243" t="n">
        <v>3</v>
      </c>
      <c r="K345" s="71" t="s">
        <v>683</v>
      </c>
      <c r="L345" s="71" t="s">
        <v>683</v>
      </c>
      <c r="M345" s="244" t="n">
        <v>11704</v>
      </c>
      <c r="N345" s="244" t="n">
        <v>4874</v>
      </c>
      <c r="O345" s="244" t="n">
        <v>254</v>
      </c>
      <c r="P345" s="244"/>
      <c r="Q345" s="244" t="n">
        <v>308</v>
      </c>
      <c r="R345" s="244"/>
      <c r="S345" s="244" t="n">
        <v>216</v>
      </c>
      <c r="T345" s="244"/>
      <c r="U345" s="244" t="n">
        <v>228</v>
      </c>
      <c r="V345" s="244"/>
      <c r="W345" s="244" t="n">
        <v>204</v>
      </c>
      <c r="X345" s="244"/>
      <c r="Y345" s="244" t="n">
        <v>135</v>
      </c>
      <c r="Z345" s="244"/>
      <c r="AA345" s="244" t="n">
        <v>168</v>
      </c>
      <c r="AB345" s="244"/>
      <c r="AC345" s="244" t="n">
        <v>620</v>
      </c>
      <c r="AD345" s="244"/>
      <c r="AE345" s="244" t="n">
        <v>256</v>
      </c>
      <c r="AF345" s="244"/>
      <c r="AG345" s="244" t="n">
        <v>243</v>
      </c>
      <c r="AH345" s="244"/>
      <c r="AI345" s="244"/>
      <c r="AJ345" s="244"/>
      <c r="AK345" s="244" t="n">
        <v>717</v>
      </c>
      <c r="AL345" s="244"/>
      <c r="AM345" s="245" t="n">
        <v>3349</v>
      </c>
      <c r="AN345" s="133"/>
      <c r="AO345" s="246"/>
      <c r="AP345" s="246"/>
    </row>
    <row collapsed="false" customFormat="true" customHeight="true" hidden="false" ht="15.75" outlineLevel="0" r="346" s="187">
      <c r="A346" s="71" t="n">
        <v>182</v>
      </c>
      <c r="B346" s="247" t="n">
        <v>8181</v>
      </c>
      <c r="C346" s="55" t="s">
        <v>820</v>
      </c>
      <c r="D346" s="71" t="s">
        <v>858</v>
      </c>
      <c r="E346" s="248"/>
      <c r="F346" s="34" t="s">
        <v>823</v>
      </c>
      <c r="G346" s="71" t="s">
        <v>859</v>
      </c>
      <c r="H346" s="71" t="n">
        <v>2</v>
      </c>
      <c r="I346" s="71" t="s">
        <v>859</v>
      </c>
      <c r="J346" s="243" t="n">
        <v>1</v>
      </c>
      <c r="K346" s="71"/>
      <c r="L346" s="71"/>
      <c r="M346" s="244" t="n">
        <v>2259</v>
      </c>
      <c r="N346" s="244" t="n">
        <v>2206</v>
      </c>
      <c r="O346" s="244" t="n">
        <v>177</v>
      </c>
      <c r="P346" s="244" t="s">
        <v>466</v>
      </c>
      <c r="Q346" s="244" t="n">
        <v>165</v>
      </c>
      <c r="R346" s="244" t="s">
        <v>466</v>
      </c>
      <c r="S346" s="244" t="n">
        <v>177</v>
      </c>
      <c r="T346" s="244" t="s">
        <v>466</v>
      </c>
      <c r="U346" s="244" t="n">
        <v>171</v>
      </c>
      <c r="V346" s="244" t="s">
        <v>466</v>
      </c>
      <c r="W346" s="244" t="n">
        <v>177</v>
      </c>
      <c r="X346" s="244" t="s">
        <v>466</v>
      </c>
      <c r="Y346" s="244" t="n">
        <v>171</v>
      </c>
      <c r="Z346" s="244" t="s">
        <v>466</v>
      </c>
      <c r="AA346" s="244" t="n">
        <v>202</v>
      </c>
      <c r="AB346" s="244" t="s">
        <v>466</v>
      </c>
      <c r="AC346" s="244" t="n">
        <v>202</v>
      </c>
      <c r="AD346" s="244" t="s">
        <v>466</v>
      </c>
      <c r="AE346" s="244" t="n">
        <v>195</v>
      </c>
      <c r="AF346" s="244" t="s">
        <v>466</v>
      </c>
      <c r="AG346" s="244" t="n">
        <v>202</v>
      </c>
      <c r="AH346" s="244" t="s">
        <v>466</v>
      </c>
      <c r="AI346" s="244" t="n">
        <v>195</v>
      </c>
      <c r="AJ346" s="244" t="s">
        <v>466</v>
      </c>
      <c r="AK346" s="244" t="n">
        <v>202</v>
      </c>
      <c r="AL346" s="244" t="s">
        <v>466</v>
      </c>
      <c r="AM346" s="245" t="n">
        <v>2236</v>
      </c>
      <c r="AN346" s="133"/>
      <c r="AO346" s="246"/>
      <c r="AP346" s="246"/>
    </row>
    <row collapsed="false" customFormat="true" customHeight="true" hidden="false" ht="15.75" outlineLevel="0" r="347" s="187">
      <c r="A347" s="71" t="n">
        <v>183</v>
      </c>
      <c r="B347" s="247" t="n">
        <v>8182</v>
      </c>
      <c r="C347" s="55" t="s">
        <v>820</v>
      </c>
      <c r="D347" s="71" t="s">
        <v>858</v>
      </c>
      <c r="E347" s="74" t="s">
        <v>824</v>
      </c>
      <c r="F347" s="34" t="s">
        <v>823</v>
      </c>
      <c r="G347" s="71" t="s">
        <v>859</v>
      </c>
      <c r="H347" s="71" t="n">
        <v>12</v>
      </c>
      <c r="I347" s="71" t="s">
        <v>859</v>
      </c>
      <c r="J347" s="243" t="n">
        <v>3</v>
      </c>
      <c r="K347" s="71" t="s">
        <v>683</v>
      </c>
      <c r="L347" s="71" t="s">
        <v>683</v>
      </c>
      <c r="M347" s="244" t="n">
        <v>5064</v>
      </c>
      <c r="N347" s="244" t="n">
        <v>4241</v>
      </c>
      <c r="O347" s="244" t="n">
        <v>368</v>
      </c>
      <c r="P347" s="244" t="s">
        <v>319</v>
      </c>
      <c r="Q347" s="244" t="n">
        <v>411</v>
      </c>
      <c r="R347" s="244" t="s">
        <v>319</v>
      </c>
      <c r="S347" s="244" t="n">
        <v>280</v>
      </c>
      <c r="T347" s="244" t="s">
        <v>319</v>
      </c>
      <c r="U347" s="244" t="n">
        <v>251</v>
      </c>
      <c r="V347" s="244" t="s">
        <v>319</v>
      </c>
      <c r="W347" s="244" t="n">
        <v>46</v>
      </c>
      <c r="X347" s="244" t="s">
        <v>319</v>
      </c>
      <c r="Y347" s="244" t="n">
        <v>150</v>
      </c>
      <c r="Z347" s="244" t="s">
        <v>319</v>
      </c>
      <c r="AA347" s="244" t="n">
        <v>171</v>
      </c>
      <c r="AB347" s="244" t="s">
        <v>319</v>
      </c>
      <c r="AC347" s="244" t="n">
        <v>120</v>
      </c>
      <c r="AD347" s="244" t="s">
        <v>319</v>
      </c>
      <c r="AE347" s="244" t="n">
        <v>68</v>
      </c>
      <c r="AF347" s="244" t="s">
        <v>319</v>
      </c>
      <c r="AG347" s="244" t="n">
        <v>301</v>
      </c>
      <c r="AH347" s="244" t="s">
        <v>319</v>
      </c>
      <c r="AI347" s="244" t="n">
        <v>190</v>
      </c>
      <c r="AJ347" s="244" t="s">
        <v>319</v>
      </c>
      <c r="AK347" s="244" t="n">
        <v>492</v>
      </c>
      <c r="AL347" s="244" t="s">
        <v>319</v>
      </c>
      <c r="AM347" s="245" t="n">
        <v>2848</v>
      </c>
      <c r="AN347" s="133"/>
      <c r="AO347" s="246"/>
      <c r="AP347" s="246"/>
    </row>
    <row collapsed="false" customFormat="true" customHeight="true" hidden="false" ht="15.75" outlineLevel="0" r="348" s="187">
      <c r="A348" s="71" t="n">
        <v>184</v>
      </c>
      <c r="B348" s="247" t="n">
        <v>8183</v>
      </c>
      <c r="C348" s="55" t="s">
        <v>820</v>
      </c>
      <c r="D348" s="71" t="s">
        <v>858</v>
      </c>
      <c r="E348" s="74" t="s">
        <v>824</v>
      </c>
      <c r="F348" s="34" t="s">
        <v>823</v>
      </c>
      <c r="G348" s="71" t="s">
        <v>859</v>
      </c>
      <c r="H348" s="71" t="n">
        <v>12</v>
      </c>
      <c r="I348" s="71" t="s">
        <v>859</v>
      </c>
      <c r="J348" s="243" t="n">
        <v>4</v>
      </c>
      <c r="K348" s="71" t="s">
        <v>683</v>
      </c>
      <c r="L348" s="71" t="s">
        <v>683</v>
      </c>
      <c r="M348" s="244" t="n">
        <v>6342</v>
      </c>
      <c r="N348" s="244" t="n">
        <v>6009</v>
      </c>
      <c r="O348" s="244" t="n">
        <v>626</v>
      </c>
      <c r="P348" s="244" t="s">
        <v>319</v>
      </c>
      <c r="Q348" s="244" t="n">
        <v>612</v>
      </c>
      <c r="R348" s="244" t="s">
        <v>319</v>
      </c>
      <c r="S348" s="244" t="n">
        <v>554</v>
      </c>
      <c r="T348" s="244" t="s">
        <v>319</v>
      </c>
      <c r="U348" s="244" t="n">
        <v>668</v>
      </c>
      <c r="V348" s="244" t="s">
        <v>319</v>
      </c>
      <c r="W348" s="244" t="n">
        <v>683</v>
      </c>
      <c r="X348" s="244" t="s">
        <v>319</v>
      </c>
      <c r="Y348" s="244" t="n">
        <v>478</v>
      </c>
      <c r="Z348" s="244" t="s">
        <v>319</v>
      </c>
      <c r="AA348" s="244" t="n">
        <v>507</v>
      </c>
      <c r="AB348" s="244" t="s">
        <v>319</v>
      </c>
      <c r="AC348" s="244" t="n">
        <v>536</v>
      </c>
      <c r="AD348" s="244" t="s">
        <v>319</v>
      </c>
      <c r="AE348" s="244" t="n">
        <v>450</v>
      </c>
      <c r="AF348" s="244" t="s">
        <v>319</v>
      </c>
      <c r="AG348" s="244" t="n">
        <v>527</v>
      </c>
      <c r="AH348" s="244" t="s">
        <v>319</v>
      </c>
      <c r="AI348" s="244" t="n">
        <v>191</v>
      </c>
      <c r="AJ348" s="244" t="s">
        <v>319</v>
      </c>
      <c r="AK348" s="244" t="n">
        <v>290</v>
      </c>
      <c r="AL348" s="244" t="s">
        <v>319</v>
      </c>
      <c r="AM348" s="245" t="n">
        <v>6122</v>
      </c>
      <c r="AN348" s="133"/>
      <c r="AO348" s="246"/>
      <c r="AP348" s="246"/>
    </row>
    <row collapsed="false" customFormat="true" customHeight="true" hidden="false" ht="15.75" outlineLevel="0" r="349" s="187">
      <c r="A349" s="71" t="n">
        <v>185</v>
      </c>
      <c r="B349" s="247" t="n">
        <v>8184</v>
      </c>
      <c r="C349" s="55" t="s">
        <v>820</v>
      </c>
      <c r="D349" s="71" t="s">
        <v>858</v>
      </c>
      <c r="E349" s="74" t="s">
        <v>824</v>
      </c>
      <c r="F349" s="34" t="s">
        <v>823</v>
      </c>
      <c r="G349" s="71" t="s">
        <v>859</v>
      </c>
      <c r="H349" s="71" t="n">
        <v>9</v>
      </c>
      <c r="I349" s="71" t="s">
        <v>859</v>
      </c>
      <c r="J349" s="243" t="n">
        <v>3</v>
      </c>
      <c r="K349" s="71" t="s">
        <v>683</v>
      </c>
      <c r="L349" s="71" t="s">
        <v>683</v>
      </c>
      <c r="M349" s="244" t="n">
        <v>3597</v>
      </c>
      <c r="N349" s="244" t="n">
        <v>2283</v>
      </c>
      <c r="O349" s="244" t="n">
        <v>283</v>
      </c>
      <c r="P349" s="244" t="s">
        <v>319</v>
      </c>
      <c r="Q349" s="244" t="n">
        <v>333</v>
      </c>
      <c r="R349" s="244" t="s">
        <v>319</v>
      </c>
      <c r="S349" s="244" t="n">
        <v>3108</v>
      </c>
      <c r="T349" s="244" t="s">
        <v>319</v>
      </c>
      <c r="U349" s="244" t="n">
        <v>95</v>
      </c>
      <c r="V349" s="244" t="s">
        <v>319</v>
      </c>
      <c r="W349" s="244" t="n">
        <v>104</v>
      </c>
      <c r="X349" s="244" t="s">
        <v>319</v>
      </c>
      <c r="Y349" s="244" t="n">
        <v>86</v>
      </c>
      <c r="Z349" s="244" t="s">
        <v>319</v>
      </c>
      <c r="AA349" s="244"/>
      <c r="AB349" s="244" t="s">
        <v>319</v>
      </c>
      <c r="AC349" s="244" t="n">
        <v>176</v>
      </c>
      <c r="AD349" s="244" t="s">
        <v>319</v>
      </c>
      <c r="AE349" s="244" t="n">
        <v>128</v>
      </c>
      <c r="AF349" s="244" t="s">
        <v>319</v>
      </c>
      <c r="AG349" s="244" t="n">
        <v>186</v>
      </c>
      <c r="AH349" s="244" t="s">
        <v>319</v>
      </c>
      <c r="AI349" s="244" t="n">
        <v>179</v>
      </c>
      <c r="AJ349" s="244" t="s">
        <v>319</v>
      </c>
      <c r="AK349" s="244" t="n">
        <v>280</v>
      </c>
      <c r="AL349" s="244" t="s">
        <v>319</v>
      </c>
      <c r="AM349" s="245" t="n">
        <v>4958</v>
      </c>
      <c r="AN349" s="133"/>
      <c r="AO349" s="246"/>
      <c r="AP349" s="246"/>
    </row>
    <row collapsed="false" customFormat="true" customHeight="true" hidden="false" ht="15.75" outlineLevel="0" r="350" s="187">
      <c r="A350" s="71" t="n">
        <v>186</v>
      </c>
      <c r="B350" s="247" t="n">
        <v>8185</v>
      </c>
      <c r="C350" s="55" t="s">
        <v>820</v>
      </c>
      <c r="D350" s="71" t="s">
        <v>858</v>
      </c>
      <c r="E350" s="74" t="s">
        <v>824</v>
      </c>
      <c r="F350" s="34" t="s">
        <v>823</v>
      </c>
      <c r="G350" s="71" t="s">
        <v>859</v>
      </c>
      <c r="H350" s="71" t="n">
        <v>9</v>
      </c>
      <c r="I350" s="71" t="s">
        <v>859</v>
      </c>
      <c r="J350" s="243" t="n">
        <v>3</v>
      </c>
      <c r="K350" s="71" t="s">
        <v>683</v>
      </c>
      <c r="L350" s="71" t="s">
        <v>683</v>
      </c>
      <c r="M350" s="244" t="n">
        <v>1920</v>
      </c>
      <c r="N350" s="244" t="n">
        <v>2485</v>
      </c>
      <c r="O350" s="244" t="n">
        <v>319</v>
      </c>
      <c r="P350" s="244" t="s">
        <v>319</v>
      </c>
      <c r="Q350" s="244" t="n">
        <v>315</v>
      </c>
      <c r="R350" s="244" t="s">
        <v>319</v>
      </c>
      <c r="S350" s="244" t="n">
        <v>210</v>
      </c>
      <c r="T350" s="244" t="s">
        <v>319</v>
      </c>
      <c r="U350" s="244" t="n">
        <v>196</v>
      </c>
      <c r="V350" s="244" t="s">
        <v>319</v>
      </c>
      <c r="W350" s="244" t="n">
        <v>200</v>
      </c>
      <c r="X350" s="244" t="s">
        <v>319</v>
      </c>
      <c r="Y350" s="244" t="n">
        <v>181</v>
      </c>
      <c r="Z350" s="244" t="s">
        <v>319</v>
      </c>
      <c r="AA350" s="244" t="n">
        <v>189</v>
      </c>
      <c r="AB350" s="244" t="s">
        <v>319</v>
      </c>
      <c r="AC350" s="244" t="n">
        <v>21</v>
      </c>
      <c r="AD350" s="244" t="s">
        <v>319</v>
      </c>
      <c r="AE350" s="244" t="n">
        <v>187</v>
      </c>
      <c r="AF350" s="244" t="s">
        <v>319</v>
      </c>
      <c r="AG350" s="244"/>
      <c r="AH350" s="244" t="s">
        <v>319</v>
      </c>
      <c r="AI350" s="244"/>
      <c r="AJ350" s="244" t="s">
        <v>319</v>
      </c>
      <c r="AK350" s="244" t="n">
        <v>1183</v>
      </c>
      <c r="AL350" s="244" t="s">
        <v>319</v>
      </c>
      <c r="AM350" s="245" t="n">
        <v>3001</v>
      </c>
      <c r="AN350" s="133"/>
      <c r="AO350" s="246"/>
      <c r="AP350" s="246"/>
    </row>
    <row collapsed="false" customFormat="true" customHeight="true" hidden="false" ht="15.75" outlineLevel="0" r="351" s="187">
      <c r="A351" s="71" t="n">
        <v>187</v>
      </c>
      <c r="B351" s="247" t="n">
        <v>8186</v>
      </c>
      <c r="C351" s="55" t="s">
        <v>820</v>
      </c>
      <c r="D351" s="71" t="s">
        <v>858</v>
      </c>
      <c r="E351" s="74" t="s">
        <v>824</v>
      </c>
      <c r="F351" s="34" t="s">
        <v>823</v>
      </c>
      <c r="G351" s="71" t="s">
        <v>859</v>
      </c>
      <c r="H351" s="71" t="n">
        <v>6</v>
      </c>
      <c r="I351" s="71" t="s">
        <v>859</v>
      </c>
      <c r="J351" s="243" t="n">
        <v>2</v>
      </c>
      <c r="K351" s="71" t="s">
        <v>683</v>
      </c>
      <c r="L351" s="71" t="s">
        <v>683</v>
      </c>
      <c r="M351" s="244" t="n">
        <v>1430</v>
      </c>
      <c r="N351" s="244" t="n">
        <v>1258</v>
      </c>
      <c r="O351" s="244" t="n">
        <v>83</v>
      </c>
      <c r="P351" s="244" t="s">
        <v>319</v>
      </c>
      <c r="Q351" s="244" t="n">
        <v>91</v>
      </c>
      <c r="R351" s="244" t="s">
        <v>319</v>
      </c>
      <c r="S351" s="244" t="n">
        <v>92</v>
      </c>
      <c r="T351" s="244" t="s">
        <v>319</v>
      </c>
      <c r="U351" s="244" t="n">
        <v>112</v>
      </c>
      <c r="V351" s="244" t="s">
        <v>319</v>
      </c>
      <c r="W351" s="244" t="n">
        <v>153</v>
      </c>
      <c r="X351" s="244" t="s">
        <v>319</v>
      </c>
      <c r="Y351" s="244" t="n">
        <v>100</v>
      </c>
      <c r="Z351" s="244" t="s">
        <v>319</v>
      </c>
      <c r="AA351" s="244" t="n">
        <v>137</v>
      </c>
      <c r="AB351" s="244" t="s">
        <v>319</v>
      </c>
      <c r="AC351" s="244" t="n">
        <v>35</v>
      </c>
      <c r="AD351" s="244" t="s">
        <v>319</v>
      </c>
      <c r="AE351" s="244" t="n">
        <v>97</v>
      </c>
      <c r="AF351" s="244" t="s">
        <v>319</v>
      </c>
      <c r="AG351" s="244" t="n">
        <v>210</v>
      </c>
      <c r="AH351" s="244" t="s">
        <v>319</v>
      </c>
      <c r="AI351" s="244" t="n">
        <v>3853</v>
      </c>
      <c r="AJ351" s="244" t="s">
        <v>319</v>
      </c>
      <c r="AK351" s="244" t="n">
        <v>2414</v>
      </c>
      <c r="AL351" s="244" t="s">
        <v>319</v>
      </c>
      <c r="AM351" s="245" t="n">
        <v>7377</v>
      </c>
      <c r="AN351" s="133"/>
      <c r="AO351" s="246"/>
      <c r="AP351" s="246"/>
    </row>
    <row collapsed="false" customFormat="true" customHeight="true" hidden="false" ht="15.75" outlineLevel="0" r="352" s="187">
      <c r="A352" s="71" t="n">
        <v>188</v>
      </c>
      <c r="B352" s="247" t="n">
        <v>8187</v>
      </c>
      <c r="C352" s="55" t="s">
        <v>820</v>
      </c>
      <c r="D352" s="71" t="s">
        <v>858</v>
      </c>
      <c r="E352" s="74" t="s">
        <v>824</v>
      </c>
      <c r="F352" s="34" t="s">
        <v>823</v>
      </c>
      <c r="G352" s="71" t="s">
        <v>859</v>
      </c>
      <c r="H352" s="71" t="n">
        <v>16</v>
      </c>
      <c r="I352" s="71" t="s">
        <v>859</v>
      </c>
      <c r="J352" s="243" t="n">
        <v>4</v>
      </c>
      <c r="K352" s="71" t="s">
        <v>683</v>
      </c>
      <c r="L352" s="71" t="s">
        <v>683</v>
      </c>
      <c r="M352" s="244" t="n">
        <v>6832</v>
      </c>
      <c r="N352" s="244" t="n">
        <v>7895</v>
      </c>
      <c r="O352" s="244" t="n">
        <v>812</v>
      </c>
      <c r="P352" s="244" t="s">
        <v>319</v>
      </c>
      <c r="Q352" s="244" t="n">
        <v>713</v>
      </c>
      <c r="R352" s="244" t="s">
        <v>319</v>
      </c>
      <c r="S352" s="244" t="n">
        <v>545</v>
      </c>
      <c r="T352" s="244" t="s">
        <v>319</v>
      </c>
      <c r="U352" s="244" t="n">
        <v>384</v>
      </c>
      <c r="V352" s="244" t="s">
        <v>319</v>
      </c>
      <c r="W352" s="244" t="n">
        <v>369</v>
      </c>
      <c r="X352" s="244" t="s">
        <v>319</v>
      </c>
      <c r="Y352" s="244" t="n">
        <v>289</v>
      </c>
      <c r="Z352" s="244" t="s">
        <v>319</v>
      </c>
      <c r="AA352" s="244" t="n">
        <v>249</v>
      </c>
      <c r="AB352" s="244" t="s">
        <v>319</v>
      </c>
      <c r="AC352" s="244" t="n">
        <v>546</v>
      </c>
      <c r="AD352" s="244" t="s">
        <v>319</v>
      </c>
      <c r="AE352" s="244" t="n">
        <v>601</v>
      </c>
      <c r="AF352" s="244" t="s">
        <v>319</v>
      </c>
      <c r="AG352" s="244" t="n">
        <v>693</v>
      </c>
      <c r="AH352" s="244" t="s">
        <v>319</v>
      </c>
      <c r="AI352" s="244" t="n">
        <v>109</v>
      </c>
      <c r="AJ352" s="244" t="s">
        <v>319</v>
      </c>
      <c r="AK352" s="244" t="n">
        <v>1139</v>
      </c>
      <c r="AL352" s="244" t="s">
        <v>319</v>
      </c>
      <c r="AM352" s="245" t="n">
        <v>6449</v>
      </c>
      <c r="AN352" s="133"/>
      <c r="AO352" s="246"/>
      <c r="AP352" s="246"/>
    </row>
    <row collapsed="false" customFormat="true" customHeight="true" hidden="false" ht="15.75" outlineLevel="0" r="353" s="187">
      <c r="A353" s="71" t="n">
        <v>189</v>
      </c>
      <c r="B353" s="247" t="n">
        <v>8188</v>
      </c>
      <c r="C353" s="55" t="s">
        <v>820</v>
      </c>
      <c r="D353" s="71" t="s">
        <v>858</v>
      </c>
      <c r="E353" s="74" t="s">
        <v>824</v>
      </c>
      <c r="F353" s="34" t="s">
        <v>823</v>
      </c>
      <c r="G353" s="71" t="s">
        <v>859</v>
      </c>
      <c r="H353" s="71" t="n">
        <v>9</v>
      </c>
      <c r="I353" s="71" t="s">
        <v>859</v>
      </c>
      <c r="J353" s="243" t="n">
        <v>3</v>
      </c>
      <c r="K353" s="71" t="s">
        <v>683</v>
      </c>
      <c r="L353" s="71" t="s">
        <v>683</v>
      </c>
      <c r="M353" s="244" t="n">
        <v>4465</v>
      </c>
      <c r="N353" s="244" t="n">
        <v>3114</v>
      </c>
      <c r="O353" s="244" t="n">
        <v>628</v>
      </c>
      <c r="P353" s="244" t="s">
        <v>319</v>
      </c>
      <c r="Q353" s="244" t="n">
        <v>356</v>
      </c>
      <c r="R353" s="244" t="s">
        <v>319</v>
      </c>
      <c r="S353" s="244" t="n">
        <v>293</v>
      </c>
      <c r="T353" s="244" t="s">
        <v>319</v>
      </c>
      <c r="U353" s="244" t="n">
        <v>273</v>
      </c>
      <c r="V353" s="244" t="s">
        <v>319</v>
      </c>
      <c r="W353" s="244" t="n">
        <v>228</v>
      </c>
      <c r="X353" s="244" t="s">
        <v>319</v>
      </c>
      <c r="Y353" s="244" t="n">
        <v>181</v>
      </c>
      <c r="Z353" s="244" t="s">
        <v>319</v>
      </c>
      <c r="AA353" s="244" t="n">
        <v>141</v>
      </c>
      <c r="AB353" s="244" t="s">
        <v>319</v>
      </c>
      <c r="AC353" s="244" t="n">
        <v>266</v>
      </c>
      <c r="AD353" s="244" t="s">
        <v>319</v>
      </c>
      <c r="AE353" s="244" t="n">
        <v>327</v>
      </c>
      <c r="AF353" s="244" t="s">
        <v>319</v>
      </c>
      <c r="AG353" s="244" t="n">
        <v>203</v>
      </c>
      <c r="AH353" s="244" t="s">
        <v>319</v>
      </c>
      <c r="AI353" s="244" t="n">
        <v>45</v>
      </c>
      <c r="AJ353" s="244" t="s">
        <v>319</v>
      </c>
      <c r="AK353" s="244" t="n">
        <v>748</v>
      </c>
      <c r="AL353" s="244" t="s">
        <v>319</v>
      </c>
      <c r="AM353" s="245" t="n">
        <v>3689</v>
      </c>
      <c r="AN353" s="133"/>
      <c r="AO353" s="246"/>
      <c r="AP353" s="246"/>
    </row>
    <row collapsed="false" customFormat="true" customHeight="true" hidden="false" ht="15.75" outlineLevel="0" r="354" s="187">
      <c r="A354" s="71" t="n">
        <v>190</v>
      </c>
      <c r="B354" s="247" t="n">
        <v>8189</v>
      </c>
      <c r="C354" s="55" t="s">
        <v>820</v>
      </c>
      <c r="D354" s="71" t="s">
        <v>858</v>
      </c>
      <c r="E354" s="74" t="s">
        <v>824</v>
      </c>
      <c r="F354" s="34" t="s">
        <v>823</v>
      </c>
      <c r="G354" s="71" t="s">
        <v>859</v>
      </c>
      <c r="H354" s="71" t="n">
        <v>9</v>
      </c>
      <c r="I354" s="71" t="s">
        <v>859</v>
      </c>
      <c r="J354" s="243" t="n">
        <v>3</v>
      </c>
      <c r="K354" s="71" t="s">
        <v>683</v>
      </c>
      <c r="L354" s="71" t="s">
        <v>683</v>
      </c>
      <c r="M354" s="244" t="n">
        <v>5795</v>
      </c>
      <c r="N354" s="244" t="n">
        <v>5959</v>
      </c>
      <c r="O354" s="244" t="n">
        <v>739</v>
      </c>
      <c r="P354" s="244" t="s">
        <v>319</v>
      </c>
      <c r="Q354" s="244" t="n">
        <v>358</v>
      </c>
      <c r="R354" s="244" t="s">
        <v>319</v>
      </c>
      <c r="S354" s="244" t="n">
        <v>473</v>
      </c>
      <c r="T354" s="244" t="s">
        <v>319</v>
      </c>
      <c r="U354" s="244" t="n">
        <v>461</v>
      </c>
      <c r="V354" s="244" t="s">
        <v>319</v>
      </c>
      <c r="W354" s="244" t="n">
        <v>565</v>
      </c>
      <c r="X354" s="244" t="s">
        <v>319</v>
      </c>
      <c r="Y354" s="244" t="n">
        <v>432</v>
      </c>
      <c r="Z354" s="244" t="s">
        <v>319</v>
      </c>
      <c r="AA354" s="244"/>
      <c r="AB354" s="244" t="s">
        <v>319</v>
      </c>
      <c r="AC354" s="244" t="n">
        <v>210</v>
      </c>
      <c r="AD354" s="244" t="s">
        <v>319</v>
      </c>
      <c r="AE354" s="244" t="n">
        <v>186</v>
      </c>
      <c r="AF354" s="244" t="s">
        <v>319</v>
      </c>
      <c r="AG354" s="244" t="n">
        <v>915</v>
      </c>
      <c r="AH354" s="244" t="s">
        <v>319</v>
      </c>
      <c r="AI354" s="244" t="n">
        <v>196</v>
      </c>
      <c r="AJ354" s="244" t="s">
        <v>319</v>
      </c>
      <c r="AK354" s="244" t="n">
        <v>841</v>
      </c>
      <c r="AL354" s="244" t="s">
        <v>319</v>
      </c>
      <c r="AM354" s="245" t="n">
        <v>5376</v>
      </c>
      <c r="AN354" s="133"/>
      <c r="AO354" s="246"/>
      <c r="AP354" s="246"/>
    </row>
    <row collapsed="false" customFormat="true" customHeight="true" hidden="false" ht="15.75" outlineLevel="0" r="355" s="187">
      <c r="A355" s="71" t="n">
        <v>191</v>
      </c>
      <c r="B355" s="247" t="n">
        <v>8190</v>
      </c>
      <c r="C355" s="55" t="s">
        <v>820</v>
      </c>
      <c r="D355" s="71" t="s">
        <v>858</v>
      </c>
      <c r="E355" s="74" t="s">
        <v>824</v>
      </c>
      <c r="F355" s="34" t="s">
        <v>823</v>
      </c>
      <c r="G355" s="71" t="s">
        <v>859</v>
      </c>
      <c r="H355" s="71" t="n">
        <v>12</v>
      </c>
      <c r="I355" s="71" t="s">
        <v>859</v>
      </c>
      <c r="J355" s="243" t="n">
        <v>4</v>
      </c>
      <c r="K355" s="71" t="s">
        <v>683</v>
      </c>
      <c r="L355" s="71" t="s">
        <v>683</v>
      </c>
      <c r="M355" s="244" t="n">
        <v>3654</v>
      </c>
      <c r="N355" s="244" t="n">
        <v>2665</v>
      </c>
      <c r="O355" s="244" t="n">
        <v>288</v>
      </c>
      <c r="P355" s="244" t="s">
        <v>319</v>
      </c>
      <c r="Q355" s="244" t="n">
        <v>201</v>
      </c>
      <c r="R355" s="244" t="s">
        <v>319</v>
      </c>
      <c r="S355" s="244" t="n">
        <v>173</v>
      </c>
      <c r="T355" s="244" t="s">
        <v>319</v>
      </c>
      <c r="U355" s="244" t="n">
        <v>186</v>
      </c>
      <c r="V355" s="244" t="s">
        <v>319</v>
      </c>
      <c r="W355" s="244" t="n">
        <v>142</v>
      </c>
      <c r="X355" s="244" t="s">
        <v>319</v>
      </c>
      <c r="Y355" s="244" t="n">
        <v>131</v>
      </c>
      <c r="Z355" s="244" t="s">
        <v>319</v>
      </c>
      <c r="AA355" s="244" t="n">
        <v>172</v>
      </c>
      <c r="AB355" s="244" t="s">
        <v>319</v>
      </c>
      <c r="AC355" s="244" t="n">
        <v>225</v>
      </c>
      <c r="AD355" s="244" t="s">
        <v>319</v>
      </c>
      <c r="AE355" s="244" t="n">
        <v>58</v>
      </c>
      <c r="AF355" s="244" t="s">
        <v>319</v>
      </c>
      <c r="AG355" s="244" t="n">
        <v>63</v>
      </c>
      <c r="AH355" s="244" t="s">
        <v>319</v>
      </c>
      <c r="AI355" s="244" t="n">
        <v>58</v>
      </c>
      <c r="AJ355" s="244" t="s">
        <v>319</v>
      </c>
      <c r="AK355" s="244" t="n">
        <v>295</v>
      </c>
      <c r="AL355" s="244" t="s">
        <v>319</v>
      </c>
      <c r="AM355" s="245" t="n">
        <v>1992</v>
      </c>
      <c r="AN355" s="133"/>
      <c r="AO355" s="246"/>
      <c r="AP355" s="246"/>
    </row>
    <row collapsed="false" customFormat="true" customHeight="true" hidden="false" ht="15.75" outlineLevel="0" r="356" s="187">
      <c r="A356" s="71" t="n">
        <v>192</v>
      </c>
      <c r="B356" s="247" t="n">
        <v>8191</v>
      </c>
      <c r="C356" s="55" t="s">
        <v>820</v>
      </c>
      <c r="D356" s="71" t="s">
        <v>858</v>
      </c>
      <c r="E356" s="74" t="s">
        <v>824</v>
      </c>
      <c r="F356" s="34" t="s">
        <v>823</v>
      </c>
      <c r="G356" s="71" t="s">
        <v>859</v>
      </c>
      <c r="H356" s="71" t="n">
        <v>15</v>
      </c>
      <c r="I356" s="71" t="s">
        <v>859</v>
      </c>
      <c r="J356" s="243" t="n">
        <v>3</v>
      </c>
      <c r="K356" s="71" t="s">
        <v>683</v>
      </c>
      <c r="L356" s="71" t="s">
        <v>683</v>
      </c>
      <c r="M356" s="244" t="n">
        <v>12149</v>
      </c>
      <c r="N356" s="244" t="n">
        <v>12311</v>
      </c>
      <c r="O356" s="244" t="n">
        <v>1221</v>
      </c>
      <c r="P356" s="244" t="s">
        <v>319</v>
      </c>
      <c r="Q356" s="244" t="n">
        <v>1199</v>
      </c>
      <c r="R356" s="244" t="s">
        <v>319</v>
      </c>
      <c r="S356" s="244" t="n">
        <v>922</v>
      </c>
      <c r="T356" s="244" t="s">
        <v>319</v>
      </c>
      <c r="U356" s="244" t="n">
        <v>923</v>
      </c>
      <c r="V356" s="244" t="s">
        <v>319</v>
      </c>
      <c r="W356" s="244" t="n">
        <v>436</v>
      </c>
      <c r="X356" s="244" t="s">
        <v>319</v>
      </c>
      <c r="Y356" s="244" t="n">
        <v>303</v>
      </c>
      <c r="Z356" s="244" t="s">
        <v>319</v>
      </c>
      <c r="AA356" s="244" t="n">
        <v>256</v>
      </c>
      <c r="AB356" s="244" t="s">
        <v>319</v>
      </c>
      <c r="AC356" s="244" t="n">
        <v>1201</v>
      </c>
      <c r="AD356" s="244" t="s">
        <v>319</v>
      </c>
      <c r="AE356" s="244" t="n">
        <v>1092</v>
      </c>
      <c r="AF356" s="244" t="s">
        <v>319</v>
      </c>
      <c r="AG356" s="244" t="n">
        <v>782</v>
      </c>
      <c r="AH356" s="244" t="s">
        <v>319</v>
      </c>
      <c r="AI356" s="244"/>
      <c r="AJ356" s="244" t="s">
        <v>319</v>
      </c>
      <c r="AK356" s="244" t="n">
        <v>3144</v>
      </c>
      <c r="AL356" s="244" t="s">
        <v>319</v>
      </c>
      <c r="AM356" s="245" t="n">
        <v>11479</v>
      </c>
      <c r="AN356" s="133"/>
      <c r="AO356" s="246"/>
      <c r="AP356" s="246"/>
    </row>
    <row collapsed="false" customFormat="true" customHeight="true" hidden="false" ht="15.75" outlineLevel="0" r="357" s="187">
      <c r="A357" s="71" t="n">
        <v>193</v>
      </c>
      <c r="B357" s="247" t="n">
        <v>8192</v>
      </c>
      <c r="C357" s="55" t="s">
        <v>820</v>
      </c>
      <c r="D357" s="71" t="s">
        <v>858</v>
      </c>
      <c r="E357" s="74" t="s">
        <v>824</v>
      </c>
      <c r="F357" s="34" t="s">
        <v>823</v>
      </c>
      <c r="G357" s="71" t="s">
        <v>859</v>
      </c>
      <c r="H357" s="71" t="n">
        <v>9</v>
      </c>
      <c r="I357" s="71" t="s">
        <v>859</v>
      </c>
      <c r="J357" s="243" t="n">
        <v>3</v>
      </c>
      <c r="K357" s="71" t="s">
        <v>683</v>
      </c>
      <c r="L357" s="71" t="s">
        <v>683</v>
      </c>
      <c r="M357" s="244" t="n">
        <v>5352</v>
      </c>
      <c r="N357" s="244" t="n">
        <v>3971</v>
      </c>
      <c r="O357" s="244" t="n">
        <v>528</v>
      </c>
      <c r="P357" s="244" t="s">
        <v>319</v>
      </c>
      <c r="Q357" s="244" t="n">
        <v>448</v>
      </c>
      <c r="R357" s="244" t="s">
        <v>319</v>
      </c>
      <c r="S357" s="244" t="n">
        <v>339</v>
      </c>
      <c r="T357" s="244" t="s">
        <v>319</v>
      </c>
      <c r="U357" s="244" t="n">
        <v>122</v>
      </c>
      <c r="V357" s="244" t="s">
        <v>319</v>
      </c>
      <c r="W357" s="244" t="n">
        <v>168</v>
      </c>
      <c r="X357" s="244" t="s">
        <v>319</v>
      </c>
      <c r="Y357" s="244" t="n">
        <v>148</v>
      </c>
      <c r="Z357" s="244" t="s">
        <v>319</v>
      </c>
      <c r="AA357" s="244" t="n">
        <v>141</v>
      </c>
      <c r="AB357" s="244" t="s">
        <v>319</v>
      </c>
      <c r="AC357" s="244" t="n">
        <v>226</v>
      </c>
      <c r="AD357" s="244" t="s">
        <v>319</v>
      </c>
      <c r="AE357" s="244" t="n">
        <v>248</v>
      </c>
      <c r="AF357" s="244" t="s">
        <v>319</v>
      </c>
      <c r="AG357" s="244" t="n">
        <v>500</v>
      </c>
      <c r="AH357" s="244" t="s">
        <v>319</v>
      </c>
      <c r="AI357" s="244" t="n">
        <v>455</v>
      </c>
      <c r="AJ357" s="244" t="s">
        <v>319</v>
      </c>
      <c r="AK357" s="244" t="n">
        <v>383</v>
      </c>
      <c r="AL357" s="244" t="s">
        <v>319</v>
      </c>
      <c r="AM357" s="245" t="n">
        <v>3706</v>
      </c>
      <c r="AN357" s="133"/>
      <c r="AO357" s="246"/>
      <c r="AP357" s="246"/>
    </row>
    <row collapsed="false" customFormat="true" customHeight="true" hidden="false" ht="15.75" outlineLevel="0" r="358" s="187">
      <c r="A358" s="71" t="n">
        <v>194</v>
      </c>
      <c r="B358" s="247" t="n">
        <v>8193</v>
      </c>
      <c r="C358" s="55" t="s">
        <v>820</v>
      </c>
      <c r="D358" s="71" t="s">
        <v>858</v>
      </c>
      <c r="E358" s="74" t="s">
        <v>824</v>
      </c>
      <c r="F358" s="34" t="s">
        <v>823</v>
      </c>
      <c r="G358" s="71" t="s">
        <v>859</v>
      </c>
      <c r="H358" s="71" t="n">
        <v>9</v>
      </c>
      <c r="I358" s="71" t="s">
        <v>859</v>
      </c>
      <c r="J358" s="243" t="n">
        <v>3</v>
      </c>
      <c r="K358" s="71" t="s">
        <v>683</v>
      </c>
      <c r="L358" s="71" t="s">
        <v>683</v>
      </c>
      <c r="M358" s="244" t="n">
        <v>621</v>
      </c>
      <c r="N358" s="244" t="n">
        <v>1232</v>
      </c>
      <c r="O358" s="244" t="n">
        <v>218</v>
      </c>
      <c r="P358" s="244" t="s">
        <v>319</v>
      </c>
      <c r="Q358" s="244" t="n">
        <v>246</v>
      </c>
      <c r="R358" s="244" t="s">
        <v>319</v>
      </c>
      <c r="S358" s="244" t="n">
        <v>112</v>
      </c>
      <c r="T358" s="244" t="s">
        <v>319</v>
      </c>
      <c r="U358" s="244" t="n">
        <v>92</v>
      </c>
      <c r="V358" s="244" t="s">
        <v>319</v>
      </c>
      <c r="W358" s="244" t="n">
        <v>103</v>
      </c>
      <c r="X358" s="244" t="s">
        <v>319</v>
      </c>
      <c r="Y358" s="244" t="n">
        <v>75</v>
      </c>
      <c r="Z358" s="244" t="s">
        <v>319</v>
      </c>
      <c r="AA358" s="244" t="n">
        <v>57</v>
      </c>
      <c r="AB358" s="244" t="s">
        <v>319</v>
      </c>
      <c r="AC358" s="244" t="n">
        <v>111</v>
      </c>
      <c r="AD358" s="244" t="s">
        <v>319</v>
      </c>
      <c r="AE358" s="244" t="n">
        <v>77</v>
      </c>
      <c r="AF358" s="244" t="s">
        <v>319</v>
      </c>
      <c r="AG358" s="244" t="n">
        <v>173</v>
      </c>
      <c r="AH358" s="244" t="s">
        <v>319</v>
      </c>
      <c r="AI358" s="244" t="n">
        <v>132</v>
      </c>
      <c r="AJ358" s="244" t="s">
        <v>319</v>
      </c>
      <c r="AK358" s="244" t="n">
        <v>259</v>
      </c>
      <c r="AL358" s="244" t="s">
        <v>319</v>
      </c>
      <c r="AM358" s="245" t="n">
        <v>1655</v>
      </c>
      <c r="AN358" s="133"/>
      <c r="AO358" s="246"/>
      <c r="AP358" s="246"/>
    </row>
    <row collapsed="false" customFormat="true" customHeight="true" hidden="false" ht="15.75" outlineLevel="0" r="359" s="187">
      <c r="A359" s="71" t="n">
        <v>195</v>
      </c>
      <c r="B359" s="247" t="n">
        <v>8194</v>
      </c>
      <c r="C359" s="55" t="s">
        <v>820</v>
      </c>
      <c r="D359" s="71" t="s">
        <v>858</v>
      </c>
      <c r="E359" s="74" t="s">
        <v>824</v>
      </c>
      <c r="F359" s="34" t="s">
        <v>823</v>
      </c>
      <c r="G359" s="71" t="s">
        <v>859</v>
      </c>
      <c r="H359" s="71" t="n">
        <v>20</v>
      </c>
      <c r="I359" s="71" t="s">
        <v>859</v>
      </c>
      <c r="J359" s="243" t="n">
        <v>4</v>
      </c>
      <c r="K359" s="71" t="s">
        <v>683</v>
      </c>
      <c r="L359" s="71" t="s">
        <v>683</v>
      </c>
      <c r="M359" s="244" t="n">
        <v>9240</v>
      </c>
      <c r="N359" s="244" t="n">
        <v>829</v>
      </c>
      <c r="O359" s="244" t="n">
        <v>720</v>
      </c>
      <c r="P359" s="244" t="s">
        <v>319</v>
      </c>
      <c r="Q359" s="244" t="n">
        <v>696</v>
      </c>
      <c r="R359" s="244" t="s">
        <v>319</v>
      </c>
      <c r="S359" s="244" t="n">
        <v>476</v>
      </c>
      <c r="T359" s="244" t="s">
        <v>319</v>
      </c>
      <c r="U359" s="244" t="n">
        <v>543</v>
      </c>
      <c r="V359" s="244" t="s">
        <v>319</v>
      </c>
      <c r="W359" s="244" t="n">
        <v>523</v>
      </c>
      <c r="X359" s="244" t="s">
        <v>319</v>
      </c>
      <c r="Y359" s="244" t="n">
        <v>209</v>
      </c>
      <c r="Z359" s="244" t="s">
        <v>319</v>
      </c>
      <c r="AA359" s="244" t="n">
        <v>264</v>
      </c>
      <c r="AB359" s="244" t="s">
        <v>319</v>
      </c>
      <c r="AC359" s="244" t="n">
        <v>1221</v>
      </c>
      <c r="AD359" s="244" t="s">
        <v>319</v>
      </c>
      <c r="AE359" s="244" t="n">
        <v>816</v>
      </c>
      <c r="AF359" s="244" t="s">
        <v>319</v>
      </c>
      <c r="AG359" s="244" t="n">
        <v>788</v>
      </c>
      <c r="AH359" s="244" t="s">
        <v>319</v>
      </c>
      <c r="AI359" s="244" t="n">
        <v>729</v>
      </c>
      <c r="AJ359" s="244" t="s">
        <v>319</v>
      </c>
      <c r="AK359" s="244" t="n">
        <v>788</v>
      </c>
      <c r="AL359" s="244" t="s">
        <v>319</v>
      </c>
      <c r="AM359" s="245" t="n">
        <v>7773</v>
      </c>
      <c r="AN359" s="133"/>
      <c r="AO359" s="246"/>
      <c r="AP359" s="246"/>
    </row>
    <row collapsed="false" customFormat="true" customHeight="true" hidden="false" ht="15.75" outlineLevel="0" r="360" s="187">
      <c r="A360" s="71" t="n">
        <v>196</v>
      </c>
      <c r="B360" s="247" t="n">
        <v>8195</v>
      </c>
      <c r="C360" s="55" t="s">
        <v>820</v>
      </c>
      <c r="D360" s="71" t="s">
        <v>858</v>
      </c>
      <c r="E360" s="74" t="s">
        <v>824</v>
      </c>
      <c r="F360" s="34" t="s">
        <v>823</v>
      </c>
      <c r="G360" s="71" t="s">
        <v>859</v>
      </c>
      <c r="H360" s="71" t="n">
        <v>12</v>
      </c>
      <c r="I360" s="71" t="s">
        <v>859</v>
      </c>
      <c r="J360" s="243" t="n">
        <v>3</v>
      </c>
      <c r="K360" s="71" t="s">
        <v>683</v>
      </c>
      <c r="L360" s="71" t="s">
        <v>683</v>
      </c>
      <c r="M360" s="244" t="n">
        <v>7429</v>
      </c>
      <c r="N360" s="244" t="n">
        <v>7556</v>
      </c>
      <c r="O360" s="244" t="n">
        <v>851</v>
      </c>
      <c r="P360" s="244" t="s">
        <v>319</v>
      </c>
      <c r="Q360" s="244" t="n">
        <v>969</v>
      </c>
      <c r="R360" s="244" t="s">
        <v>319</v>
      </c>
      <c r="S360" s="244" t="n">
        <v>713</v>
      </c>
      <c r="T360" s="244" t="s">
        <v>319</v>
      </c>
      <c r="U360" s="244" t="n">
        <v>430</v>
      </c>
      <c r="V360" s="244" t="s">
        <v>319</v>
      </c>
      <c r="W360" s="244" t="n">
        <v>368</v>
      </c>
      <c r="X360" s="244" t="s">
        <v>319</v>
      </c>
      <c r="Y360" s="244" t="n">
        <v>286</v>
      </c>
      <c r="Z360" s="244" t="s">
        <v>319</v>
      </c>
      <c r="AA360" s="244" t="n">
        <v>186</v>
      </c>
      <c r="AB360" s="244" t="s">
        <v>319</v>
      </c>
      <c r="AC360" s="244"/>
      <c r="AD360" s="244" t="s">
        <v>319</v>
      </c>
      <c r="AE360" s="244" t="n">
        <v>297</v>
      </c>
      <c r="AF360" s="244" t="s">
        <v>319</v>
      </c>
      <c r="AG360" s="244" t="n">
        <v>475</v>
      </c>
      <c r="AH360" s="244" t="s">
        <v>319</v>
      </c>
      <c r="AI360" s="244" t="n">
        <v>430</v>
      </c>
      <c r="AJ360" s="244" t="s">
        <v>319</v>
      </c>
      <c r="AK360" s="244" t="n">
        <v>338</v>
      </c>
      <c r="AL360" s="244" t="s">
        <v>319</v>
      </c>
      <c r="AM360" s="245" t="n">
        <v>5343</v>
      </c>
      <c r="AN360" s="133"/>
      <c r="AO360" s="246"/>
      <c r="AP360" s="246"/>
    </row>
    <row collapsed="false" customFormat="true" customHeight="true" hidden="false" ht="15.75" outlineLevel="0" r="361" s="187">
      <c r="A361" s="71" t="n">
        <v>197</v>
      </c>
      <c r="B361" s="247" t="n">
        <v>8196</v>
      </c>
      <c r="C361" s="55" t="s">
        <v>820</v>
      </c>
      <c r="D361" s="71" t="s">
        <v>858</v>
      </c>
      <c r="E361" s="74" t="s">
        <v>824</v>
      </c>
      <c r="F361" s="34" t="s">
        <v>823</v>
      </c>
      <c r="G361" s="71" t="s">
        <v>859</v>
      </c>
      <c r="H361" s="71" t="n">
        <v>9</v>
      </c>
      <c r="I361" s="71" t="s">
        <v>859</v>
      </c>
      <c r="J361" s="243" t="n">
        <v>3</v>
      </c>
      <c r="K361" s="71" t="s">
        <v>683</v>
      </c>
      <c r="L361" s="71" t="s">
        <v>683</v>
      </c>
      <c r="M361" s="244" t="n">
        <v>5135</v>
      </c>
      <c r="N361" s="244" t="n">
        <v>4189</v>
      </c>
      <c r="O361" s="244" t="n">
        <v>365</v>
      </c>
      <c r="P361" s="244" t="s">
        <v>319</v>
      </c>
      <c r="Q361" s="244" t="n">
        <v>399</v>
      </c>
      <c r="R361" s="244" t="s">
        <v>319</v>
      </c>
      <c r="S361" s="244" t="n">
        <v>331</v>
      </c>
      <c r="T361" s="244" t="s">
        <v>319</v>
      </c>
      <c r="U361" s="244" t="n">
        <v>268</v>
      </c>
      <c r="V361" s="244" t="s">
        <v>319</v>
      </c>
      <c r="W361" s="244" t="n">
        <v>297</v>
      </c>
      <c r="X361" s="244" t="s">
        <v>319</v>
      </c>
      <c r="Y361" s="244" t="n">
        <v>278</v>
      </c>
      <c r="Z361" s="244" t="s">
        <v>319</v>
      </c>
      <c r="AA361" s="244" t="n">
        <v>250</v>
      </c>
      <c r="AB361" s="244" t="s">
        <v>319</v>
      </c>
      <c r="AC361" s="244" t="n">
        <v>261</v>
      </c>
      <c r="AD361" s="244" t="s">
        <v>319</v>
      </c>
      <c r="AE361" s="244" t="n">
        <v>285</v>
      </c>
      <c r="AF361" s="244" t="s">
        <v>319</v>
      </c>
      <c r="AG361" s="244" t="n">
        <v>529</v>
      </c>
      <c r="AH361" s="244" t="s">
        <v>319</v>
      </c>
      <c r="AI361" s="244" t="n">
        <v>433</v>
      </c>
      <c r="AJ361" s="244" t="s">
        <v>319</v>
      </c>
      <c r="AK361" s="244" t="n">
        <v>306</v>
      </c>
      <c r="AL361" s="244" t="s">
        <v>319</v>
      </c>
      <c r="AM361" s="245" t="n">
        <v>4002</v>
      </c>
      <c r="AN361" s="133"/>
      <c r="AO361" s="246"/>
      <c r="AP361" s="246"/>
    </row>
    <row collapsed="false" customFormat="true" customHeight="true" hidden="false" ht="15.75" outlineLevel="0" r="362" s="187">
      <c r="A362" s="71" t="n">
        <v>198</v>
      </c>
      <c r="B362" s="247" t="n">
        <v>8197</v>
      </c>
      <c r="C362" s="55" t="s">
        <v>820</v>
      </c>
      <c r="D362" s="71" t="s">
        <v>858</v>
      </c>
      <c r="E362" s="74" t="s">
        <v>824</v>
      </c>
      <c r="F362" s="34" t="s">
        <v>823</v>
      </c>
      <c r="G362" s="71" t="s">
        <v>859</v>
      </c>
      <c r="H362" s="71" t="n">
        <v>6</v>
      </c>
      <c r="I362" s="71" t="s">
        <v>859</v>
      </c>
      <c r="J362" s="243" t="n">
        <v>2</v>
      </c>
      <c r="K362" s="71" t="s">
        <v>683</v>
      </c>
      <c r="L362" s="71" t="s">
        <v>683</v>
      </c>
      <c r="M362" s="244" t="n">
        <v>3877</v>
      </c>
      <c r="N362" s="244" t="n">
        <v>4935</v>
      </c>
      <c r="O362" s="244" t="n">
        <v>511</v>
      </c>
      <c r="P362" s="244" t="s">
        <v>319</v>
      </c>
      <c r="Q362" s="244" t="n">
        <v>533</v>
      </c>
      <c r="R362" s="244" t="s">
        <v>319</v>
      </c>
      <c r="S362" s="244" t="n">
        <v>355</v>
      </c>
      <c r="T362" s="244" t="s">
        <v>319</v>
      </c>
      <c r="U362" s="244" t="n">
        <v>191</v>
      </c>
      <c r="V362" s="244" t="s">
        <v>319</v>
      </c>
      <c r="W362" s="244" t="n">
        <v>133</v>
      </c>
      <c r="X362" s="244" t="s">
        <v>319</v>
      </c>
      <c r="Y362" s="244" t="n">
        <v>112</v>
      </c>
      <c r="Z362" s="244" t="s">
        <v>319</v>
      </c>
      <c r="AA362" s="244" t="n">
        <v>170</v>
      </c>
      <c r="AB362" s="244" t="s">
        <v>319</v>
      </c>
      <c r="AC362" s="244" t="n">
        <v>49</v>
      </c>
      <c r="AD362" s="244" t="s">
        <v>319</v>
      </c>
      <c r="AE362" s="244" t="n">
        <v>159</v>
      </c>
      <c r="AF362" s="244" t="s">
        <v>319</v>
      </c>
      <c r="AG362" s="244" t="n">
        <v>350</v>
      </c>
      <c r="AH362" s="244" t="s">
        <v>319</v>
      </c>
      <c r="AI362" s="244" t="n">
        <v>326</v>
      </c>
      <c r="AJ362" s="244" t="s">
        <v>319</v>
      </c>
      <c r="AK362" s="244" t="n">
        <v>429</v>
      </c>
      <c r="AL362" s="244" t="s">
        <v>319</v>
      </c>
      <c r="AM362" s="245" t="n">
        <v>3318</v>
      </c>
      <c r="AN362" s="133"/>
      <c r="AO362" s="246"/>
      <c r="AP362" s="246"/>
    </row>
    <row collapsed="false" customFormat="true" customHeight="true" hidden="false" ht="15.75" outlineLevel="0" r="363" s="187">
      <c r="A363" s="71" t="n">
        <v>199</v>
      </c>
      <c r="B363" s="247" t="n">
        <v>8198</v>
      </c>
      <c r="C363" s="55" t="s">
        <v>820</v>
      </c>
      <c r="D363" s="71" t="s">
        <v>858</v>
      </c>
      <c r="E363" s="74" t="s">
        <v>824</v>
      </c>
      <c r="F363" s="34" t="s">
        <v>823</v>
      </c>
      <c r="G363" s="71" t="s">
        <v>859</v>
      </c>
      <c r="H363" s="71" t="n">
        <v>6</v>
      </c>
      <c r="I363" s="71" t="s">
        <v>859</v>
      </c>
      <c r="J363" s="243" t="n">
        <v>2</v>
      </c>
      <c r="K363" s="71" t="s">
        <v>683</v>
      </c>
      <c r="L363" s="71" t="s">
        <v>683</v>
      </c>
      <c r="M363" s="244" t="n">
        <v>2659</v>
      </c>
      <c r="N363" s="244" t="n">
        <v>3638</v>
      </c>
      <c r="O363" s="244" t="n">
        <v>276</v>
      </c>
      <c r="P363" s="244" t="s">
        <v>319</v>
      </c>
      <c r="Q363" s="244" t="n">
        <v>295</v>
      </c>
      <c r="R363" s="244" t="s">
        <v>319</v>
      </c>
      <c r="S363" s="244" t="n">
        <v>226</v>
      </c>
      <c r="T363" s="244" t="s">
        <v>319</v>
      </c>
      <c r="U363" s="244" t="n">
        <v>144</v>
      </c>
      <c r="V363" s="244" t="s">
        <v>319</v>
      </c>
      <c r="W363" s="244" t="n">
        <v>163</v>
      </c>
      <c r="X363" s="244" t="s">
        <v>319</v>
      </c>
      <c r="Y363" s="244" t="n">
        <v>88</v>
      </c>
      <c r="Z363" s="244" t="s">
        <v>319</v>
      </c>
      <c r="AA363" s="244" t="n">
        <v>118</v>
      </c>
      <c r="AB363" s="244" t="s">
        <v>319</v>
      </c>
      <c r="AC363" s="244" t="n">
        <v>132</v>
      </c>
      <c r="AD363" s="244" t="s">
        <v>319</v>
      </c>
      <c r="AE363" s="244" t="n">
        <v>176</v>
      </c>
      <c r="AF363" s="244" t="s">
        <v>319</v>
      </c>
      <c r="AG363" s="244" t="n">
        <v>173</v>
      </c>
      <c r="AH363" s="244" t="s">
        <v>319</v>
      </c>
      <c r="AI363" s="244" t="n">
        <v>241</v>
      </c>
      <c r="AJ363" s="244" t="s">
        <v>319</v>
      </c>
      <c r="AK363" s="244" t="n">
        <v>304</v>
      </c>
      <c r="AL363" s="244" t="s">
        <v>319</v>
      </c>
      <c r="AM363" s="245" t="n">
        <v>2336</v>
      </c>
      <c r="AN363" s="133"/>
      <c r="AO363" s="246"/>
      <c r="AP363" s="246"/>
    </row>
    <row collapsed="false" customFormat="true" customHeight="true" hidden="false" ht="15.75" outlineLevel="0" r="364" s="187">
      <c r="A364" s="71" t="n">
        <v>200</v>
      </c>
      <c r="B364" s="247" t="n">
        <v>8199</v>
      </c>
      <c r="C364" s="55" t="s">
        <v>820</v>
      </c>
      <c r="D364" s="71" t="s">
        <v>858</v>
      </c>
      <c r="E364" s="74" t="s">
        <v>824</v>
      </c>
      <c r="F364" s="34" t="s">
        <v>823</v>
      </c>
      <c r="G364" s="71" t="s">
        <v>859</v>
      </c>
      <c r="H364" s="71" t="n">
        <v>9</v>
      </c>
      <c r="I364" s="71" t="s">
        <v>859</v>
      </c>
      <c r="J364" s="243" t="n">
        <v>3</v>
      </c>
      <c r="K364" s="71" t="s">
        <v>683</v>
      </c>
      <c r="L364" s="71" t="s">
        <v>683</v>
      </c>
      <c r="M364" s="244" t="n">
        <v>9309</v>
      </c>
      <c r="N364" s="244" t="n">
        <v>6290</v>
      </c>
      <c r="O364" s="244" t="n">
        <v>301</v>
      </c>
      <c r="P364" s="244" t="s">
        <v>319</v>
      </c>
      <c r="Q364" s="244" t="n">
        <v>272</v>
      </c>
      <c r="R364" s="244" t="s">
        <v>319</v>
      </c>
      <c r="S364" s="244" t="n">
        <v>192</v>
      </c>
      <c r="T364" s="244" t="s">
        <v>319</v>
      </c>
      <c r="U364" s="244" t="n">
        <v>165</v>
      </c>
      <c r="V364" s="244" t="s">
        <v>319</v>
      </c>
      <c r="W364" s="244" t="n">
        <v>179</v>
      </c>
      <c r="X364" s="244" t="s">
        <v>319</v>
      </c>
      <c r="Y364" s="244" t="n">
        <v>116</v>
      </c>
      <c r="Z364" s="244" t="s">
        <v>319</v>
      </c>
      <c r="AA364" s="244" t="n">
        <v>118</v>
      </c>
      <c r="AB364" s="244" t="s">
        <v>319</v>
      </c>
      <c r="AC364" s="244" t="n">
        <v>87</v>
      </c>
      <c r="AD364" s="244" t="s">
        <v>319</v>
      </c>
      <c r="AE364" s="244" t="n">
        <v>127</v>
      </c>
      <c r="AF364" s="244" t="s">
        <v>319</v>
      </c>
      <c r="AG364" s="244" t="n">
        <v>183</v>
      </c>
      <c r="AH364" s="244" t="s">
        <v>319</v>
      </c>
      <c r="AI364" s="244" t="n">
        <v>180</v>
      </c>
      <c r="AJ364" s="244" t="s">
        <v>319</v>
      </c>
      <c r="AK364" s="244" t="n">
        <v>305</v>
      </c>
      <c r="AL364" s="244" t="s">
        <v>319</v>
      </c>
      <c r="AM364" s="245" t="n">
        <v>2225</v>
      </c>
      <c r="AN364" s="133"/>
      <c r="AO364" s="246"/>
      <c r="AP364" s="246"/>
    </row>
    <row collapsed="false" customFormat="true" customHeight="true" hidden="false" ht="15.75" outlineLevel="0" r="365" s="187">
      <c r="A365" s="71" t="n">
        <v>201</v>
      </c>
      <c r="B365" s="247" t="n">
        <v>8200</v>
      </c>
      <c r="C365" s="55" t="s">
        <v>820</v>
      </c>
      <c r="D365" s="71" t="s">
        <v>858</v>
      </c>
      <c r="E365" s="74" t="s">
        <v>824</v>
      </c>
      <c r="F365" s="34" t="s">
        <v>823</v>
      </c>
      <c r="G365" s="71" t="s">
        <v>859</v>
      </c>
      <c r="H365" s="71" t="n">
        <v>12</v>
      </c>
      <c r="I365" s="71" t="s">
        <v>859</v>
      </c>
      <c r="J365" s="243" t="n">
        <v>3</v>
      </c>
      <c r="K365" s="71" t="s">
        <v>683</v>
      </c>
      <c r="L365" s="71" t="s">
        <v>683</v>
      </c>
      <c r="M365" s="244" t="n">
        <v>5757</v>
      </c>
      <c r="N365" s="244" t="n">
        <v>5053</v>
      </c>
      <c r="O365" s="244" t="n">
        <v>416</v>
      </c>
      <c r="P365" s="244" t="s">
        <v>319</v>
      </c>
      <c r="Q365" s="244" t="n">
        <v>411</v>
      </c>
      <c r="R365" s="244" t="s">
        <v>319</v>
      </c>
      <c r="S365" s="244" t="n">
        <v>306</v>
      </c>
      <c r="T365" s="244" t="s">
        <v>319</v>
      </c>
      <c r="U365" s="244" t="n">
        <v>235</v>
      </c>
      <c r="V365" s="244" t="s">
        <v>319</v>
      </c>
      <c r="W365" s="244" t="n">
        <v>289</v>
      </c>
      <c r="X365" s="244" t="s">
        <v>319</v>
      </c>
      <c r="Y365" s="244" t="n">
        <v>244</v>
      </c>
      <c r="Z365" s="244" t="s">
        <v>319</v>
      </c>
      <c r="AA365" s="244" t="n">
        <v>286</v>
      </c>
      <c r="AB365" s="244" t="s">
        <v>319</v>
      </c>
      <c r="AC365" s="244" t="n">
        <v>106</v>
      </c>
      <c r="AD365" s="244" t="s">
        <v>319</v>
      </c>
      <c r="AE365" s="244" t="n">
        <v>244</v>
      </c>
      <c r="AF365" s="244" t="s">
        <v>319</v>
      </c>
      <c r="AG365" s="244" t="n">
        <v>541</v>
      </c>
      <c r="AH365" s="244" t="s">
        <v>319</v>
      </c>
      <c r="AI365" s="244" t="n">
        <v>223</v>
      </c>
      <c r="AJ365" s="244" t="s">
        <v>319</v>
      </c>
      <c r="AK365" s="244" t="n">
        <v>662</v>
      </c>
      <c r="AL365" s="244" t="s">
        <v>319</v>
      </c>
      <c r="AM365" s="245" t="n">
        <v>3963</v>
      </c>
      <c r="AN365" s="133"/>
      <c r="AO365" s="246"/>
      <c r="AP365" s="246"/>
    </row>
    <row collapsed="false" customFormat="true" customHeight="true" hidden="false" ht="15.75" outlineLevel="0" r="366" s="187">
      <c r="A366" s="71" t="n">
        <v>202</v>
      </c>
      <c r="B366" s="247" t="n">
        <v>8201</v>
      </c>
      <c r="C366" s="55" t="s">
        <v>820</v>
      </c>
      <c r="D366" s="71" t="s">
        <v>858</v>
      </c>
      <c r="E366" s="74" t="s">
        <v>824</v>
      </c>
      <c r="F366" s="34" t="s">
        <v>823</v>
      </c>
      <c r="G366" s="71" t="s">
        <v>859</v>
      </c>
      <c r="H366" s="71" t="n">
        <v>12</v>
      </c>
      <c r="I366" s="71" t="s">
        <v>859</v>
      </c>
      <c r="J366" s="243" t="n">
        <v>3</v>
      </c>
      <c r="K366" s="71" t="s">
        <v>683</v>
      </c>
      <c r="L366" s="71" t="s">
        <v>683</v>
      </c>
      <c r="M366" s="244" t="n">
        <v>4957</v>
      </c>
      <c r="N366" s="244" t="n">
        <v>2853</v>
      </c>
      <c r="O366" s="244" t="n">
        <v>423</v>
      </c>
      <c r="P366" s="244" t="s">
        <v>319</v>
      </c>
      <c r="Q366" s="244" t="n">
        <v>436</v>
      </c>
      <c r="R366" s="244" t="s">
        <v>319</v>
      </c>
      <c r="S366" s="244" t="n">
        <v>313</v>
      </c>
      <c r="T366" s="244" t="s">
        <v>319</v>
      </c>
      <c r="U366" s="244" t="n">
        <v>280</v>
      </c>
      <c r="V366" s="244" t="s">
        <v>319</v>
      </c>
      <c r="W366" s="244" t="n">
        <v>223</v>
      </c>
      <c r="X366" s="244" t="s">
        <v>319</v>
      </c>
      <c r="Y366" s="244" t="n">
        <v>170</v>
      </c>
      <c r="Z366" s="244" t="s">
        <v>319</v>
      </c>
      <c r="AA366" s="244" t="n">
        <v>169</v>
      </c>
      <c r="AB366" s="244" t="s">
        <v>319</v>
      </c>
      <c r="AC366" s="244" t="n">
        <v>272</v>
      </c>
      <c r="AD366" s="244" t="s">
        <v>319</v>
      </c>
      <c r="AE366" s="244" t="n">
        <v>229</v>
      </c>
      <c r="AF366" s="244" t="s">
        <v>319</v>
      </c>
      <c r="AG366" s="244" t="n">
        <v>327</v>
      </c>
      <c r="AH366" s="244" t="s">
        <v>319</v>
      </c>
      <c r="AI366" s="244" t="n">
        <v>343</v>
      </c>
      <c r="AJ366" s="244" t="s">
        <v>319</v>
      </c>
      <c r="AK366" s="244" t="n">
        <v>314</v>
      </c>
      <c r="AL366" s="244" t="s">
        <v>319</v>
      </c>
      <c r="AM366" s="245" t="n">
        <v>3499</v>
      </c>
      <c r="AN366" s="133"/>
      <c r="AO366" s="246"/>
      <c r="AP366" s="246"/>
    </row>
    <row collapsed="false" customFormat="true" customHeight="true" hidden="false" ht="15.75" outlineLevel="0" r="367" s="187">
      <c r="A367" s="71" t="n">
        <v>203</v>
      </c>
      <c r="B367" s="247" t="n">
        <v>8202</v>
      </c>
      <c r="C367" s="55" t="s">
        <v>820</v>
      </c>
      <c r="D367" s="71" t="s">
        <v>858</v>
      </c>
      <c r="E367" s="74" t="s">
        <v>824</v>
      </c>
      <c r="F367" s="34" t="s">
        <v>823</v>
      </c>
      <c r="G367" s="71" t="s">
        <v>859</v>
      </c>
      <c r="H367" s="71" t="n">
        <v>25</v>
      </c>
      <c r="I367" s="71" t="s">
        <v>859</v>
      </c>
      <c r="J367" s="243" t="n">
        <v>5</v>
      </c>
      <c r="K367" s="71" t="s">
        <v>683</v>
      </c>
      <c r="L367" s="71" t="s">
        <v>683</v>
      </c>
      <c r="M367" s="244" t="n">
        <v>6947</v>
      </c>
      <c r="N367" s="244" t="n">
        <v>6450</v>
      </c>
      <c r="O367" s="244" t="n">
        <v>714</v>
      </c>
      <c r="P367" s="244" t="s">
        <v>319</v>
      </c>
      <c r="Q367" s="244" t="n">
        <v>587</v>
      </c>
      <c r="R367" s="244" t="s">
        <v>319</v>
      </c>
      <c r="S367" s="244" t="n">
        <v>557</v>
      </c>
      <c r="T367" s="244" t="s">
        <v>319</v>
      </c>
      <c r="U367" s="244" t="n">
        <v>328</v>
      </c>
      <c r="V367" s="244" t="s">
        <v>319</v>
      </c>
      <c r="W367" s="244" t="n">
        <v>331</v>
      </c>
      <c r="X367" s="244" t="s">
        <v>319</v>
      </c>
      <c r="Y367" s="244" t="n">
        <v>245</v>
      </c>
      <c r="Z367" s="244" t="s">
        <v>319</v>
      </c>
      <c r="AA367" s="244" t="n">
        <v>282</v>
      </c>
      <c r="AB367" s="244" t="s">
        <v>319</v>
      </c>
      <c r="AC367" s="244" t="n">
        <v>228</v>
      </c>
      <c r="AD367" s="244" t="s">
        <v>319</v>
      </c>
      <c r="AE367" s="244" t="n">
        <v>891</v>
      </c>
      <c r="AF367" s="244" t="s">
        <v>319</v>
      </c>
      <c r="AG367" s="244" t="n">
        <v>348</v>
      </c>
      <c r="AH367" s="244" t="s">
        <v>319</v>
      </c>
      <c r="AI367" s="244" t="n">
        <v>795</v>
      </c>
      <c r="AJ367" s="244" t="s">
        <v>319</v>
      </c>
      <c r="AK367" s="244" t="n">
        <v>858</v>
      </c>
      <c r="AL367" s="244" t="s">
        <v>319</v>
      </c>
      <c r="AM367" s="245" t="n">
        <v>6164</v>
      </c>
      <c r="AN367" s="133"/>
      <c r="AO367" s="246"/>
      <c r="AP367" s="246"/>
    </row>
    <row collapsed="false" customFormat="true" customHeight="true" hidden="false" ht="15.75" outlineLevel="0" r="368" s="187">
      <c r="A368" s="71" t="n">
        <v>204</v>
      </c>
      <c r="B368" s="247" t="n">
        <v>8203</v>
      </c>
      <c r="C368" s="55" t="s">
        <v>820</v>
      </c>
      <c r="D368" s="71" t="s">
        <v>858</v>
      </c>
      <c r="E368" s="74" t="s">
        <v>824</v>
      </c>
      <c r="F368" s="34" t="s">
        <v>823</v>
      </c>
      <c r="G368" s="71" t="s">
        <v>859</v>
      </c>
      <c r="H368" s="71" t="n">
        <v>20</v>
      </c>
      <c r="I368" s="71" t="s">
        <v>859</v>
      </c>
      <c r="J368" s="243" t="n">
        <v>4</v>
      </c>
      <c r="K368" s="71" t="s">
        <v>683</v>
      </c>
      <c r="L368" s="71" t="s">
        <v>683</v>
      </c>
      <c r="M368" s="244" t="n">
        <v>8433</v>
      </c>
      <c r="N368" s="244" t="n">
        <v>6648</v>
      </c>
      <c r="O368" s="244" t="n">
        <v>460</v>
      </c>
      <c r="P368" s="244" t="s">
        <v>319</v>
      </c>
      <c r="Q368" s="244" t="n">
        <v>539</v>
      </c>
      <c r="R368" s="244" t="s">
        <v>319</v>
      </c>
      <c r="S368" s="244" t="n">
        <v>424</v>
      </c>
      <c r="T368" s="244" t="s">
        <v>319</v>
      </c>
      <c r="U368" s="244" t="n">
        <v>355</v>
      </c>
      <c r="V368" s="244" t="s">
        <v>319</v>
      </c>
      <c r="W368" s="244" t="n">
        <v>227</v>
      </c>
      <c r="X368" s="244" t="s">
        <v>319</v>
      </c>
      <c r="Y368" s="244" t="n">
        <v>131</v>
      </c>
      <c r="Z368" s="244" t="s">
        <v>319</v>
      </c>
      <c r="AA368" s="244" t="n">
        <v>167</v>
      </c>
      <c r="AB368" s="244" t="s">
        <v>319</v>
      </c>
      <c r="AC368" s="244" t="n">
        <v>258</v>
      </c>
      <c r="AD368" s="244" t="s">
        <v>319</v>
      </c>
      <c r="AE368" s="244" t="n">
        <v>260</v>
      </c>
      <c r="AF368" s="244" t="s">
        <v>319</v>
      </c>
      <c r="AG368" s="244" t="n">
        <v>362</v>
      </c>
      <c r="AH368" s="244" t="s">
        <v>319</v>
      </c>
      <c r="AI368" s="244" t="n">
        <v>615</v>
      </c>
      <c r="AJ368" s="244" t="s">
        <v>319</v>
      </c>
      <c r="AK368" s="244" t="n">
        <v>523</v>
      </c>
      <c r="AL368" s="244" t="s">
        <v>319</v>
      </c>
      <c r="AM368" s="245" t="n">
        <v>4321</v>
      </c>
      <c r="AN368" s="133"/>
      <c r="AO368" s="246"/>
      <c r="AP368" s="246"/>
    </row>
    <row collapsed="false" customFormat="true" customHeight="true" hidden="false" ht="15.75" outlineLevel="0" r="369" s="187">
      <c r="A369" s="71" t="n">
        <v>205</v>
      </c>
      <c r="B369" s="247" t="n">
        <v>8204</v>
      </c>
      <c r="C369" s="55" t="s">
        <v>820</v>
      </c>
      <c r="D369" s="71" t="s">
        <v>858</v>
      </c>
      <c r="E369" s="74" t="s">
        <v>824</v>
      </c>
      <c r="F369" s="34" t="s">
        <v>823</v>
      </c>
      <c r="G369" s="71" t="s">
        <v>859</v>
      </c>
      <c r="H369" s="71" t="n">
        <v>6</v>
      </c>
      <c r="I369" s="71" t="s">
        <v>859</v>
      </c>
      <c r="J369" s="243" t="n">
        <v>2</v>
      </c>
      <c r="K369" s="71" t="s">
        <v>683</v>
      </c>
      <c r="L369" s="71" t="s">
        <v>683</v>
      </c>
      <c r="M369" s="244" t="n">
        <v>2197</v>
      </c>
      <c r="N369" s="244" t="n">
        <v>3941</v>
      </c>
      <c r="O369" s="244" t="n">
        <v>285</v>
      </c>
      <c r="P369" s="244" t="s">
        <v>319</v>
      </c>
      <c r="Q369" s="244" t="n">
        <v>250</v>
      </c>
      <c r="R369" s="244" t="s">
        <v>319</v>
      </c>
      <c r="S369" s="244" t="n">
        <v>92</v>
      </c>
      <c r="T369" s="244" t="s">
        <v>319</v>
      </c>
      <c r="U369" s="244" t="n">
        <v>266</v>
      </c>
      <c r="V369" s="244" t="s">
        <v>319</v>
      </c>
      <c r="W369" s="244" t="n">
        <v>144</v>
      </c>
      <c r="X369" s="244" t="s">
        <v>319</v>
      </c>
      <c r="Y369" s="244" t="n">
        <v>97</v>
      </c>
      <c r="Z369" s="244" t="s">
        <v>319</v>
      </c>
      <c r="AA369" s="244" t="n">
        <v>118</v>
      </c>
      <c r="AB369" s="244" t="s">
        <v>319</v>
      </c>
      <c r="AC369" s="244" t="n">
        <v>70</v>
      </c>
      <c r="AD369" s="244" t="s">
        <v>319</v>
      </c>
      <c r="AE369" s="244" t="n">
        <v>181</v>
      </c>
      <c r="AF369" s="244" t="s">
        <v>319</v>
      </c>
      <c r="AG369" s="244" t="n">
        <v>328</v>
      </c>
      <c r="AH369" s="244" t="s">
        <v>319</v>
      </c>
      <c r="AI369" s="244" t="n">
        <v>270</v>
      </c>
      <c r="AJ369" s="244" t="s">
        <v>319</v>
      </c>
      <c r="AK369" s="244" t="n">
        <v>643</v>
      </c>
      <c r="AL369" s="244" t="s">
        <v>319</v>
      </c>
      <c r="AM369" s="245" t="n">
        <v>2744</v>
      </c>
      <c r="AN369" s="133"/>
      <c r="AO369" s="246"/>
      <c r="AP369" s="246"/>
    </row>
    <row collapsed="false" customFormat="true" customHeight="true" hidden="false" ht="15.75" outlineLevel="0" r="370" s="187">
      <c r="A370" s="71" t="n">
        <v>206</v>
      </c>
      <c r="B370" s="247" t="n">
        <v>8205</v>
      </c>
      <c r="C370" s="55" t="s">
        <v>820</v>
      </c>
      <c r="D370" s="71" t="s">
        <v>858</v>
      </c>
      <c r="E370" s="74" t="s">
        <v>824</v>
      </c>
      <c r="F370" s="34" t="s">
        <v>823</v>
      </c>
      <c r="G370" s="71" t="s">
        <v>859</v>
      </c>
      <c r="H370" s="71" t="n">
        <v>9</v>
      </c>
      <c r="I370" s="71" t="s">
        <v>859</v>
      </c>
      <c r="J370" s="243" t="n">
        <v>3</v>
      </c>
      <c r="K370" s="71" t="s">
        <v>683</v>
      </c>
      <c r="L370" s="71" t="s">
        <v>683</v>
      </c>
      <c r="M370" s="244" t="n">
        <v>1336</v>
      </c>
      <c r="N370" s="244" t="n">
        <v>2155</v>
      </c>
      <c r="O370" s="244" t="n">
        <v>104</v>
      </c>
      <c r="P370" s="244" t="s">
        <v>319</v>
      </c>
      <c r="Q370" s="244" t="n">
        <v>204</v>
      </c>
      <c r="R370" s="244" t="s">
        <v>319</v>
      </c>
      <c r="S370" s="244" t="n">
        <v>160</v>
      </c>
      <c r="T370" s="244" t="s">
        <v>319</v>
      </c>
      <c r="U370" s="244" t="n">
        <v>128</v>
      </c>
      <c r="V370" s="244" t="s">
        <v>319</v>
      </c>
      <c r="W370" s="244" t="n">
        <v>135</v>
      </c>
      <c r="X370" s="244" t="s">
        <v>319</v>
      </c>
      <c r="Y370" s="244" t="n">
        <v>115</v>
      </c>
      <c r="Z370" s="244" t="s">
        <v>319</v>
      </c>
      <c r="AA370" s="244" t="n">
        <v>123</v>
      </c>
      <c r="AB370" s="244" t="s">
        <v>319</v>
      </c>
      <c r="AC370" s="244" t="n">
        <v>354</v>
      </c>
      <c r="AD370" s="244" t="s">
        <v>319</v>
      </c>
      <c r="AE370" s="244" t="n">
        <v>200</v>
      </c>
      <c r="AF370" s="244" t="s">
        <v>319</v>
      </c>
      <c r="AG370" s="244" t="n">
        <v>241</v>
      </c>
      <c r="AH370" s="244" t="s">
        <v>319</v>
      </c>
      <c r="AI370" s="244" t="n">
        <v>264</v>
      </c>
      <c r="AJ370" s="244" t="s">
        <v>319</v>
      </c>
      <c r="AK370" s="244" t="n">
        <v>287</v>
      </c>
      <c r="AL370" s="244" t="s">
        <v>319</v>
      </c>
      <c r="AM370" s="245" t="n">
        <v>2315</v>
      </c>
      <c r="AN370" s="133"/>
      <c r="AO370" s="246"/>
      <c r="AP370" s="246"/>
    </row>
    <row collapsed="false" customFormat="true" customHeight="true" hidden="false" ht="15.75" outlineLevel="0" r="371" s="187">
      <c r="A371" s="71" t="n">
        <v>207</v>
      </c>
      <c r="B371" s="247" t="n">
        <v>8206</v>
      </c>
      <c r="C371" s="55" t="s">
        <v>820</v>
      </c>
      <c r="D371" s="71" t="s">
        <v>858</v>
      </c>
      <c r="E371" s="74" t="s">
        <v>824</v>
      </c>
      <c r="F371" s="34" t="s">
        <v>823</v>
      </c>
      <c r="G371" s="71" t="s">
        <v>859</v>
      </c>
      <c r="H371" s="71" t="n">
        <v>4</v>
      </c>
      <c r="I371" s="71" t="s">
        <v>859</v>
      </c>
      <c r="J371" s="243" t="n">
        <v>2</v>
      </c>
      <c r="K371" s="71" t="s">
        <v>683</v>
      </c>
      <c r="L371" s="71" t="s">
        <v>683</v>
      </c>
      <c r="M371" s="244" t="n">
        <v>7523</v>
      </c>
      <c r="N371" s="244" t="n">
        <v>6726</v>
      </c>
      <c r="O371" s="244" t="n">
        <v>452</v>
      </c>
      <c r="P371" s="244" t="s">
        <v>319</v>
      </c>
      <c r="Q371" s="244" t="n">
        <v>476</v>
      </c>
      <c r="R371" s="244" t="s">
        <v>319</v>
      </c>
      <c r="S371" s="244" t="n">
        <v>442</v>
      </c>
      <c r="T371" s="244" t="s">
        <v>319</v>
      </c>
      <c r="U371" s="244" t="n">
        <v>406</v>
      </c>
      <c r="V371" s="244" t="s">
        <v>319</v>
      </c>
      <c r="W371" s="244" t="n">
        <v>725</v>
      </c>
      <c r="X371" s="244" t="s">
        <v>319</v>
      </c>
      <c r="Y371" s="244" t="n">
        <v>725</v>
      </c>
      <c r="Z371" s="244" t="s">
        <v>319</v>
      </c>
      <c r="AA371" s="244" t="n">
        <v>827</v>
      </c>
      <c r="AB371" s="244" t="s">
        <v>319</v>
      </c>
      <c r="AC371" s="244" t="n">
        <v>827</v>
      </c>
      <c r="AD371" s="244" t="s">
        <v>319</v>
      </c>
      <c r="AE371" s="244" t="n">
        <v>827</v>
      </c>
      <c r="AF371" s="244" t="s">
        <v>319</v>
      </c>
      <c r="AG371" s="244" t="n">
        <v>610</v>
      </c>
      <c r="AH371" s="244" t="s">
        <v>319</v>
      </c>
      <c r="AI371" s="244" t="n">
        <v>339</v>
      </c>
      <c r="AJ371" s="244" t="s">
        <v>319</v>
      </c>
      <c r="AK371" s="244" t="n">
        <v>383</v>
      </c>
      <c r="AL371" s="244" t="s">
        <v>319</v>
      </c>
      <c r="AM371" s="245" t="n">
        <v>7039</v>
      </c>
      <c r="AN371" s="133"/>
      <c r="AO371" s="246"/>
      <c r="AP371" s="246"/>
    </row>
    <row collapsed="false" customFormat="true" customHeight="true" hidden="false" ht="15.75" outlineLevel="0" r="372" s="187">
      <c r="A372" s="71" t="n">
        <v>208</v>
      </c>
      <c r="B372" s="247" t="n">
        <v>8207</v>
      </c>
      <c r="C372" s="55" t="s">
        <v>820</v>
      </c>
      <c r="D372" s="71" t="s">
        <v>858</v>
      </c>
      <c r="E372" s="74" t="s">
        <v>824</v>
      </c>
      <c r="F372" s="34" t="s">
        <v>823</v>
      </c>
      <c r="G372" s="71" t="s">
        <v>859</v>
      </c>
      <c r="H372" s="71" t="n">
        <v>6</v>
      </c>
      <c r="I372" s="71" t="s">
        <v>859</v>
      </c>
      <c r="J372" s="243" t="n">
        <v>2</v>
      </c>
      <c r="K372" s="71" t="s">
        <v>683</v>
      </c>
      <c r="L372" s="71" t="s">
        <v>683</v>
      </c>
      <c r="M372" s="244" t="n">
        <v>3637</v>
      </c>
      <c r="N372" s="244" t="n">
        <v>3277</v>
      </c>
      <c r="O372" s="244" t="n">
        <v>350</v>
      </c>
      <c r="P372" s="244" t="s">
        <v>319</v>
      </c>
      <c r="Q372" s="244" t="n">
        <v>394</v>
      </c>
      <c r="R372" s="244" t="s">
        <v>319</v>
      </c>
      <c r="S372" s="244" t="n">
        <v>288</v>
      </c>
      <c r="T372" s="244" t="s">
        <v>319</v>
      </c>
      <c r="U372" s="244" t="n">
        <v>315</v>
      </c>
      <c r="V372" s="244" t="s">
        <v>319</v>
      </c>
      <c r="W372" s="244" t="n">
        <v>114</v>
      </c>
      <c r="X372" s="244" t="s">
        <v>319</v>
      </c>
      <c r="Y372" s="244" t="n">
        <v>97</v>
      </c>
      <c r="Z372" s="244" t="s">
        <v>319</v>
      </c>
      <c r="AA372" s="244" t="n">
        <v>100</v>
      </c>
      <c r="AB372" s="244" t="s">
        <v>319</v>
      </c>
      <c r="AC372" s="244" t="n">
        <v>125</v>
      </c>
      <c r="AD372" s="244" t="s">
        <v>319</v>
      </c>
      <c r="AE372" s="244" t="n">
        <v>211</v>
      </c>
      <c r="AF372" s="244" t="s">
        <v>319</v>
      </c>
      <c r="AG372" s="244" t="n">
        <v>318</v>
      </c>
      <c r="AH372" s="244" t="s">
        <v>319</v>
      </c>
      <c r="AI372" s="244" t="n">
        <v>314</v>
      </c>
      <c r="AJ372" s="244" t="s">
        <v>319</v>
      </c>
      <c r="AK372" s="244" t="n">
        <v>346</v>
      </c>
      <c r="AL372" s="244" t="s">
        <v>319</v>
      </c>
      <c r="AM372" s="245" t="n">
        <v>2972</v>
      </c>
      <c r="AN372" s="133"/>
      <c r="AO372" s="246"/>
      <c r="AP372" s="246"/>
    </row>
    <row collapsed="false" customFormat="true" customHeight="true" hidden="false" ht="15.75" outlineLevel="0" r="373" s="187">
      <c r="A373" s="71" t="n">
        <v>209</v>
      </c>
      <c r="B373" s="38" t="n">
        <v>8208</v>
      </c>
      <c r="C373" s="55" t="s">
        <v>820</v>
      </c>
      <c r="D373" s="249" t="s">
        <v>858</v>
      </c>
      <c r="E373" s="74" t="s">
        <v>824</v>
      </c>
      <c r="F373" s="34" t="s">
        <v>823</v>
      </c>
      <c r="G373" s="71" t="s">
        <v>859</v>
      </c>
      <c r="H373" s="71" t="n">
        <v>54</v>
      </c>
      <c r="I373" s="71" t="s">
        <v>859</v>
      </c>
      <c r="J373" s="243" t="n">
        <v>6</v>
      </c>
      <c r="K373" s="71" t="s">
        <v>683</v>
      </c>
      <c r="L373" s="71" t="s">
        <v>683</v>
      </c>
      <c r="M373" s="244" t="n">
        <v>43806</v>
      </c>
      <c r="N373" s="244" t="n">
        <v>38945</v>
      </c>
      <c r="O373" s="244" t="n">
        <v>3269</v>
      </c>
      <c r="P373" s="244" t="s">
        <v>319</v>
      </c>
      <c r="Q373" s="244" t="n">
        <v>5381</v>
      </c>
      <c r="R373" s="244" t="s">
        <v>319</v>
      </c>
      <c r="S373" s="244" t="n">
        <v>2206</v>
      </c>
      <c r="T373" s="244" t="s">
        <v>319</v>
      </c>
      <c r="U373" s="244" t="n">
        <v>4213</v>
      </c>
      <c r="V373" s="244" t="s">
        <v>319</v>
      </c>
      <c r="W373" s="244" t="n">
        <v>1972</v>
      </c>
      <c r="X373" s="244" t="s">
        <v>319</v>
      </c>
      <c r="Y373" s="244" t="n">
        <v>2031</v>
      </c>
      <c r="Z373" s="244" t="s">
        <v>319</v>
      </c>
      <c r="AA373" s="244" t="n">
        <v>687</v>
      </c>
      <c r="AB373" s="244" t="s">
        <v>319</v>
      </c>
      <c r="AC373" s="244" t="n">
        <v>3013</v>
      </c>
      <c r="AD373" s="244" t="s">
        <v>319</v>
      </c>
      <c r="AE373" s="244" t="n">
        <v>5321</v>
      </c>
      <c r="AF373" s="244" t="s">
        <v>319</v>
      </c>
      <c r="AG373" s="244" t="n">
        <v>4636</v>
      </c>
      <c r="AH373" s="244" t="s">
        <v>319</v>
      </c>
      <c r="AI373" s="244" t="n">
        <v>6272</v>
      </c>
      <c r="AJ373" s="244" t="s">
        <v>319</v>
      </c>
      <c r="AK373" s="244" t="n">
        <v>4751</v>
      </c>
      <c r="AL373" s="244" t="s">
        <v>319</v>
      </c>
      <c r="AM373" s="245" t="n">
        <v>43752</v>
      </c>
      <c r="AN373" s="133"/>
      <c r="AO373" s="246"/>
      <c r="AP373" s="246"/>
    </row>
    <row collapsed="false" customFormat="true" customHeight="true" hidden="false" ht="15.75" outlineLevel="0" r="374" s="187">
      <c r="A374" s="71"/>
      <c r="B374" s="38"/>
      <c r="C374" s="55"/>
      <c r="D374" s="249"/>
      <c r="E374" s="74" t="s">
        <v>822</v>
      </c>
      <c r="F374" s="34" t="s">
        <v>823</v>
      </c>
      <c r="G374" s="71"/>
      <c r="H374" s="71"/>
      <c r="I374" s="71"/>
      <c r="J374" s="243"/>
      <c r="K374" s="71" t="s">
        <v>683</v>
      </c>
      <c r="L374" s="71" t="s">
        <v>683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229"/>
      <c r="AN374" s="133"/>
      <c r="AO374" s="246"/>
      <c r="AP374" s="246"/>
    </row>
    <row collapsed="false" customFormat="true" customHeight="true" hidden="false" ht="15.75" outlineLevel="0" r="375" s="187">
      <c r="A375" s="71" t="n">
        <v>210</v>
      </c>
      <c r="B375" s="38" t="n">
        <v>8209</v>
      </c>
      <c r="C375" s="55" t="s">
        <v>820</v>
      </c>
      <c r="D375" s="249" t="s">
        <v>858</v>
      </c>
      <c r="E375" s="74" t="s">
        <v>824</v>
      </c>
      <c r="F375" s="34" t="s">
        <v>823</v>
      </c>
      <c r="G375" s="71" t="s">
        <v>859</v>
      </c>
      <c r="H375" s="71" t="n">
        <v>9</v>
      </c>
      <c r="I375" s="71" t="s">
        <v>859</v>
      </c>
      <c r="J375" s="243" t="n">
        <v>1</v>
      </c>
      <c r="K375" s="71" t="s">
        <v>683</v>
      </c>
      <c r="L375" s="71" t="s">
        <v>683</v>
      </c>
      <c r="M375" s="244" t="n">
        <v>18781</v>
      </c>
      <c r="N375" s="244" t="n">
        <v>15292</v>
      </c>
      <c r="O375" s="244" t="n">
        <v>2205</v>
      </c>
      <c r="P375" s="244" t="s">
        <v>319</v>
      </c>
      <c r="Q375" s="244" t="n">
        <v>1171</v>
      </c>
      <c r="R375" s="244" t="s">
        <v>319</v>
      </c>
      <c r="S375" s="244" t="n">
        <v>1141</v>
      </c>
      <c r="T375" s="244" t="s">
        <v>319</v>
      </c>
      <c r="U375" s="244" t="n">
        <v>1168</v>
      </c>
      <c r="V375" s="244" t="s">
        <v>319</v>
      </c>
      <c r="W375" s="244" t="n">
        <v>547</v>
      </c>
      <c r="X375" s="244" t="s">
        <v>319</v>
      </c>
      <c r="Y375" s="244" t="n">
        <v>159</v>
      </c>
      <c r="Z375" s="244" t="s">
        <v>319</v>
      </c>
      <c r="AA375" s="244" t="n">
        <v>154</v>
      </c>
      <c r="AB375" s="244" t="s">
        <v>319</v>
      </c>
      <c r="AC375" s="244" t="n">
        <v>276</v>
      </c>
      <c r="AD375" s="244" t="s">
        <v>319</v>
      </c>
      <c r="AE375" s="244" t="n">
        <v>556</v>
      </c>
      <c r="AF375" s="244" t="s">
        <v>319</v>
      </c>
      <c r="AG375" s="244" t="n">
        <v>3520</v>
      </c>
      <c r="AH375" s="244" t="s">
        <v>319</v>
      </c>
      <c r="AI375" s="244" t="n">
        <v>2722</v>
      </c>
      <c r="AJ375" s="244" t="s">
        <v>319</v>
      </c>
      <c r="AK375" s="244" t="n">
        <v>1476</v>
      </c>
      <c r="AL375" s="244" t="s">
        <v>319</v>
      </c>
      <c r="AM375" s="245" t="n">
        <v>15095</v>
      </c>
      <c r="AN375" s="133"/>
      <c r="AO375" s="246"/>
      <c r="AP375" s="246"/>
    </row>
    <row collapsed="false" customFormat="true" customHeight="true" hidden="false" ht="15.75" outlineLevel="0" r="376" s="187">
      <c r="A376" s="71"/>
      <c r="B376" s="38"/>
      <c r="C376" s="55"/>
      <c r="D376" s="249"/>
      <c r="E376" s="74" t="s">
        <v>822</v>
      </c>
      <c r="F376" s="34" t="s">
        <v>823</v>
      </c>
      <c r="G376" s="71"/>
      <c r="H376" s="71"/>
      <c r="I376" s="71"/>
      <c r="J376" s="243"/>
      <c r="K376" s="71" t="s">
        <v>683</v>
      </c>
      <c r="L376" s="71" t="s">
        <v>683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229"/>
      <c r="AN376" s="133"/>
      <c r="AO376" s="246"/>
      <c r="AP376" s="246"/>
    </row>
    <row collapsed="false" customFormat="true" customHeight="true" hidden="false" ht="15.75" outlineLevel="0" r="377" s="187">
      <c r="A377" s="71" t="n">
        <v>211</v>
      </c>
      <c r="B377" s="247" t="n">
        <v>8210</v>
      </c>
      <c r="C377" s="55" t="s">
        <v>820</v>
      </c>
      <c r="D377" s="71" t="s">
        <v>858</v>
      </c>
      <c r="E377" s="74" t="s">
        <v>824</v>
      </c>
      <c r="F377" s="34" t="s">
        <v>823</v>
      </c>
      <c r="G377" s="71" t="s">
        <v>859</v>
      </c>
      <c r="H377" s="71" t="n">
        <v>16</v>
      </c>
      <c r="I377" s="71" t="s">
        <v>859</v>
      </c>
      <c r="J377" s="243" t="n">
        <v>4</v>
      </c>
      <c r="K377" s="71" t="s">
        <v>683</v>
      </c>
      <c r="L377" s="71" t="s">
        <v>683</v>
      </c>
      <c r="M377" s="244" t="n">
        <v>5807</v>
      </c>
      <c r="N377" s="244" t="n">
        <v>6234</v>
      </c>
      <c r="O377" s="244" t="n">
        <v>846</v>
      </c>
      <c r="P377" s="244" t="s">
        <v>319</v>
      </c>
      <c r="Q377" s="244" t="n">
        <v>877</v>
      </c>
      <c r="R377" s="244" t="s">
        <v>319</v>
      </c>
      <c r="S377" s="244" t="n">
        <v>606</v>
      </c>
      <c r="T377" s="244" t="s">
        <v>319</v>
      </c>
      <c r="U377" s="244" t="n">
        <v>421</v>
      </c>
      <c r="V377" s="244" t="s">
        <v>319</v>
      </c>
      <c r="W377" s="244" t="n">
        <v>511</v>
      </c>
      <c r="X377" s="244" t="s">
        <v>319</v>
      </c>
      <c r="Y377" s="244" t="n">
        <v>350</v>
      </c>
      <c r="Z377" s="244" t="s">
        <v>319</v>
      </c>
      <c r="AA377" s="244" t="n">
        <v>52</v>
      </c>
      <c r="AB377" s="244" t="s">
        <v>319</v>
      </c>
      <c r="AC377" s="244" t="n">
        <v>123</v>
      </c>
      <c r="AD377" s="244" t="s">
        <v>319</v>
      </c>
      <c r="AE377" s="244" t="n">
        <v>417</v>
      </c>
      <c r="AF377" s="244" t="s">
        <v>319</v>
      </c>
      <c r="AG377" s="244" t="n">
        <v>676</v>
      </c>
      <c r="AH377" s="244" t="s">
        <v>319</v>
      </c>
      <c r="AI377" s="244" t="n">
        <v>5126</v>
      </c>
      <c r="AJ377" s="244" t="s">
        <v>319</v>
      </c>
      <c r="AK377" s="244" t="n">
        <v>389</v>
      </c>
      <c r="AL377" s="244" t="s">
        <v>319</v>
      </c>
      <c r="AM377" s="245" t="n">
        <v>10394</v>
      </c>
      <c r="AN377" s="133"/>
      <c r="AO377" s="246"/>
      <c r="AP377" s="246"/>
    </row>
    <row collapsed="false" customFormat="true" customHeight="true" hidden="false" ht="15.75" outlineLevel="0" r="378" s="187">
      <c r="A378" s="71" t="n">
        <v>212</v>
      </c>
      <c r="B378" s="247" t="n">
        <v>8211</v>
      </c>
      <c r="C378" s="55" t="s">
        <v>820</v>
      </c>
      <c r="D378" s="71" t="s">
        <v>858</v>
      </c>
      <c r="E378" s="74" t="s">
        <v>824</v>
      </c>
      <c r="F378" s="34" t="s">
        <v>823</v>
      </c>
      <c r="G378" s="71" t="s">
        <v>859</v>
      </c>
      <c r="H378" s="71" t="n">
        <v>30</v>
      </c>
      <c r="I378" s="71" t="s">
        <v>859</v>
      </c>
      <c r="J378" s="243" t="n">
        <v>6</v>
      </c>
      <c r="K378" s="71" t="s">
        <v>683</v>
      </c>
      <c r="L378" s="71" t="s">
        <v>683</v>
      </c>
      <c r="M378" s="244" t="n">
        <v>13354</v>
      </c>
      <c r="N378" s="244" t="n">
        <v>12082</v>
      </c>
      <c r="O378" s="244" t="n">
        <v>2594</v>
      </c>
      <c r="P378" s="244" t="s">
        <v>319</v>
      </c>
      <c r="Q378" s="244" t="n">
        <v>1594</v>
      </c>
      <c r="R378" s="244" t="s">
        <v>319</v>
      </c>
      <c r="S378" s="244" t="n">
        <v>1001</v>
      </c>
      <c r="T378" s="244" t="s">
        <v>319</v>
      </c>
      <c r="U378" s="244" t="n">
        <v>1813</v>
      </c>
      <c r="V378" s="244" t="s">
        <v>319</v>
      </c>
      <c r="W378" s="244" t="n">
        <v>215</v>
      </c>
      <c r="X378" s="244" t="s">
        <v>319</v>
      </c>
      <c r="Y378" s="244"/>
      <c r="Z378" s="244" t="s">
        <v>319</v>
      </c>
      <c r="AA378" s="244"/>
      <c r="AB378" s="244" t="s">
        <v>319</v>
      </c>
      <c r="AC378" s="244" t="n">
        <v>2036</v>
      </c>
      <c r="AD378" s="244" t="s">
        <v>319</v>
      </c>
      <c r="AE378" s="244" t="n">
        <v>716</v>
      </c>
      <c r="AF378" s="244" t="s">
        <v>319</v>
      </c>
      <c r="AG378" s="244" t="n">
        <v>881</v>
      </c>
      <c r="AH378" s="244" t="s">
        <v>319</v>
      </c>
      <c r="AI378" s="244" t="n">
        <v>3157</v>
      </c>
      <c r="AJ378" s="244" t="s">
        <v>319</v>
      </c>
      <c r="AK378" s="244" t="n">
        <v>1659</v>
      </c>
      <c r="AL378" s="244" t="s">
        <v>319</v>
      </c>
      <c r="AM378" s="245" t="n">
        <v>15666</v>
      </c>
      <c r="AN378" s="133"/>
      <c r="AO378" s="246"/>
      <c r="AP378" s="246"/>
    </row>
    <row collapsed="false" customFormat="true" customHeight="true" hidden="false" ht="15.75" outlineLevel="0" r="379" s="187">
      <c r="A379" s="71" t="n">
        <v>213</v>
      </c>
      <c r="B379" s="247" t="n">
        <v>8212</v>
      </c>
      <c r="C379" s="55" t="s">
        <v>820</v>
      </c>
      <c r="D379" s="71" t="s">
        <v>858</v>
      </c>
      <c r="E379" s="74" t="s">
        <v>824</v>
      </c>
      <c r="F379" s="34" t="s">
        <v>823</v>
      </c>
      <c r="G379" s="71" t="s">
        <v>859</v>
      </c>
      <c r="H379" s="71" t="n">
        <v>20</v>
      </c>
      <c r="I379" s="71" t="s">
        <v>859</v>
      </c>
      <c r="J379" s="243" t="n">
        <v>4</v>
      </c>
      <c r="K379" s="71" t="s">
        <v>683</v>
      </c>
      <c r="L379" s="71" t="s">
        <v>683</v>
      </c>
      <c r="M379" s="244" t="n">
        <v>3029</v>
      </c>
      <c r="N379" s="244" t="n">
        <v>2189</v>
      </c>
      <c r="O379" s="244" t="n">
        <v>84</v>
      </c>
      <c r="P379" s="244" t="s">
        <v>319</v>
      </c>
      <c r="Q379" s="244" t="n">
        <v>83</v>
      </c>
      <c r="R379" s="244" t="s">
        <v>319</v>
      </c>
      <c r="S379" s="244" t="n">
        <v>66</v>
      </c>
      <c r="T379" s="244" t="s">
        <v>319</v>
      </c>
      <c r="U379" s="244" t="n">
        <v>81</v>
      </c>
      <c r="V379" s="244" t="s">
        <v>319</v>
      </c>
      <c r="W379" s="244" t="n">
        <v>213</v>
      </c>
      <c r="X379" s="244" t="s">
        <v>319</v>
      </c>
      <c r="Y379" s="244" t="n">
        <v>112</v>
      </c>
      <c r="Z379" s="244" t="s">
        <v>319</v>
      </c>
      <c r="AA379" s="244" t="n">
        <v>155</v>
      </c>
      <c r="AB379" s="244" t="s">
        <v>319</v>
      </c>
      <c r="AC379" s="244" t="n">
        <v>425</v>
      </c>
      <c r="AD379" s="244" t="s">
        <v>319</v>
      </c>
      <c r="AE379" s="244" t="n">
        <v>22</v>
      </c>
      <c r="AF379" s="244" t="s">
        <v>319</v>
      </c>
      <c r="AG379" s="244" t="n">
        <v>106</v>
      </c>
      <c r="AH379" s="244" t="s">
        <v>319</v>
      </c>
      <c r="AI379" s="244" t="n">
        <v>126</v>
      </c>
      <c r="AJ379" s="244" t="s">
        <v>319</v>
      </c>
      <c r="AK379" s="244" t="n">
        <v>86</v>
      </c>
      <c r="AL379" s="244" t="s">
        <v>319</v>
      </c>
      <c r="AM379" s="245" t="n">
        <v>1559</v>
      </c>
      <c r="AN379" s="133"/>
      <c r="AO379" s="246"/>
      <c r="AP379" s="246"/>
    </row>
    <row collapsed="false" customFormat="true" customHeight="true" hidden="false" ht="15.75" outlineLevel="0" r="380" s="187">
      <c r="A380" s="71" t="n">
        <v>214</v>
      </c>
      <c r="B380" s="247" t="n">
        <v>8213</v>
      </c>
      <c r="C380" s="55" t="s">
        <v>820</v>
      </c>
      <c r="D380" s="71" t="s">
        <v>858</v>
      </c>
      <c r="E380" s="74" t="s">
        <v>824</v>
      </c>
      <c r="F380" s="34" t="s">
        <v>823</v>
      </c>
      <c r="G380" s="71" t="s">
        <v>859</v>
      </c>
      <c r="H380" s="71" t="n">
        <v>12</v>
      </c>
      <c r="I380" s="71" t="s">
        <v>859</v>
      </c>
      <c r="J380" s="243" t="n">
        <v>3</v>
      </c>
      <c r="K380" s="71" t="s">
        <v>683</v>
      </c>
      <c r="L380" s="71" t="s">
        <v>683</v>
      </c>
      <c r="M380" s="244" t="n">
        <v>5970</v>
      </c>
      <c r="N380" s="244" t="n">
        <v>2315</v>
      </c>
      <c r="O380" s="244" t="n">
        <v>327</v>
      </c>
      <c r="P380" s="244" t="s">
        <v>319</v>
      </c>
      <c r="Q380" s="244" t="n">
        <v>309</v>
      </c>
      <c r="R380" s="244" t="s">
        <v>319</v>
      </c>
      <c r="S380" s="244" t="n">
        <v>231</v>
      </c>
      <c r="T380" s="244" t="s">
        <v>319</v>
      </c>
      <c r="U380" s="244" t="n">
        <v>218</v>
      </c>
      <c r="V380" s="244" t="s">
        <v>319</v>
      </c>
      <c r="W380" s="244" t="n">
        <v>308</v>
      </c>
      <c r="X380" s="244" t="s">
        <v>319</v>
      </c>
      <c r="Y380" s="244" t="n">
        <v>56</v>
      </c>
      <c r="Z380" s="244" t="s">
        <v>319</v>
      </c>
      <c r="AA380" s="244" t="n">
        <v>95</v>
      </c>
      <c r="AB380" s="244" t="s">
        <v>319</v>
      </c>
      <c r="AC380" s="244" t="n">
        <v>511</v>
      </c>
      <c r="AD380" s="244" t="s">
        <v>319</v>
      </c>
      <c r="AE380" s="244" t="n">
        <v>239</v>
      </c>
      <c r="AF380" s="244" t="s">
        <v>319</v>
      </c>
      <c r="AG380" s="244" t="n">
        <v>418</v>
      </c>
      <c r="AH380" s="244" t="s">
        <v>319</v>
      </c>
      <c r="AI380" s="244" t="n">
        <v>336</v>
      </c>
      <c r="AJ380" s="244" t="s">
        <v>319</v>
      </c>
      <c r="AK380" s="244" t="n">
        <v>719</v>
      </c>
      <c r="AL380" s="244" t="s">
        <v>319</v>
      </c>
      <c r="AM380" s="245" t="n">
        <v>3767</v>
      </c>
      <c r="AN380" s="133"/>
      <c r="AO380" s="246"/>
      <c r="AP380" s="246"/>
    </row>
    <row collapsed="false" customFormat="true" customHeight="true" hidden="false" ht="15.75" outlineLevel="0" r="381" s="187">
      <c r="A381" s="71" t="n">
        <v>215</v>
      </c>
      <c r="B381" s="38" t="n">
        <v>8214</v>
      </c>
      <c r="C381" s="55" t="s">
        <v>820</v>
      </c>
      <c r="D381" s="71" t="s">
        <v>858</v>
      </c>
      <c r="E381" s="74" t="s">
        <v>824</v>
      </c>
      <c r="F381" s="34" t="s">
        <v>823</v>
      </c>
      <c r="G381" s="71" t="s">
        <v>859</v>
      </c>
      <c r="H381" s="71" t="n">
        <v>40</v>
      </c>
      <c r="I381" s="71" t="s">
        <v>859</v>
      </c>
      <c r="J381" s="243" t="n">
        <v>8</v>
      </c>
      <c r="K381" s="71" t="s">
        <v>683</v>
      </c>
      <c r="L381" s="71" t="s">
        <v>683</v>
      </c>
      <c r="M381" s="244" t="n">
        <v>22415</v>
      </c>
      <c r="N381" s="244" t="n">
        <v>12567</v>
      </c>
      <c r="O381" s="244" t="n">
        <v>3826</v>
      </c>
      <c r="P381" s="244" t="s">
        <v>319</v>
      </c>
      <c r="Q381" s="244" t="n">
        <v>1467</v>
      </c>
      <c r="R381" s="244" t="s">
        <v>319</v>
      </c>
      <c r="S381" s="244" t="n">
        <v>807</v>
      </c>
      <c r="T381" s="244" t="s">
        <v>319</v>
      </c>
      <c r="U381" s="244" t="n">
        <v>739</v>
      </c>
      <c r="V381" s="244" t="s">
        <v>319</v>
      </c>
      <c r="W381" s="244" t="n">
        <v>507</v>
      </c>
      <c r="X381" s="244" t="s">
        <v>319</v>
      </c>
      <c r="Y381" s="244" t="n">
        <v>436</v>
      </c>
      <c r="Z381" s="244" t="s">
        <v>319</v>
      </c>
      <c r="AA381" s="244" t="n">
        <v>260</v>
      </c>
      <c r="AB381" s="244" t="s">
        <v>319</v>
      </c>
      <c r="AC381" s="244" t="n">
        <v>708</v>
      </c>
      <c r="AD381" s="244" t="s">
        <v>319</v>
      </c>
      <c r="AE381" s="244" t="n">
        <v>741</v>
      </c>
      <c r="AF381" s="244" t="s">
        <v>319</v>
      </c>
      <c r="AG381" s="244" t="n">
        <v>325</v>
      </c>
      <c r="AH381" s="244" t="s">
        <v>319</v>
      </c>
      <c r="AI381" s="244" t="n">
        <v>1602</v>
      </c>
      <c r="AJ381" s="244" t="s">
        <v>319</v>
      </c>
      <c r="AK381" s="244" t="n">
        <v>1315</v>
      </c>
      <c r="AL381" s="244" t="s">
        <v>319</v>
      </c>
      <c r="AM381" s="245" t="n">
        <v>12733</v>
      </c>
      <c r="AN381" s="133"/>
      <c r="AO381" s="246"/>
      <c r="AP381" s="246"/>
    </row>
    <row collapsed="false" customFormat="true" customHeight="true" hidden="false" ht="15.75" outlineLevel="0" r="382" s="187">
      <c r="A382" s="71"/>
      <c r="B382" s="38"/>
      <c r="C382" s="55"/>
      <c r="D382" s="71"/>
      <c r="E382" s="74" t="s">
        <v>824</v>
      </c>
      <c r="F382" s="34" t="s">
        <v>823</v>
      </c>
      <c r="G382" s="71"/>
      <c r="H382" s="71"/>
      <c r="I382" s="71"/>
      <c r="J382" s="243"/>
      <c r="K382" s="71" t="s">
        <v>683</v>
      </c>
      <c r="L382" s="71" t="s">
        <v>683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229"/>
      <c r="AN382" s="133"/>
      <c r="AO382" s="246"/>
      <c r="AP382" s="246"/>
    </row>
    <row collapsed="false" customFormat="true" customHeight="true" hidden="false" ht="15.75" outlineLevel="0" r="383" s="187">
      <c r="A383" s="71" t="n">
        <v>216</v>
      </c>
      <c r="B383" s="247" t="n">
        <v>8215</v>
      </c>
      <c r="C383" s="55" t="s">
        <v>820</v>
      </c>
      <c r="D383" s="71" t="s">
        <v>858</v>
      </c>
      <c r="E383" s="74" t="s">
        <v>824</v>
      </c>
      <c r="F383" s="34" t="s">
        <v>823</v>
      </c>
      <c r="G383" s="71" t="s">
        <v>859</v>
      </c>
      <c r="H383" s="71" t="n">
        <v>30</v>
      </c>
      <c r="I383" s="71" t="s">
        <v>859</v>
      </c>
      <c r="J383" s="243" t="n">
        <v>6</v>
      </c>
      <c r="K383" s="71" t="s">
        <v>683</v>
      </c>
      <c r="L383" s="71" t="s">
        <v>683</v>
      </c>
      <c r="M383" s="244" t="n">
        <v>8802</v>
      </c>
      <c r="N383" s="244" t="n">
        <v>6839</v>
      </c>
      <c r="O383" s="244" t="n">
        <v>700</v>
      </c>
      <c r="P383" s="244" t="s">
        <v>319</v>
      </c>
      <c r="Q383" s="244" t="n">
        <v>850</v>
      </c>
      <c r="R383" s="244" t="s">
        <v>319</v>
      </c>
      <c r="S383" s="244" t="n">
        <v>558</v>
      </c>
      <c r="T383" s="244" t="s">
        <v>319</v>
      </c>
      <c r="U383" s="244" t="n">
        <v>369</v>
      </c>
      <c r="V383" s="244" t="s">
        <v>319</v>
      </c>
      <c r="W383" s="244" t="n">
        <v>338</v>
      </c>
      <c r="X383" s="244" t="s">
        <v>319</v>
      </c>
      <c r="Y383" s="244" t="n">
        <v>264</v>
      </c>
      <c r="Z383" s="244" t="s">
        <v>319</v>
      </c>
      <c r="AA383" s="244" t="n">
        <v>270</v>
      </c>
      <c r="AB383" s="244" t="s">
        <v>319</v>
      </c>
      <c r="AC383" s="244" t="n">
        <v>114</v>
      </c>
      <c r="AD383" s="244" t="s">
        <v>319</v>
      </c>
      <c r="AE383" s="244" t="n">
        <v>151</v>
      </c>
      <c r="AF383" s="244" t="s">
        <v>319</v>
      </c>
      <c r="AG383" s="244" t="n">
        <v>861</v>
      </c>
      <c r="AH383" s="244" t="s">
        <v>319</v>
      </c>
      <c r="AI383" s="244" t="n">
        <v>91</v>
      </c>
      <c r="AJ383" s="244" t="s">
        <v>319</v>
      </c>
      <c r="AK383" s="244" t="n">
        <v>1454</v>
      </c>
      <c r="AL383" s="244" t="s">
        <v>319</v>
      </c>
      <c r="AM383" s="245" t="n">
        <v>6020</v>
      </c>
      <c r="AN383" s="133"/>
      <c r="AO383" s="246"/>
      <c r="AP383" s="246"/>
    </row>
    <row collapsed="false" customFormat="true" customHeight="true" hidden="false" ht="15.75" outlineLevel="0" r="384" s="187">
      <c r="A384" s="71" t="n">
        <v>217</v>
      </c>
      <c r="B384" s="247" t="n">
        <v>8216</v>
      </c>
      <c r="C384" s="55" t="s">
        <v>820</v>
      </c>
      <c r="D384" s="71" t="s">
        <v>858</v>
      </c>
      <c r="E384" s="74" t="s">
        <v>824</v>
      </c>
      <c r="F384" s="34" t="s">
        <v>823</v>
      </c>
      <c r="G384" s="71" t="s">
        <v>859</v>
      </c>
      <c r="H384" s="71" t="n">
        <v>20</v>
      </c>
      <c r="I384" s="71" t="s">
        <v>859</v>
      </c>
      <c r="J384" s="243" t="n">
        <v>4</v>
      </c>
      <c r="K384" s="71" t="s">
        <v>683</v>
      </c>
      <c r="L384" s="71" t="s">
        <v>683</v>
      </c>
      <c r="M384" s="244" t="n">
        <v>6524</v>
      </c>
      <c r="N384" s="244" t="n">
        <v>6314</v>
      </c>
      <c r="O384" s="244" t="n">
        <v>740</v>
      </c>
      <c r="P384" s="244" t="s">
        <v>319</v>
      </c>
      <c r="Q384" s="244" t="n">
        <v>523</v>
      </c>
      <c r="R384" s="244" t="s">
        <v>319</v>
      </c>
      <c r="S384" s="244" t="n">
        <v>581</v>
      </c>
      <c r="T384" s="244" t="s">
        <v>319</v>
      </c>
      <c r="U384" s="244" t="n">
        <v>531</v>
      </c>
      <c r="V384" s="244" t="s">
        <v>319</v>
      </c>
      <c r="W384" s="244" t="n">
        <v>449</v>
      </c>
      <c r="X384" s="244" t="s">
        <v>319</v>
      </c>
      <c r="Y384" s="244" t="n">
        <v>377</v>
      </c>
      <c r="Z384" s="244" t="s">
        <v>319</v>
      </c>
      <c r="AA384" s="244" t="n">
        <v>422</v>
      </c>
      <c r="AB384" s="244" t="s">
        <v>319</v>
      </c>
      <c r="AC384" s="244"/>
      <c r="AD384" s="244" t="s">
        <v>319</v>
      </c>
      <c r="AE384" s="244" t="n">
        <v>245</v>
      </c>
      <c r="AF384" s="244" t="s">
        <v>319</v>
      </c>
      <c r="AG384" s="244" t="n">
        <v>637</v>
      </c>
      <c r="AH384" s="244" t="s">
        <v>319</v>
      </c>
      <c r="AI384" s="244" t="n">
        <v>672</v>
      </c>
      <c r="AJ384" s="244" t="s">
        <v>319</v>
      </c>
      <c r="AK384" s="244" t="n">
        <v>731</v>
      </c>
      <c r="AL384" s="244" t="s">
        <v>319</v>
      </c>
      <c r="AM384" s="245" t="n">
        <v>5908</v>
      </c>
      <c r="AN384" s="133"/>
      <c r="AO384" s="246"/>
      <c r="AP384" s="246"/>
    </row>
    <row collapsed="false" customFormat="true" customHeight="true" hidden="false" ht="15.75" outlineLevel="0" r="385" s="187">
      <c r="A385" s="248" t="n">
        <v>218</v>
      </c>
      <c r="B385" s="38" t="n">
        <v>8217</v>
      </c>
      <c r="C385" s="55" t="s">
        <v>820</v>
      </c>
      <c r="D385" s="71" t="s">
        <v>858</v>
      </c>
      <c r="E385" s="74" t="s">
        <v>824</v>
      </c>
      <c r="F385" s="34" t="s">
        <v>823</v>
      </c>
      <c r="G385" s="71" t="s">
        <v>859</v>
      </c>
      <c r="H385" s="71" t="n">
        <v>9</v>
      </c>
      <c r="I385" s="71" t="s">
        <v>859</v>
      </c>
      <c r="J385" s="243" t="n">
        <v>1</v>
      </c>
      <c r="K385" s="71" t="s">
        <v>683</v>
      </c>
      <c r="L385" s="71" t="s">
        <v>683</v>
      </c>
      <c r="M385" s="244" t="n">
        <v>4330</v>
      </c>
      <c r="N385" s="244" t="n">
        <v>5787</v>
      </c>
      <c r="O385" s="244" t="n">
        <v>144</v>
      </c>
      <c r="P385" s="244" t="s">
        <v>319</v>
      </c>
      <c r="Q385" s="244" t="n">
        <v>176</v>
      </c>
      <c r="R385" s="244" t="s">
        <v>319</v>
      </c>
      <c r="S385" s="244" t="n">
        <v>178</v>
      </c>
      <c r="T385" s="244" t="s">
        <v>319</v>
      </c>
      <c r="U385" s="244" t="n">
        <v>176</v>
      </c>
      <c r="V385" s="244" t="s">
        <v>319</v>
      </c>
      <c r="W385" s="244" t="n">
        <v>228</v>
      </c>
      <c r="X385" s="244" t="s">
        <v>319</v>
      </c>
      <c r="Y385" s="244" t="n">
        <v>144</v>
      </c>
      <c r="Z385" s="244" t="s">
        <v>319</v>
      </c>
      <c r="AA385" s="244" t="n">
        <v>197</v>
      </c>
      <c r="AB385" s="244" t="s">
        <v>319</v>
      </c>
      <c r="AC385" s="244" t="n">
        <v>251</v>
      </c>
      <c r="AD385" s="244" t="s">
        <v>319</v>
      </c>
      <c r="AE385" s="244" t="n">
        <v>202</v>
      </c>
      <c r="AF385" s="244" t="s">
        <v>319</v>
      </c>
      <c r="AG385" s="244" t="n">
        <v>179</v>
      </c>
      <c r="AH385" s="244" t="s">
        <v>319</v>
      </c>
      <c r="AI385" s="244" t="n">
        <v>295</v>
      </c>
      <c r="AJ385" s="244" t="s">
        <v>319</v>
      </c>
      <c r="AK385" s="244" t="n">
        <v>500</v>
      </c>
      <c r="AL385" s="244" t="s">
        <v>319</v>
      </c>
      <c r="AM385" s="245" t="n">
        <v>2670</v>
      </c>
      <c r="AN385" s="133"/>
      <c r="AO385" s="246"/>
      <c r="AP385" s="246"/>
    </row>
    <row collapsed="false" customFormat="true" customHeight="true" hidden="false" ht="15.75" outlineLevel="0" r="386" s="187">
      <c r="A386" s="248"/>
      <c r="B386" s="38"/>
      <c r="C386" s="55"/>
      <c r="D386" s="71"/>
      <c r="E386" s="74" t="s">
        <v>822</v>
      </c>
      <c r="F386" s="34" t="s">
        <v>823</v>
      </c>
      <c r="G386" s="71"/>
      <c r="H386" s="71"/>
      <c r="I386" s="71"/>
      <c r="J386" s="243"/>
      <c r="K386" s="71" t="s">
        <v>683</v>
      </c>
      <c r="L386" s="71" t="s">
        <v>683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229"/>
      <c r="AN386" s="133"/>
      <c r="AO386" s="246"/>
      <c r="AP386" s="246"/>
    </row>
    <row collapsed="false" customFormat="true" customHeight="true" hidden="false" ht="15.75" outlineLevel="0" r="387" s="187">
      <c r="A387" s="248" t="n">
        <v>219</v>
      </c>
      <c r="B387" s="247" t="n">
        <v>8218</v>
      </c>
      <c r="C387" s="55" t="s">
        <v>820</v>
      </c>
      <c r="D387" s="71" t="s">
        <v>858</v>
      </c>
      <c r="E387" s="74" t="s">
        <v>824</v>
      </c>
      <c r="F387" s="34" t="s">
        <v>823</v>
      </c>
      <c r="G387" s="71" t="s">
        <v>859</v>
      </c>
      <c r="H387" s="71" t="n">
        <v>25</v>
      </c>
      <c r="I387" s="71" t="s">
        <v>859</v>
      </c>
      <c r="J387" s="243" t="n">
        <v>5</v>
      </c>
      <c r="K387" s="71" t="s">
        <v>683</v>
      </c>
      <c r="L387" s="71" t="s">
        <v>683</v>
      </c>
      <c r="M387" s="244" t="n">
        <v>12877</v>
      </c>
      <c r="N387" s="244" t="n">
        <v>10524</v>
      </c>
      <c r="O387" s="244" t="n">
        <v>896</v>
      </c>
      <c r="P387" s="244" t="s">
        <v>319</v>
      </c>
      <c r="Q387" s="244" t="n">
        <v>970</v>
      </c>
      <c r="R387" s="244" t="s">
        <v>319</v>
      </c>
      <c r="S387" s="244" t="n">
        <v>705</v>
      </c>
      <c r="T387" s="244" t="s">
        <v>319</v>
      </c>
      <c r="U387" s="244" t="n">
        <v>580</v>
      </c>
      <c r="V387" s="244" t="s">
        <v>319</v>
      </c>
      <c r="W387" s="244" t="n">
        <v>599</v>
      </c>
      <c r="X387" s="244" t="s">
        <v>319</v>
      </c>
      <c r="Y387" s="244" t="n">
        <v>480</v>
      </c>
      <c r="Z387" s="244" t="s">
        <v>319</v>
      </c>
      <c r="AA387" s="244" t="n">
        <v>530</v>
      </c>
      <c r="AB387" s="244" t="s">
        <v>319</v>
      </c>
      <c r="AC387" s="244" t="n">
        <v>633</v>
      </c>
      <c r="AD387" s="244" t="s">
        <v>319</v>
      </c>
      <c r="AE387" s="244" t="n">
        <v>683</v>
      </c>
      <c r="AF387" s="244" t="s">
        <v>319</v>
      </c>
      <c r="AG387" s="244" t="n">
        <v>760</v>
      </c>
      <c r="AH387" s="244" t="s">
        <v>319</v>
      </c>
      <c r="AI387" s="244" t="n">
        <v>911</v>
      </c>
      <c r="AJ387" s="244" t="s">
        <v>319</v>
      </c>
      <c r="AK387" s="244" t="n">
        <v>947</v>
      </c>
      <c r="AL387" s="244" t="s">
        <v>319</v>
      </c>
      <c r="AM387" s="245" t="n">
        <v>8694</v>
      </c>
      <c r="AN387" s="133"/>
      <c r="AO387" s="246"/>
      <c r="AP387" s="246"/>
    </row>
    <row collapsed="false" customFormat="true" customHeight="true" hidden="false" ht="15.75" outlineLevel="0" r="388" s="187">
      <c r="A388" s="71" t="n">
        <v>220</v>
      </c>
      <c r="B388" s="38" t="n">
        <v>8219</v>
      </c>
      <c r="C388" s="55" t="s">
        <v>820</v>
      </c>
      <c r="D388" s="71" t="s">
        <v>858</v>
      </c>
      <c r="E388" s="74" t="s">
        <v>824</v>
      </c>
      <c r="F388" s="34" t="s">
        <v>823</v>
      </c>
      <c r="G388" s="71" t="s">
        <v>859</v>
      </c>
      <c r="H388" s="71" t="n">
        <v>40</v>
      </c>
      <c r="I388" s="71" t="s">
        <v>859</v>
      </c>
      <c r="J388" s="243" t="n">
        <v>8</v>
      </c>
      <c r="K388" s="71" t="s">
        <v>683</v>
      </c>
      <c r="L388" s="71" t="s">
        <v>683</v>
      </c>
      <c r="M388" s="244" t="n">
        <v>10821</v>
      </c>
      <c r="N388" s="244" t="n">
        <v>10055</v>
      </c>
      <c r="O388" s="244" t="n">
        <v>2727</v>
      </c>
      <c r="P388" s="244" t="s">
        <v>319</v>
      </c>
      <c r="Q388" s="244" t="n">
        <v>1218</v>
      </c>
      <c r="R388" s="244" t="s">
        <v>319</v>
      </c>
      <c r="S388" s="244" t="n">
        <v>955</v>
      </c>
      <c r="T388" s="244" t="s">
        <v>319</v>
      </c>
      <c r="U388" s="244" t="n">
        <v>1097</v>
      </c>
      <c r="V388" s="244" t="s">
        <v>319</v>
      </c>
      <c r="W388" s="244" t="n">
        <v>277</v>
      </c>
      <c r="X388" s="244" t="s">
        <v>319</v>
      </c>
      <c r="Y388" s="244" t="n">
        <v>525</v>
      </c>
      <c r="Z388" s="244" t="s">
        <v>319</v>
      </c>
      <c r="AA388" s="244" t="n">
        <v>365</v>
      </c>
      <c r="AB388" s="244" t="s">
        <v>319</v>
      </c>
      <c r="AC388" s="244" t="n">
        <v>743</v>
      </c>
      <c r="AD388" s="244" t="s">
        <v>319</v>
      </c>
      <c r="AE388" s="244" t="n">
        <v>1192</v>
      </c>
      <c r="AF388" s="244" t="s">
        <v>319</v>
      </c>
      <c r="AG388" s="244" t="n">
        <v>1416</v>
      </c>
      <c r="AH388" s="244" t="s">
        <v>319</v>
      </c>
      <c r="AI388" s="244" t="n">
        <v>331</v>
      </c>
      <c r="AJ388" s="244" t="s">
        <v>319</v>
      </c>
      <c r="AK388" s="244" t="n">
        <v>1458</v>
      </c>
      <c r="AL388" s="244" t="s">
        <v>319</v>
      </c>
      <c r="AM388" s="245" t="n">
        <v>12304</v>
      </c>
      <c r="AN388" s="133"/>
      <c r="AO388" s="246"/>
      <c r="AP388" s="246"/>
    </row>
    <row collapsed="false" customFormat="true" customHeight="true" hidden="false" ht="15.75" outlineLevel="0" r="389" s="187">
      <c r="A389" s="71"/>
      <c r="B389" s="38"/>
      <c r="C389" s="55"/>
      <c r="D389" s="71"/>
      <c r="E389" s="74" t="s">
        <v>824</v>
      </c>
      <c r="F389" s="34" t="s">
        <v>823</v>
      </c>
      <c r="G389" s="71"/>
      <c r="H389" s="71"/>
      <c r="I389" s="71"/>
      <c r="J389" s="243"/>
      <c r="K389" s="71" t="s">
        <v>683</v>
      </c>
      <c r="L389" s="71" t="s">
        <v>683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229"/>
      <c r="AN389" s="133"/>
      <c r="AO389" s="246"/>
      <c r="AP389" s="246"/>
    </row>
    <row collapsed="false" customFormat="true" customHeight="true" hidden="false" ht="15.75" outlineLevel="0" r="390" s="187">
      <c r="A390" s="71" t="n">
        <v>221</v>
      </c>
      <c r="B390" s="38" t="n">
        <v>8220</v>
      </c>
      <c r="C390" s="55" t="s">
        <v>820</v>
      </c>
      <c r="D390" s="71" t="s">
        <v>858</v>
      </c>
      <c r="E390" s="74" t="s">
        <v>824</v>
      </c>
      <c r="F390" s="34" t="s">
        <v>823</v>
      </c>
      <c r="G390" s="71" t="s">
        <v>859</v>
      </c>
      <c r="H390" s="71" t="n">
        <v>40</v>
      </c>
      <c r="I390" s="71" t="s">
        <v>859</v>
      </c>
      <c r="J390" s="243" t="n">
        <v>8</v>
      </c>
      <c r="K390" s="71" t="s">
        <v>683</v>
      </c>
      <c r="L390" s="71" t="s">
        <v>683</v>
      </c>
      <c r="M390" s="244" t="n">
        <v>19275</v>
      </c>
      <c r="N390" s="244" t="n">
        <v>19524</v>
      </c>
      <c r="O390" s="244" t="n">
        <v>3609</v>
      </c>
      <c r="P390" s="244" t="s">
        <v>319</v>
      </c>
      <c r="Q390" s="244" t="n">
        <v>821</v>
      </c>
      <c r="R390" s="244" t="s">
        <v>319</v>
      </c>
      <c r="S390" s="244" t="n">
        <v>815</v>
      </c>
      <c r="T390" s="244" t="s">
        <v>319</v>
      </c>
      <c r="U390" s="244" t="n">
        <v>895</v>
      </c>
      <c r="V390" s="244" t="s">
        <v>319</v>
      </c>
      <c r="W390" s="244" t="n">
        <v>1478</v>
      </c>
      <c r="X390" s="244" t="s">
        <v>319</v>
      </c>
      <c r="Y390" s="244" t="n">
        <v>1058</v>
      </c>
      <c r="Z390" s="244" t="s">
        <v>319</v>
      </c>
      <c r="AA390" s="244" t="n">
        <v>1232</v>
      </c>
      <c r="AB390" s="244" t="s">
        <v>319</v>
      </c>
      <c r="AC390" s="244" t="n">
        <v>972</v>
      </c>
      <c r="AD390" s="244" t="s">
        <v>319</v>
      </c>
      <c r="AE390" s="244" t="n">
        <v>737</v>
      </c>
      <c r="AF390" s="244" t="s">
        <v>319</v>
      </c>
      <c r="AG390" s="244" t="n">
        <v>1994</v>
      </c>
      <c r="AH390" s="244" t="s">
        <v>319</v>
      </c>
      <c r="AI390" s="244" t="n">
        <v>939</v>
      </c>
      <c r="AJ390" s="244" t="s">
        <v>319</v>
      </c>
      <c r="AK390" s="244" t="n">
        <v>778</v>
      </c>
      <c r="AL390" s="244" t="s">
        <v>319</v>
      </c>
      <c r="AM390" s="245" t="n">
        <v>15328</v>
      </c>
      <c r="AN390" s="133"/>
      <c r="AO390" s="246"/>
      <c r="AP390" s="246"/>
    </row>
    <row collapsed="false" customFormat="true" customHeight="true" hidden="false" ht="15.75" outlineLevel="0" r="391" s="187">
      <c r="A391" s="71"/>
      <c r="B391" s="38"/>
      <c r="C391" s="55"/>
      <c r="D391" s="71"/>
      <c r="E391" s="74" t="s">
        <v>824</v>
      </c>
      <c r="F391" s="34" t="s">
        <v>823</v>
      </c>
      <c r="G391" s="71"/>
      <c r="H391" s="71"/>
      <c r="I391" s="71"/>
      <c r="J391" s="243"/>
      <c r="K391" s="71" t="s">
        <v>683</v>
      </c>
      <c r="L391" s="71" t="s">
        <v>683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229"/>
      <c r="AN391" s="133"/>
      <c r="AO391" s="246"/>
      <c r="AP391" s="246"/>
    </row>
    <row collapsed="false" customFormat="true" customHeight="true" hidden="false" ht="15.75" outlineLevel="0" r="392" s="187">
      <c r="A392" s="71" t="n">
        <v>222</v>
      </c>
      <c r="B392" s="38" t="n">
        <v>8221</v>
      </c>
      <c r="C392" s="55" t="s">
        <v>820</v>
      </c>
      <c r="D392" s="71" t="s">
        <v>858</v>
      </c>
      <c r="E392" s="74" t="s">
        <v>824</v>
      </c>
      <c r="F392" s="34" t="s">
        <v>823</v>
      </c>
      <c r="G392" s="71" t="s">
        <v>859</v>
      </c>
      <c r="H392" s="71" t="n">
        <v>40</v>
      </c>
      <c r="I392" s="71" t="s">
        <v>859</v>
      </c>
      <c r="J392" s="243" t="n">
        <v>8</v>
      </c>
      <c r="K392" s="71" t="s">
        <v>683</v>
      </c>
      <c r="L392" s="71" t="s">
        <v>683</v>
      </c>
      <c r="M392" s="244" t="n">
        <v>10698</v>
      </c>
      <c r="N392" s="244" t="n">
        <v>12371</v>
      </c>
      <c r="O392" s="244" t="n">
        <v>706</v>
      </c>
      <c r="P392" s="244" t="s">
        <v>319</v>
      </c>
      <c r="Q392" s="244" t="n">
        <v>647</v>
      </c>
      <c r="R392" s="244" t="s">
        <v>319</v>
      </c>
      <c r="S392" s="244" t="n">
        <v>587</v>
      </c>
      <c r="T392" s="244" t="s">
        <v>319</v>
      </c>
      <c r="U392" s="244" t="n">
        <v>645</v>
      </c>
      <c r="V392" s="244" t="s">
        <v>319</v>
      </c>
      <c r="W392" s="244" t="n">
        <v>759</v>
      </c>
      <c r="X392" s="244" t="s">
        <v>319</v>
      </c>
      <c r="Y392" s="244" t="n">
        <v>846</v>
      </c>
      <c r="Z392" s="244" t="s">
        <v>319</v>
      </c>
      <c r="AA392" s="244" t="n">
        <v>947</v>
      </c>
      <c r="AB392" s="244" t="s">
        <v>319</v>
      </c>
      <c r="AC392" s="244" t="n">
        <v>404</v>
      </c>
      <c r="AD392" s="244" t="s">
        <v>319</v>
      </c>
      <c r="AE392" s="244" t="n">
        <v>2567</v>
      </c>
      <c r="AF392" s="244" t="s">
        <v>319</v>
      </c>
      <c r="AG392" s="244" t="n">
        <v>592</v>
      </c>
      <c r="AH392" s="244" t="s">
        <v>319</v>
      </c>
      <c r="AI392" s="244" t="n">
        <v>868</v>
      </c>
      <c r="AJ392" s="244" t="s">
        <v>319</v>
      </c>
      <c r="AK392" s="244" t="n">
        <v>467</v>
      </c>
      <c r="AL392" s="244" t="s">
        <v>319</v>
      </c>
      <c r="AM392" s="245" t="n">
        <v>10035</v>
      </c>
      <c r="AN392" s="133"/>
      <c r="AO392" s="246"/>
      <c r="AP392" s="246"/>
    </row>
    <row collapsed="false" customFormat="true" customHeight="true" hidden="false" ht="15.75" outlineLevel="0" r="393" s="187">
      <c r="A393" s="71"/>
      <c r="B393" s="38"/>
      <c r="C393" s="55"/>
      <c r="D393" s="71"/>
      <c r="E393" s="74" t="s">
        <v>824</v>
      </c>
      <c r="F393" s="34" t="s">
        <v>823</v>
      </c>
      <c r="G393" s="71"/>
      <c r="H393" s="71"/>
      <c r="I393" s="71"/>
      <c r="J393" s="243"/>
      <c r="K393" s="71" t="s">
        <v>683</v>
      </c>
      <c r="L393" s="71" t="s">
        <v>683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229"/>
      <c r="AN393" s="133"/>
      <c r="AO393" s="246"/>
      <c r="AP393" s="246"/>
    </row>
    <row collapsed="false" customFormat="true" customHeight="true" hidden="false" ht="15.75" outlineLevel="0" r="394" s="187">
      <c r="A394" s="71" t="n">
        <v>223</v>
      </c>
      <c r="B394" s="247" t="n">
        <v>8222</v>
      </c>
      <c r="C394" s="55" t="s">
        <v>820</v>
      </c>
      <c r="D394" s="71" t="s">
        <v>858</v>
      </c>
      <c r="E394" s="74" t="s">
        <v>824</v>
      </c>
      <c r="F394" s="34" t="s">
        <v>823</v>
      </c>
      <c r="G394" s="71" t="s">
        <v>859</v>
      </c>
      <c r="H394" s="71" t="n">
        <v>30</v>
      </c>
      <c r="I394" s="71" t="s">
        <v>859</v>
      </c>
      <c r="J394" s="243" t="n">
        <v>6</v>
      </c>
      <c r="K394" s="71" t="s">
        <v>683</v>
      </c>
      <c r="L394" s="71" t="s">
        <v>683</v>
      </c>
      <c r="M394" s="244" t="n">
        <v>10467</v>
      </c>
      <c r="N394" s="244" t="n">
        <v>8153</v>
      </c>
      <c r="O394" s="244" t="n">
        <v>1765</v>
      </c>
      <c r="P394" s="244" t="s">
        <v>319</v>
      </c>
      <c r="Q394" s="244" t="n">
        <v>1067</v>
      </c>
      <c r="R394" s="244" t="s">
        <v>319</v>
      </c>
      <c r="S394" s="244" t="n">
        <v>606</v>
      </c>
      <c r="T394" s="244" t="s">
        <v>319</v>
      </c>
      <c r="U394" s="244" t="n">
        <v>833</v>
      </c>
      <c r="V394" s="244" t="s">
        <v>319</v>
      </c>
      <c r="W394" s="244" t="n">
        <v>70</v>
      </c>
      <c r="X394" s="244" t="s">
        <v>319</v>
      </c>
      <c r="Y394" s="244" t="n">
        <v>580</v>
      </c>
      <c r="Z394" s="244" t="s">
        <v>319</v>
      </c>
      <c r="AA394" s="244" t="n">
        <v>560</v>
      </c>
      <c r="AB394" s="244" t="s">
        <v>319</v>
      </c>
      <c r="AC394" s="244" t="n">
        <v>10</v>
      </c>
      <c r="AD394" s="244" t="s">
        <v>319</v>
      </c>
      <c r="AE394" s="244" t="n">
        <v>841</v>
      </c>
      <c r="AF394" s="244" t="s">
        <v>319</v>
      </c>
      <c r="AG394" s="244" t="n">
        <v>649</v>
      </c>
      <c r="AH394" s="244" t="s">
        <v>319</v>
      </c>
      <c r="AI394" s="244" t="n">
        <v>1059</v>
      </c>
      <c r="AJ394" s="244" t="s">
        <v>319</v>
      </c>
      <c r="AK394" s="244" t="n">
        <v>599</v>
      </c>
      <c r="AL394" s="244" t="s">
        <v>319</v>
      </c>
      <c r="AM394" s="245" t="n">
        <v>8639</v>
      </c>
      <c r="AN394" s="133"/>
      <c r="AO394" s="246"/>
      <c r="AP394" s="246"/>
    </row>
    <row collapsed="false" customFormat="true" customHeight="true" hidden="false" ht="15.75" outlineLevel="0" r="395" s="187">
      <c r="A395" s="71" t="n">
        <v>224</v>
      </c>
      <c r="B395" s="38" t="n">
        <v>8223</v>
      </c>
      <c r="C395" s="55" t="s">
        <v>820</v>
      </c>
      <c r="D395" s="71" t="s">
        <v>858</v>
      </c>
      <c r="E395" s="74" t="s">
        <v>824</v>
      </c>
      <c r="F395" s="34" t="s">
        <v>823</v>
      </c>
      <c r="G395" s="71" t="s">
        <v>859</v>
      </c>
      <c r="H395" s="71" t="n">
        <v>40</v>
      </c>
      <c r="I395" s="71" t="s">
        <v>859</v>
      </c>
      <c r="J395" s="243" t="n">
        <v>8</v>
      </c>
      <c r="K395" s="71" t="s">
        <v>683</v>
      </c>
      <c r="L395" s="71" t="s">
        <v>683</v>
      </c>
      <c r="M395" s="244" t="n">
        <v>19070</v>
      </c>
      <c r="N395" s="244" t="n">
        <v>17474</v>
      </c>
      <c r="O395" s="244" t="n">
        <v>556</v>
      </c>
      <c r="P395" s="244" t="s">
        <v>319</v>
      </c>
      <c r="Q395" s="244" t="n">
        <v>1081</v>
      </c>
      <c r="R395" s="244" t="s">
        <v>319</v>
      </c>
      <c r="S395" s="244" t="n">
        <v>704</v>
      </c>
      <c r="T395" s="244" t="s">
        <v>319</v>
      </c>
      <c r="U395" s="244" t="n">
        <v>602</v>
      </c>
      <c r="V395" s="244" t="s">
        <v>319</v>
      </c>
      <c r="W395" s="244" t="n">
        <v>714</v>
      </c>
      <c r="X395" s="244" t="s">
        <v>319</v>
      </c>
      <c r="Y395" s="244" t="n">
        <v>480</v>
      </c>
      <c r="Z395" s="244" t="s">
        <v>319</v>
      </c>
      <c r="AA395" s="244" t="n">
        <v>522</v>
      </c>
      <c r="AB395" s="244" t="s">
        <v>319</v>
      </c>
      <c r="AC395" s="244" t="n">
        <v>259</v>
      </c>
      <c r="AD395" s="244" t="s">
        <v>319</v>
      </c>
      <c r="AE395" s="244" t="n">
        <v>955</v>
      </c>
      <c r="AF395" s="244" t="s">
        <v>319</v>
      </c>
      <c r="AG395" s="244" t="n">
        <v>121</v>
      </c>
      <c r="AH395" s="244" t="s">
        <v>319</v>
      </c>
      <c r="AI395" s="244" t="n">
        <v>122</v>
      </c>
      <c r="AJ395" s="244" t="s">
        <v>319</v>
      </c>
      <c r="AK395" s="244" t="n">
        <v>2665</v>
      </c>
      <c r="AL395" s="244" t="s">
        <v>319</v>
      </c>
      <c r="AM395" s="245" t="n">
        <v>8781</v>
      </c>
      <c r="AN395" s="133"/>
      <c r="AO395" s="246"/>
      <c r="AP395" s="246"/>
    </row>
    <row collapsed="false" customFormat="true" customHeight="true" hidden="false" ht="15.75" outlineLevel="0" r="396" s="187">
      <c r="A396" s="71"/>
      <c r="B396" s="38"/>
      <c r="C396" s="55"/>
      <c r="D396" s="71"/>
      <c r="E396" s="74" t="s">
        <v>824</v>
      </c>
      <c r="F396" s="34" t="s">
        <v>823</v>
      </c>
      <c r="G396" s="71"/>
      <c r="H396" s="71"/>
      <c r="I396" s="71"/>
      <c r="J396" s="243"/>
      <c r="K396" s="71" t="s">
        <v>683</v>
      </c>
      <c r="L396" s="71" t="s">
        <v>683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229"/>
      <c r="AN396" s="133"/>
      <c r="AO396" s="246"/>
      <c r="AP396" s="246"/>
    </row>
    <row collapsed="false" customFormat="true" customHeight="true" hidden="false" ht="15.75" outlineLevel="0" r="397" s="187">
      <c r="A397" s="71" t="n">
        <v>225</v>
      </c>
      <c r="B397" s="247" t="n">
        <v>8224</v>
      </c>
      <c r="C397" s="55" t="s">
        <v>820</v>
      </c>
      <c r="D397" s="71" t="s">
        <v>858</v>
      </c>
      <c r="E397" s="74" t="s">
        <v>824</v>
      </c>
      <c r="F397" s="34" t="s">
        <v>823</v>
      </c>
      <c r="G397" s="71" t="s">
        <v>859</v>
      </c>
      <c r="H397" s="71" t="n">
        <v>2</v>
      </c>
      <c r="I397" s="71" t="s">
        <v>859</v>
      </c>
      <c r="J397" s="243" t="n">
        <v>1</v>
      </c>
      <c r="K397" s="71" t="s">
        <v>683</v>
      </c>
      <c r="L397" s="71" t="s">
        <v>683</v>
      </c>
      <c r="M397" s="244" t="n">
        <v>4694</v>
      </c>
      <c r="N397" s="244" t="n">
        <v>4411</v>
      </c>
      <c r="O397" s="244" t="n">
        <v>354</v>
      </c>
      <c r="P397" s="244" t="s">
        <v>466</v>
      </c>
      <c r="Q397" s="244" t="n">
        <v>330</v>
      </c>
      <c r="R397" s="244" t="s">
        <v>466</v>
      </c>
      <c r="S397" s="244" t="n">
        <v>354</v>
      </c>
      <c r="T397" s="244" t="s">
        <v>466</v>
      </c>
      <c r="U397" s="244" t="n">
        <v>342</v>
      </c>
      <c r="V397" s="244" t="s">
        <v>466</v>
      </c>
      <c r="W397" s="244" t="n">
        <v>354</v>
      </c>
      <c r="X397" s="244" t="s">
        <v>466</v>
      </c>
      <c r="Y397" s="244" t="n">
        <v>342</v>
      </c>
      <c r="Z397" s="244" t="s">
        <v>466</v>
      </c>
      <c r="AA397" s="244" t="n">
        <v>404</v>
      </c>
      <c r="AB397" s="244" t="s">
        <v>466</v>
      </c>
      <c r="AC397" s="244" t="n">
        <v>404</v>
      </c>
      <c r="AD397" s="244" t="s">
        <v>466</v>
      </c>
      <c r="AE397" s="244" t="n">
        <v>391</v>
      </c>
      <c r="AF397" s="244" t="s">
        <v>466</v>
      </c>
      <c r="AG397" s="244" t="n">
        <v>404</v>
      </c>
      <c r="AH397" s="244" t="s">
        <v>466</v>
      </c>
      <c r="AI397" s="244" t="n">
        <v>391</v>
      </c>
      <c r="AJ397" s="244" t="s">
        <v>466</v>
      </c>
      <c r="AK397" s="244" t="n">
        <v>404</v>
      </c>
      <c r="AL397" s="244" t="s">
        <v>466</v>
      </c>
      <c r="AM397" s="245" t="n">
        <v>4474</v>
      </c>
      <c r="AN397" s="133"/>
      <c r="AO397" s="246"/>
      <c r="AP397" s="246"/>
    </row>
    <row collapsed="false" customFormat="true" customHeight="true" hidden="false" ht="15.75" outlineLevel="0" r="398" s="187">
      <c r="A398" s="71" t="n">
        <v>226</v>
      </c>
      <c r="B398" s="247" t="n">
        <v>8225</v>
      </c>
      <c r="C398" s="55" t="s">
        <v>820</v>
      </c>
      <c r="D398" s="71" t="s">
        <v>858</v>
      </c>
      <c r="E398" s="74" t="s">
        <v>824</v>
      </c>
      <c r="F398" s="34" t="s">
        <v>823</v>
      </c>
      <c r="G398" s="71" t="s">
        <v>859</v>
      </c>
      <c r="H398" s="71" t="n">
        <v>2</v>
      </c>
      <c r="I398" s="71" t="s">
        <v>859</v>
      </c>
      <c r="J398" s="243" t="n">
        <v>1</v>
      </c>
      <c r="K398" s="71" t="s">
        <v>683</v>
      </c>
      <c r="L398" s="71" t="s">
        <v>683</v>
      </c>
      <c r="M398" s="244" t="n">
        <v>981</v>
      </c>
      <c r="N398" s="244" t="n">
        <v>587</v>
      </c>
      <c r="O398" s="244" t="n">
        <v>6</v>
      </c>
      <c r="P398" s="244" t="s">
        <v>319</v>
      </c>
      <c r="Q398" s="244"/>
      <c r="R398" s="244" t="s">
        <v>319</v>
      </c>
      <c r="S398" s="244" t="n">
        <v>386</v>
      </c>
      <c r="T398" s="244" t="s">
        <v>319</v>
      </c>
      <c r="U398" s="244" t="n">
        <v>68</v>
      </c>
      <c r="V398" s="244" t="s">
        <v>319</v>
      </c>
      <c r="W398" s="244" t="n">
        <v>45</v>
      </c>
      <c r="X398" s="244" t="s">
        <v>319</v>
      </c>
      <c r="Y398" s="244" t="n">
        <v>36</v>
      </c>
      <c r="Z398" s="244" t="s">
        <v>319</v>
      </c>
      <c r="AA398" s="244"/>
      <c r="AB398" s="244" t="s">
        <v>319</v>
      </c>
      <c r="AC398" s="244"/>
      <c r="AD398" s="244" t="s">
        <v>319</v>
      </c>
      <c r="AE398" s="244"/>
      <c r="AF398" s="244" t="s">
        <v>319</v>
      </c>
      <c r="AG398" s="244" t="n">
        <v>128</v>
      </c>
      <c r="AH398" s="244" t="s">
        <v>319</v>
      </c>
      <c r="AI398" s="244" t="n">
        <v>138</v>
      </c>
      <c r="AJ398" s="244" t="s">
        <v>319</v>
      </c>
      <c r="AK398" s="244" t="n">
        <v>67</v>
      </c>
      <c r="AL398" s="244" t="s">
        <v>319</v>
      </c>
      <c r="AM398" s="245" t="n">
        <v>874</v>
      </c>
      <c r="AN398" s="133"/>
      <c r="AO398" s="246"/>
      <c r="AP398" s="246"/>
    </row>
    <row collapsed="false" customFormat="true" customHeight="true" hidden="false" ht="15.75" outlineLevel="0" r="399" s="187">
      <c r="A399" s="71" t="n">
        <v>227</v>
      </c>
      <c r="B399" s="247" t="n">
        <v>8226</v>
      </c>
      <c r="C399" s="55" t="s">
        <v>820</v>
      </c>
      <c r="D399" s="71" t="s">
        <v>858</v>
      </c>
      <c r="E399" s="74" t="s">
        <v>824</v>
      </c>
      <c r="F399" s="34" t="s">
        <v>823</v>
      </c>
      <c r="G399" s="71" t="s">
        <v>859</v>
      </c>
      <c r="H399" s="71" t="n">
        <v>20</v>
      </c>
      <c r="I399" s="71" t="s">
        <v>859</v>
      </c>
      <c r="J399" s="243" t="n">
        <v>4</v>
      </c>
      <c r="K399" s="71" t="s">
        <v>683</v>
      </c>
      <c r="L399" s="71" t="s">
        <v>683</v>
      </c>
      <c r="M399" s="244" t="n">
        <v>7485</v>
      </c>
      <c r="N399" s="244" t="n">
        <v>7556</v>
      </c>
      <c r="O399" s="244" t="n">
        <v>1036</v>
      </c>
      <c r="P399" s="244" t="s">
        <v>319</v>
      </c>
      <c r="Q399" s="244" t="n">
        <v>696</v>
      </c>
      <c r="R399" s="244" t="s">
        <v>319</v>
      </c>
      <c r="S399" s="244" t="n">
        <v>515</v>
      </c>
      <c r="T399" s="244" t="s">
        <v>319</v>
      </c>
      <c r="U399" s="244" t="n">
        <v>617</v>
      </c>
      <c r="V399" s="244" t="s">
        <v>319</v>
      </c>
      <c r="W399" s="244" t="n">
        <v>402</v>
      </c>
      <c r="X399" s="244" t="s">
        <v>319</v>
      </c>
      <c r="Y399" s="244" t="n">
        <v>221</v>
      </c>
      <c r="Z399" s="244" t="s">
        <v>319</v>
      </c>
      <c r="AA399" s="244"/>
      <c r="AB399" s="244" t="s">
        <v>319</v>
      </c>
      <c r="AC399" s="244" t="n">
        <v>352</v>
      </c>
      <c r="AD399" s="244" t="s">
        <v>319</v>
      </c>
      <c r="AE399" s="244" t="n">
        <v>279</v>
      </c>
      <c r="AF399" s="244" t="s">
        <v>319</v>
      </c>
      <c r="AG399" s="244" t="n">
        <v>520</v>
      </c>
      <c r="AH399" s="244" t="s">
        <v>319</v>
      </c>
      <c r="AI399" s="244" t="n">
        <v>446</v>
      </c>
      <c r="AJ399" s="244" t="s">
        <v>319</v>
      </c>
      <c r="AK399" s="244" t="n">
        <v>602</v>
      </c>
      <c r="AL399" s="244" t="s">
        <v>319</v>
      </c>
      <c r="AM399" s="245" t="n">
        <v>5686</v>
      </c>
      <c r="AN399" s="133"/>
      <c r="AO399" s="246"/>
      <c r="AP399" s="246"/>
    </row>
    <row collapsed="false" customFormat="true" customHeight="true" hidden="false" ht="15.75" outlineLevel="0" r="400" s="187">
      <c r="A400" s="71" t="n">
        <v>228</v>
      </c>
      <c r="B400" s="247" t="n">
        <v>8227</v>
      </c>
      <c r="C400" s="55" t="s">
        <v>820</v>
      </c>
      <c r="D400" s="71" t="s">
        <v>858</v>
      </c>
      <c r="E400" s="74" t="s">
        <v>824</v>
      </c>
      <c r="F400" s="34" t="s">
        <v>823</v>
      </c>
      <c r="G400" s="71" t="s">
        <v>859</v>
      </c>
      <c r="H400" s="71" t="n">
        <v>20</v>
      </c>
      <c r="I400" s="71" t="s">
        <v>859</v>
      </c>
      <c r="J400" s="243" t="n">
        <v>4</v>
      </c>
      <c r="K400" s="71" t="s">
        <v>683</v>
      </c>
      <c r="L400" s="71" t="s">
        <v>683</v>
      </c>
      <c r="M400" s="244" t="n">
        <v>22408</v>
      </c>
      <c r="N400" s="244" t="n">
        <v>8255</v>
      </c>
      <c r="O400" s="244" t="n">
        <v>577</v>
      </c>
      <c r="P400" s="244" t="s">
        <v>319</v>
      </c>
      <c r="Q400" s="244" t="n">
        <v>687</v>
      </c>
      <c r="R400" s="244" t="s">
        <v>319</v>
      </c>
      <c r="S400" s="244" t="n">
        <v>518</v>
      </c>
      <c r="T400" s="244" t="s">
        <v>319</v>
      </c>
      <c r="U400" s="244" t="n">
        <v>508</v>
      </c>
      <c r="V400" s="244" t="s">
        <v>319</v>
      </c>
      <c r="W400" s="244" t="n">
        <v>447</v>
      </c>
      <c r="X400" s="244" t="s">
        <v>319</v>
      </c>
      <c r="Y400" s="244" t="n">
        <v>358</v>
      </c>
      <c r="Z400" s="244" t="s">
        <v>319</v>
      </c>
      <c r="AA400" s="244" t="n">
        <v>404</v>
      </c>
      <c r="AB400" s="244" t="s">
        <v>319</v>
      </c>
      <c r="AC400" s="244" t="n">
        <v>440</v>
      </c>
      <c r="AD400" s="244" t="s">
        <v>319</v>
      </c>
      <c r="AE400" s="244" t="n">
        <v>799</v>
      </c>
      <c r="AF400" s="244" t="s">
        <v>319</v>
      </c>
      <c r="AG400" s="244" t="n">
        <v>782</v>
      </c>
      <c r="AH400" s="244" t="s">
        <v>319</v>
      </c>
      <c r="AI400" s="244" t="n">
        <v>373</v>
      </c>
      <c r="AJ400" s="244" t="s">
        <v>319</v>
      </c>
      <c r="AK400" s="244" t="n">
        <v>874</v>
      </c>
      <c r="AL400" s="244" t="s">
        <v>319</v>
      </c>
      <c r="AM400" s="245" t="n">
        <v>6767</v>
      </c>
      <c r="AN400" s="133"/>
      <c r="AO400" s="246"/>
      <c r="AP400" s="246"/>
    </row>
    <row collapsed="false" customFormat="true" customHeight="true" hidden="false" ht="15.75" outlineLevel="0" r="401" s="187">
      <c r="A401" s="71" t="n">
        <v>229</v>
      </c>
      <c r="B401" s="247" t="n">
        <v>8228</v>
      </c>
      <c r="C401" s="55" t="s">
        <v>820</v>
      </c>
      <c r="D401" s="71" t="s">
        <v>858</v>
      </c>
      <c r="E401" s="74" t="s">
        <v>824</v>
      </c>
      <c r="F401" s="34" t="s">
        <v>823</v>
      </c>
      <c r="G401" s="71" t="s">
        <v>859</v>
      </c>
      <c r="H401" s="71" t="n">
        <v>20</v>
      </c>
      <c r="I401" s="71" t="s">
        <v>859</v>
      </c>
      <c r="J401" s="243" t="n">
        <v>4</v>
      </c>
      <c r="K401" s="71" t="s">
        <v>683</v>
      </c>
      <c r="L401" s="71" t="s">
        <v>683</v>
      </c>
      <c r="M401" s="244" t="n">
        <v>12176</v>
      </c>
      <c r="N401" s="244" t="n">
        <v>8586</v>
      </c>
      <c r="O401" s="244" t="n">
        <v>920</v>
      </c>
      <c r="P401" s="244" t="s">
        <v>319</v>
      </c>
      <c r="Q401" s="244" t="n">
        <v>760</v>
      </c>
      <c r="R401" s="244" t="s">
        <v>319</v>
      </c>
      <c r="S401" s="244" t="n">
        <v>843</v>
      </c>
      <c r="T401" s="244" t="s">
        <v>319</v>
      </c>
      <c r="U401" s="244" t="n">
        <v>815</v>
      </c>
      <c r="V401" s="244" t="s">
        <v>319</v>
      </c>
      <c r="W401" s="244" t="n">
        <v>843</v>
      </c>
      <c r="X401" s="244" t="s">
        <v>319</v>
      </c>
      <c r="Y401" s="244" t="n">
        <v>815</v>
      </c>
      <c r="Z401" s="244" t="s">
        <v>319</v>
      </c>
      <c r="AA401" s="244" t="n">
        <v>964</v>
      </c>
      <c r="AB401" s="244" t="s">
        <v>319</v>
      </c>
      <c r="AC401" s="244" t="n">
        <v>964</v>
      </c>
      <c r="AD401" s="244" t="s">
        <v>319</v>
      </c>
      <c r="AE401" s="244" t="n">
        <v>933</v>
      </c>
      <c r="AF401" s="244" t="s">
        <v>319</v>
      </c>
      <c r="AG401" s="244" t="n">
        <v>964</v>
      </c>
      <c r="AH401" s="244" t="s">
        <v>319</v>
      </c>
      <c r="AI401" s="244" t="n">
        <v>933</v>
      </c>
      <c r="AJ401" s="244" t="s">
        <v>319</v>
      </c>
      <c r="AK401" s="244" t="n">
        <v>964</v>
      </c>
      <c r="AL401" s="244" t="s">
        <v>319</v>
      </c>
      <c r="AM401" s="245" t="n">
        <v>10718</v>
      </c>
      <c r="AN401" s="133"/>
      <c r="AO401" s="246"/>
      <c r="AP401" s="246"/>
    </row>
    <row collapsed="false" customFormat="true" customHeight="true" hidden="false" ht="15.75" outlineLevel="0" r="402" s="187">
      <c r="A402" s="71" t="n">
        <v>230</v>
      </c>
      <c r="B402" s="247" t="n">
        <v>8229</v>
      </c>
      <c r="C402" s="55" t="s">
        <v>820</v>
      </c>
      <c r="D402" s="71" t="s">
        <v>858</v>
      </c>
      <c r="E402" s="74" t="s">
        <v>824</v>
      </c>
      <c r="F402" s="34" t="s">
        <v>823</v>
      </c>
      <c r="G402" s="71" t="s">
        <v>859</v>
      </c>
      <c r="H402" s="71" t="n">
        <v>2</v>
      </c>
      <c r="I402" s="71" t="s">
        <v>859</v>
      </c>
      <c r="J402" s="243" t="n">
        <v>1</v>
      </c>
      <c r="K402" s="71" t="s">
        <v>683</v>
      </c>
      <c r="L402" s="71" t="s">
        <v>683</v>
      </c>
      <c r="M402" s="244" t="n">
        <v>720</v>
      </c>
      <c r="N402" s="244" t="n">
        <v>657</v>
      </c>
      <c r="O402" s="244" t="n">
        <v>9</v>
      </c>
      <c r="P402" s="244" t="s">
        <v>319</v>
      </c>
      <c r="Q402" s="244" t="n">
        <v>63</v>
      </c>
      <c r="R402" s="244" t="s">
        <v>319</v>
      </c>
      <c r="S402" s="244" t="n">
        <v>42</v>
      </c>
      <c r="T402" s="244" t="s">
        <v>319</v>
      </c>
      <c r="U402" s="244" t="n">
        <v>34</v>
      </c>
      <c r="V402" s="244" t="s">
        <v>319</v>
      </c>
      <c r="W402" s="244" t="n">
        <v>34</v>
      </c>
      <c r="X402" s="244" t="s">
        <v>319</v>
      </c>
      <c r="Y402" s="244" t="n">
        <v>41</v>
      </c>
      <c r="Z402" s="244" t="s">
        <v>319</v>
      </c>
      <c r="AA402" s="244"/>
      <c r="AB402" s="244" t="s">
        <v>319</v>
      </c>
      <c r="AC402" s="244"/>
      <c r="AD402" s="244" t="s">
        <v>319</v>
      </c>
      <c r="AE402" s="244"/>
      <c r="AF402" s="244" t="s">
        <v>319</v>
      </c>
      <c r="AG402" s="244" t="n">
        <v>42</v>
      </c>
      <c r="AH402" s="244" t="s">
        <v>319</v>
      </c>
      <c r="AI402" s="244" t="n">
        <v>24</v>
      </c>
      <c r="AJ402" s="244" t="s">
        <v>319</v>
      </c>
      <c r="AK402" s="244" t="n">
        <v>45</v>
      </c>
      <c r="AL402" s="244" t="s">
        <v>319</v>
      </c>
      <c r="AM402" s="245" t="n">
        <v>334</v>
      </c>
      <c r="AN402" s="133"/>
      <c r="AO402" s="246"/>
      <c r="AP402" s="246"/>
    </row>
    <row collapsed="false" customFormat="true" customHeight="true" hidden="false" ht="15.75" outlineLevel="0" r="403" s="187">
      <c r="A403" s="71" t="n">
        <v>231</v>
      </c>
      <c r="B403" s="247" t="n">
        <v>8230</v>
      </c>
      <c r="C403" s="55" t="s">
        <v>820</v>
      </c>
      <c r="D403" s="71" t="s">
        <v>858</v>
      </c>
      <c r="E403" s="248"/>
      <c r="F403" s="34" t="s">
        <v>823</v>
      </c>
      <c r="G403" s="71" t="s">
        <v>859</v>
      </c>
      <c r="H403" s="71" t="n">
        <v>2</v>
      </c>
      <c r="I403" s="71" t="s">
        <v>859</v>
      </c>
      <c r="J403" s="243" t="n">
        <v>1</v>
      </c>
      <c r="K403" s="71"/>
      <c r="L403" s="71"/>
      <c r="M403" s="244" t="n">
        <v>1872</v>
      </c>
      <c r="N403" s="244" t="n">
        <v>1319</v>
      </c>
      <c r="O403" s="244" t="n">
        <v>141</v>
      </c>
      <c r="P403" s="244" t="s">
        <v>466</v>
      </c>
      <c r="Q403" s="244" t="n">
        <v>112</v>
      </c>
      <c r="R403" s="244" t="s">
        <v>466</v>
      </c>
      <c r="S403" s="244" t="n">
        <v>124</v>
      </c>
      <c r="T403" s="244" t="s">
        <v>466</v>
      </c>
      <c r="U403" s="244" t="n">
        <v>120</v>
      </c>
      <c r="V403" s="244" t="s">
        <v>466</v>
      </c>
      <c r="W403" s="244" t="n">
        <v>124</v>
      </c>
      <c r="X403" s="244" t="s">
        <v>466</v>
      </c>
      <c r="Y403" s="244" t="n">
        <v>121</v>
      </c>
      <c r="Z403" s="244" t="s">
        <v>466</v>
      </c>
      <c r="AA403" s="244" t="n">
        <v>138</v>
      </c>
      <c r="AB403" s="244" t="s">
        <v>466</v>
      </c>
      <c r="AC403" s="244" t="n">
        <v>138</v>
      </c>
      <c r="AD403" s="244" t="s">
        <v>466</v>
      </c>
      <c r="AE403" s="244" t="n">
        <v>138</v>
      </c>
      <c r="AF403" s="244" t="s">
        <v>466</v>
      </c>
      <c r="AG403" s="244" t="n">
        <v>138</v>
      </c>
      <c r="AH403" s="244" t="s">
        <v>466</v>
      </c>
      <c r="AI403" s="244" t="n">
        <v>138</v>
      </c>
      <c r="AJ403" s="244" t="s">
        <v>466</v>
      </c>
      <c r="AK403" s="244" t="n">
        <v>138</v>
      </c>
      <c r="AL403" s="244" t="s">
        <v>466</v>
      </c>
      <c r="AM403" s="245" t="n">
        <v>1570</v>
      </c>
      <c r="AN403" s="133"/>
      <c r="AO403" s="246"/>
      <c r="AP403" s="246"/>
    </row>
    <row collapsed="false" customFormat="true" customHeight="true" hidden="false" ht="15.75" outlineLevel="0" r="404" s="187">
      <c r="A404" s="71" t="n">
        <v>232</v>
      </c>
      <c r="B404" s="247" t="n">
        <v>8231</v>
      </c>
      <c r="C404" s="55" t="s">
        <v>820</v>
      </c>
      <c r="D404" s="71" t="s">
        <v>858</v>
      </c>
      <c r="E404" s="74" t="s">
        <v>824</v>
      </c>
      <c r="F404" s="34" t="s">
        <v>823</v>
      </c>
      <c r="G404" s="71" t="s">
        <v>859</v>
      </c>
      <c r="H404" s="71" t="n">
        <v>4</v>
      </c>
      <c r="I404" s="71" t="s">
        <v>859</v>
      </c>
      <c r="J404" s="243" t="n">
        <v>2</v>
      </c>
      <c r="K404" s="71" t="s">
        <v>683</v>
      </c>
      <c r="L404" s="71" t="s">
        <v>683</v>
      </c>
      <c r="M404" s="244" t="n">
        <v>638</v>
      </c>
      <c r="N404" s="244" t="n">
        <v>434</v>
      </c>
      <c r="O404" s="244" t="n">
        <v>62</v>
      </c>
      <c r="P404" s="244" t="s">
        <v>319</v>
      </c>
      <c r="Q404" s="244" t="n">
        <v>44</v>
      </c>
      <c r="R404" s="244" t="s">
        <v>319</v>
      </c>
      <c r="S404" s="244" t="n">
        <v>33</v>
      </c>
      <c r="T404" s="244" t="s">
        <v>319</v>
      </c>
      <c r="U404" s="244" t="n">
        <v>17</v>
      </c>
      <c r="V404" s="244" t="s">
        <v>319</v>
      </c>
      <c r="W404" s="244" t="n">
        <v>9</v>
      </c>
      <c r="X404" s="244" t="s">
        <v>319</v>
      </c>
      <c r="Y404" s="244" t="n">
        <v>35</v>
      </c>
      <c r="Z404" s="244" t="s">
        <v>319</v>
      </c>
      <c r="AA404" s="244" t="n">
        <v>40</v>
      </c>
      <c r="AB404" s="244" t="s">
        <v>319</v>
      </c>
      <c r="AC404" s="244"/>
      <c r="AD404" s="244" t="s">
        <v>319</v>
      </c>
      <c r="AE404" s="244" t="n">
        <v>110</v>
      </c>
      <c r="AF404" s="244" t="s">
        <v>319</v>
      </c>
      <c r="AG404" s="244"/>
      <c r="AH404" s="244" t="s">
        <v>319</v>
      </c>
      <c r="AI404" s="244"/>
      <c r="AJ404" s="244" t="s">
        <v>319</v>
      </c>
      <c r="AK404" s="244" t="n">
        <v>6</v>
      </c>
      <c r="AL404" s="244" t="s">
        <v>319</v>
      </c>
      <c r="AM404" s="245" t="n">
        <v>356</v>
      </c>
      <c r="AN404" s="133"/>
      <c r="AO404" s="246"/>
      <c r="AP404" s="246"/>
    </row>
    <row collapsed="false" customFormat="true" customHeight="true" hidden="false" ht="15.75" outlineLevel="0" r="405" s="187">
      <c r="A405" s="71" t="n">
        <v>233</v>
      </c>
      <c r="B405" s="247" t="n">
        <v>8232</v>
      </c>
      <c r="C405" s="55" t="s">
        <v>820</v>
      </c>
      <c r="D405" s="71" t="s">
        <v>858</v>
      </c>
      <c r="E405" s="74" t="s">
        <v>824</v>
      </c>
      <c r="F405" s="34" t="s">
        <v>823</v>
      </c>
      <c r="G405" s="71" t="s">
        <v>859</v>
      </c>
      <c r="H405" s="71" t="n">
        <v>20</v>
      </c>
      <c r="I405" s="71" t="s">
        <v>859</v>
      </c>
      <c r="J405" s="243" t="n">
        <v>4</v>
      </c>
      <c r="K405" s="71" t="s">
        <v>683</v>
      </c>
      <c r="L405" s="71" t="s">
        <v>683</v>
      </c>
      <c r="M405" s="244" t="n">
        <v>4550</v>
      </c>
      <c r="N405" s="244" t="n">
        <v>5636</v>
      </c>
      <c r="O405" s="244" t="n">
        <v>573</v>
      </c>
      <c r="P405" s="244" t="s">
        <v>319</v>
      </c>
      <c r="Q405" s="244" t="n">
        <v>508</v>
      </c>
      <c r="R405" s="244" t="s">
        <v>319</v>
      </c>
      <c r="S405" s="244" t="n">
        <v>408</v>
      </c>
      <c r="T405" s="244" t="s">
        <v>319</v>
      </c>
      <c r="U405" s="244" t="n">
        <v>295</v>
      </c>
      <c r="V405" s="244" t="s">
        <v>319</v>
      </c>
      <c r="W405" s="244" t="n">
        <v>197</v>
      </c>
      <c r="X405" s="244" t="s">
        <v>319</v>
      </c>
      <c r="Y405" s="244"/>
      <c r="Z405" s="244" t="s">
        <v>319</v>
      </c>
      <c r="AA405" s="244" t="n">
        <v>309</v>
      </c>
      <c r="AB405" s="244" t="s">
        <v>319</v>
      </c>
      <c r="AC405" s="244" t="n">
        <v>355</v>
      </c>
      <c r="AD405" s="244" t="s">
        <v>319</v>
      </c>
      <c r="AE405" s="244" t="n">
        <v>275</v>
      </c>
      <c r="AF405" s="244" t="s">
        <v>319</v>
      </c>
      <c r="AG405" s="244" t="n">
        <v>453</v>
      </c>
      <c r="AH405" s="244" t="s">
        <v>319</v>
      </c>
      <c r="AI405" s="244" t="n">
        <v>658</v>
      </c>
      <c r="AJ405" s="244" t="s">
        <v>319</v>
      </c>
      <c r="AK405" s="244" t="n">
        <v>629</v>
      </c>
      <c r="AL405" s="244" t="s">
        <v>319</v>
      </c>
      <c r="AM405" s="245" t="n">
        <v>4660</v>
      </c>
      <c r="AN405" s="133"/>
      <c r="AO405" s="246"/>
      <c r="AP405" s="246"/>
    </row>
    <row collapsed="false" customFormat="true" customHeight="true" hidden="false" ht="15.75" outlineLevel="0" r="406" s="187">
      <c r="A406" s="71" t="n">
        <v>234</v>
      </c>
      <c r="B406" s="247" t="n">
        <v>8233</v>
      </c>
      <c r="C406" s="55" t="s">
        <v>820</v>
      </c>
      <c r="D406" s="71" t="s">
        <v>858</v>
      </c>
      <c r="E406" s="74" t="s">
        <v>824</v>
      </c>
      <c r="F406" s="34" t="s">
        <v>823</v>
      </c>
      <c r="G406" s="71" t="s">
        <v>859</v>
      </c>
      <c r="H406" s="71" t="n">
        <v>20</v>
      </c>
      <c r="I406" s="71" t="s">
        <v>859</v>
      </c>
      <c r="J406" s="243" t="n">
        <v>4</v>
      </c>
      <c r="K406" s="71" t="s">
        <v>683</v>
      </c>
      <c r="L406" s="71" t="s">
        <v>683</v>
      </c>
      <c r="M406" s="244" t="n">
        <v>8552</v>
      </c>
      <c r="N406" s="244" t="n">
        <v>5163</v>
      </c>
      <c r="O406" s="244" t="n">
        <v>374</v>
      </c>
      <c r="P406" s="244" t="s">
        <v>319</v>
      </c>
      <c r="Q406" s="244" t="n">
        <v>388</v>
      </c>
      <c r="R406" s="244" t="s">
        <v>319</v>
      </c>
      <c r="S406" s="244" t="n">
        <v>318</v>
      </c>
      <c r="T406" s="244" t="s">
        <v>319</v>
      </c>
      <c r="U406" s="244" t="n">
        <v>359</v>
      </c>
      <c r="V406" s="244" t="s">
        <v>319</v>
      </c>
      <c r="W406" s="244" t="n">
        <v>312</v>
      </c>
      <c r="X406" s="244" t="s">
        <v>319</v>
      </c>
      <c r="Y406" s="244" t="n">
        <v>62</v>
      </c>
      <c r="Z406" s="244" t="s">
        <v>319</v>
      </c>
      <c r="AA406" s="244" t="n">
        <v>710</v>
      </c>
      <c r="AB406" s="244" t="s">
        <v>319</v>
      </c>
      <c r="AC406" s="244" t="n">
        <v>445</v>
      </c>
      <c r="AD406" s="244" t="s">
        <v>319</v>
      </c>
      <c r="AE406" s="244" t="n">
        <v>429</v>
      </c>
      <c r="AF406" s="244" t="s">
        <v>319</v>
      </c>
      <c r="AG406" s="244" t="n">
        <v>419</v>
      </c>
      <c r="AH406" s="244" t="s">
        <v>319</v>
      </c>
      <c r="AI406" s="244" t="n">
        <v>412</v>
      </c>
      <c r="AJ406" s="244" t="s">
        <v>319</v>
      </c>
      <c r="AK406" s="244" t="n">
        <v>412</v>
      </c>
      <c r="AL406" s="244" t="s">
        <v>319</v>
      </c>
      <c r="AM406" s="245" t="n">
        <v>4640</v>
      </c>
      <c r="AN406" s="133"/>
      <c r="AO406" s="246"/>
      <c r="AP406" s="246"/>
    </row>
    <row collapsed="false" customFormat="true" customHeight="true" hidden="false" ht="15.75" outlineLevel="0" r="407" s="187">
      <c r="A407" s="71" t="n">
        <v>235</v>
      </c>
      <c r="B407" s="247" t="n">
        <v>8234</v>
      </c>
      <c r="C407" s="55" t="s">
        <v>820</v>
      </c>
      <c r="D407" s="71" t="s">
        <v>858</v>
      </c>
      <c r="E407" s="74" t="s">
        <v>824</v>
      </c>
      <c r="F407" s="34" t="s">
        <v>823</v>
      </c>
      <c r="G407" s="71" t="s">
        <v>859</v>
      </c>
      <c r="H407" s="71" t="n">
        <v>12</v>
      </c>
      <c r="I407" s="71" t="s">
        <v>859</v>
      </c>
      <c r="J407" s="243" t="n">
        <v>3</v>
      </c>
      <c r="K407" s="71" t="s">
        <v>683</v>
      </c>
      <c r="L407" s="71" t="s">
        <v>683</v>
      </c>
      <c r="M407" s="244" t="n">
        <v>6167</v>
      </c>
      <c r="N407" s="244" t="n">
        <v>5231</v>
      </c>
      <c r="O407" s="244" t="n">
        <v>465</v>
      </c>
      <c r="P407" s="244" t="s">
        <v>319</v>
      </c>
      <c r="Q407" s="244" t="n">
        <v>446</v>
      </c>
      <c r="R407" s="244" t="s">
        <v>319</v>
      </c>
      <c r="S407" s="244" t="n">
        <v>356</v>
      </c>
      <c r="T407" s="244" t="s">
        <v>319</v>
      </c>
      <c r="U407" s="244" t="n">
        <v>333</v>
      </c>
      <c r="V407" s="244" t="s">
        <v>319</v>
      </c>
      <c r="W407" s="244" t="n">
        <v>273</v>
      </c>
      <c r="X407" s="244" t="s">
        <v>319</v>
      </c>
      <c r="Y407" s="244" t="n">
        <v>281</v>
      </c>
      <c r="Z407" s="244" t="s">
        <v>319</v>
      </c>
      <c r="AA407" s="244" t="n">
        <v>248</v>
      </c>
      <c r="AB407" s="244" t="s">
        <v>319</v>
      </c>
      <c r="AC407" s="244" t="n">
        <v>320</v>
      </c>
      <c r="AD407" s="244" t="s">
        <v>319</v>
      </c>
      <c r="AE407" s="244" t="n">
        <v>333</v>
      </c>
      <c r="AF407" s="244" t="s">
        <v>319</v>
      </c>
      <c r="AG407" s="244" t="n">
        <v>1229</v>
      </c>
      <c r="AH407" s="244" t="s">
        <v>319</v>
      </c>
      <c r="AI407" s="244" t="n">
        <v>154</v>
      </c>
      <c r="AJ407" s="244" t="s">
        <v>319</v>
      </c>
      <c r="AK407" s="244" t="n">
        <v>203</v>
      </c>
      <c r="AL407" s="244" t="s">
        <v>319</v>
      </c>
      <c r="AM407" s="245" t="n">
        <v>4641</v>
      </c>
      <c r="AN407" s="133"/>
      <c r="AO407" s="246"/>
      <c r="AP407" s="246"/>
    </row>
    <row collapsed="false" customFormat="true" customHeight="true" hidden="false" ht="15.75" outlineLevel="0" r="408" s="187">
      <c r="A408" s="71" t="n">
        <v>236</v>
      </c>
      <c r="B408" s="247" t="n">
        <v>8235</v>
      </c>
      <c r="C408" s="55" t="s">
        <v>820</v>
      </c>
      <c r="D408" s="71" t="s">
        <v>858</v>
      </c>
      <c r="E408" s="74" t="s">
        <v>824</v>
      </c>
      <c r="F408" s="34" t="s">
        <v>823</v>
      </c>
      <c r="G408" s="71" t="s">
        <v>859</v>
      </c>
      <c r="H408" s="71" t="n">
        <v>12</v>
      </c>
      <c r="I408" s="71" t="s">
        <v>859</v>
      </c>
      <c r="J408" s="243" t="n">
        <v>3</v>
      </c>
      <c r="K408" s="71" t="s">
        <v>683</v>
      </c>
      <c r="L408" s="71" t="s">
        <v>683</v>
      </c>
      <c r="M408" s="244" t="n">
        <v>3458</v>
      </c>
      <c r="N408" s="244" t="n">
        <v>2835</v>
      </c>
      <c r="O408" s="244" t="n">
        <v>287</v>
      </c>
      <c r="P408" s="244" t="s">
        <v>319</v>
      </c>
      <c r="Q408" s="244" t="n">
        <v>296</v>
      </c>
      <c r="R408" s="244" t="s">
        <v>319</v>
      </c>
      <c r="S408" s="244" t="n">
        <v>218</v>
      </c>
      <c r="T408" s="244" t="s">
        <v>319</v>
      </c>
      <c r="U408" s="244" t="n">
        <v>233</v>
      </c>
      <c r="V408" s="244" t="s">
        <v>319</v>
      </c>
      <c r="W408" s="244" t="n">
        <v>163</v>
      </c>
      <c r="X408" s="244" t="s">
        <v>319</v>
      </c>
      <c r="Y408" s="244" t="n">
        <v>185</v>
      </c>
      <c r="Z408" s="244" t="s">
        <v>319</v>
      </c>
      <c r="AA408" s="244" t="n">
        <v>158</v>
      </c>
      <c r="AB408" s="244" t="s">
        <v>319</v>
      </c>
      <c r="AC408" s="244" t="n">
        <v>174</v>
      </c>
      <c r="AD408" s="244" t="s">
        <v>319</v>
      </c>
      <c r="AE408" s="244" t="n">
        <v>175</v>
      </c>
      <c r="AF408" s="244" t="s">
        <v>319</v>
      </c>
      <c r="AG408" s="244" t="n">
        <v>153</v>
      </c>
      <c r="AH408" s="244" t="s">
        <v>319</v>
      </c>
      <c r="AI408" s="244" t="n">
        <v>125</v>
      </c>
      <c r="AJ408" s="244" t="s">
        <v>319</v>
      </c>
      <c r="AK408" s="244" t="n">
        <v>1110</v>
      </c>
      <c r="AL408" s="244" t="s">
        <v>319</v>
      </c>
      <c r="AM408" s="245" t="n">
        <v>3277</v>
      </c>
      <c r="AN408" s="133"/>
      <c r="AO408" s="246"/>
      <c r="AP408" s="246"/>
    </row>
    <row collapsed="false" customFormat="true" customHeight="true" hidden="false" ht="15.75" outlineLevel="0" r="409" s="187">
      <c r="A409" s="71" t="n">
        <v>237</v>
      </c>
      <c r="B409" s="247" t="n">
        <v>8236</v>
      </c>
      <c r="C409" s="55" t="s">
        <v>820</v>
      </c>
      <c r="D409" s="71" t="s">
        <v>858</v>
      </c>
      <c r="E409" s="74" t="s">
        <v>824</v>
      </c>
      <c r="F409" s="34" t="s">
        <v>823</v>
      </c>
      <c r="G409" s="71" t="s">
        <v>859</v>
      </c>
      <c r="H409" s="71" t="n">
        <v>12</v>
      </c>
      <c r="I409" s="71" t="s">
        <v>859</v>
      </c>
      <c r="J409" s="243" t="n">
        <v>3</v>
      </c>
      <c r="K409" s="71" t="s">
        <v>683</v>
      </c>
      <c r="L409" s="71" t="s">
        <v>683</v>
      </c>
      <c r="M409" s="244" t="n">
        <v>3199</v>
      </c>
      <c r="N409" s="244" t="n">
        <v>3620</v>
      </c>
      <c r="O409" s="244"/>
      <c r="P409" s="244" t="s">
        <v>319</v>
      </c>
      <c r="Q409" s="244" t="n">
        <v>313</v>
      </c>
      <c r="R409" s="244" t="s">
        <v>319</v>
      </c>
      <c r="S409" s="244" t="n">
        <v>265</v>
      </c>
      <c r="T409" s="244" t="s">
        <v>319</v>
      </c>
      <c r="U409" s="244" t="n">
        <v>209</v>
      </c>
      <c r="V409" s="244" t="s">
        <v>319</v>
      </c>
      <c r="W409" s="244" t="n">
        <v>202</v>
      </c>
      <c r="X409" s="244" t="s">
        <v>319</v>
      </c>
      <c r="Y409" s="244" t="n">
        <v>168</v>
      </c>
      <c r="Z409" s="244" t="s">
        <v>319</v>
      </c>
      <c r="AA409" s="244" t="n">
        <v>117</v>
      </c>
      <c r="AB409" s="244" t="s">
        <v>319</v>
      </c>
      <c r="AC409" s="244" t="n">
        <v>161</v>
      </c>
      <c r="AD409" s="244" t="s">
        <v>319</v>
      </c>
      <c r="AE409" s="244" t="n">
        <v>262</v>
      </c>
      <c r="AF409" s="244" t="s">
        <v>319</v>
      </c>
      <c r="AG409" s="244" t="n">
        <v>222</v>
      </c>
      <c r="AH409" s="244" t="s">
        <v>319</v>
      </c>
      <c r="AI409" s="244" t="n">
        <v>163</v>
      </c>
      <c r="AJ409" s="244" t="s">
        <v>319</v>
      </c>
      <c r="AK409" s="244" t="n">
        <v>541</v>
      </c>
      <c r="AL409" s="244" t="s">
        <v>319</v>
      </c>
      <c r="AM409" s="245" t="n">
        <v>2623</v>
      </c>
      <c r="AN409" s="133"/>
      <c r="AO409" s="246"/>
      <c r="AP409" s="246"/>
    </row>
    <row collapsed="false" customFormat="true" customHeight="true" hidden="false" ht="15.75" outlineLevel="0" r="410" s="187">
      <c r="A410" s="71" t="n">
        <v>238</v>
      </c>
      <c r="B410" s="247" t="n">
        <v>8237</v>
      </c>
      <c r="C410" s="55" t="s">
        <v>820</v>
      </c>
      <c r="D410" s="71" t="s">
        <v>858</v>
      </c>
      <c r="E410" s="74" t="s">
        <v>824</v>
      </c>
      <c r="F410" s="34" t="s">
        <v>823</v>
      </c>
      <c r="G410" s="71" t="s">
        <v>859</v>
      </c>
      <c r="H410" s="71" t="n">
        <v>12</v>
      </c>
      <c r="I410" s="71" t="s">
        <v>859</v>
      </c>
      <c r="J410" s="243" t="n">
        <v>3</v>
      </c>
      <c r="K410" s="71" t="s">
        <v>683</v>
      </c>
      <c r="L410" s="71" t="s">
        <v>683</v>
      </c>
      <c r="M410" s="244" t="n">
        <v>3512</v>
      </c>
      <c r="N410" s="244" t="n">
        <v>4265</v>
      </c>
      <c r="O410" s="244" t="n">
        <v>431</v>
      </c>
      <c r="P410" s="244" t="s">
        <v>319</v>
      </c>
      <c r="Q410" s="244" t="n">
        <v>475</v>
      </c>
      <c r="R410" s="244" t="s">
        <v>319</v>
      </c>
      <c r="S410" s="244" t="n">
        <v>411</v>
      </c>
      <c r="T410" s="244" t="s">
        <v>319</v>
      </c>
      <c r="U410" s="244" t="n">
        <v>361</v>
      </c>
      <c r="V410" s="244" t="s">
        <v>319</v>
      </c>
      <c r="W410" s="244" t="n">
        <v>233</v>
      </c>
      <c r="X410" s="244" t="s">
        <v>319</v>
      </c>
      <c r="Y410" s="244" t="n">
        <v>212</v>
      </c>
      <c r="Z410" s="244" t="s">
        <v>319</v>
      </c>
      <c r="AA410" s="244" t="n">
        <v>131</v>
      </c>
      <c r="AB410" s="244" t="s">
        <v>319</v>
      </c>
      <c r="AC410" s="244" t="n">
        <v>228</v>
      </c>
      <c r="AD410" s="244" t="s">
        <v>319</v>
      </c>
      <c r="AE410" s="244" t="n">
        <v>260</v>
      </c>
      <c r="AF410" s="244" t="s">
        <v>319</v>
      </c>
      <c r="AG410" s="244" t="n">
        <v>364</v>
      </c>
      <c r="AH410" s="244" t="s">
        <v>319</v>
      </c>
      <c r="AI410" s="244" t="n">
        <v>279</v>
      </c>
      <c r="AJ410" s="244" t="s">
        <v>319</v>
      </c>
      <c r="AK410" s="244" t="n">
        <v>417</v>
      </c>
      <c r="AL410" s="244" t="s">
        <v>319</v>
      </c>
      <c r="AM410" s="245" t="n">
        <v>3802</v>
      </c>
      <c r="AN410" s="133"/>
      <c r="AO410" s="246"/>
      <c r="AP410" s="246"/>
    </row>
    <row collapsed="false" customFormat="true" customHeight="true" hidden="false" ht="15.75" outlineLevel="0" r="411" s="187">
      <c r="A411" s="71" t="n">
        <v>239</v>
      </c>
      <c r="B411" s="38" t="n">
        <v>8238</v>
      </c>
      <c r="C411" s="55" t="s">
        <v>820</v>
      </c>
      <c r="D411" s="71" t="s">
        <v>858</v>
      </c>
      <c r="E411" s="74" t="s">
        <v>822</v>
      </c>
      <c r="F411" s="34" t="s">
        <v>823</v>
      </c>
      <c r="G411" s="71" t="s">
        <v>859</v>
      </c>
      <c r="H411" s="71" t="n">
        <v>9</v>
      </c>
      <c r="I411" s="71" t="s">
        <v>859</v>
      </c>
      <c r="J411" s="243" t="n">
        <v>1</v>
      </c>
      <c r="K411" s="71" t="s">
        <v>683</v>
      </c>
      <c r="L411" s="71" t="s">
        <v>683</v>
      </c>
      <c r="M411" s="244" t="n">
        <v>13253</v>
      </c>
      <c r="N411" s="244" t="n">
        <v>12492</v>
      </c>
      <c r="O411" s="244" t="n">
        <v>770</v>
      </c>
      <c r="P411" s="244" t="s">
        <v>319</v>
      </c>
      <c r="Q411" s="244" t="n">
        <v>939</v>
      </c>
      <c r="R411" s="244" t="s">
        <v>319</v>
      </c>
      <c r="S411" s="244" t="n">
        <v>943</v>
      </c>
      <c r="T411" s="244" t="s">
        <v>319</v>
      </c>
      <c r="U411" s="244" t="n">
        <v>748</v>
      </c>
      <c r="V411" s="244" t="s">
        <v>319</v>
      </c>
      <c r="W411" s="244" t="n">
        <v>805</v>
      </c>
      <c r="X411" s="244" t="s">
        <v>319</v>
      </c>
      <c r="Y411" s="244" t="n">
        <v>695</v>
      </c>
      <c r="Z411" s="244" t="s">
        <v>319</v>
      </c>
      <c r="AA411" s="244" t="n">
        <v>1006</v>
      </c>
      <c r="AB411" s="244" t="s">
        <v>319</v>
      </c>
      <c r="AC411" s="244" t="n">
        <v>892</v>
      </c>
      <c r="AD411" s="244" t="s">
        <v>319</v>
      </c>
      <c r="AE411" s="244" t="n">
        <v>976</v>
      </c>
      <c r="AF411" s="244" t="s">
        <v>319</v>
      </c>
      <c r="AG411" s="244" t="n">
        <v>830</v>
      </c>
      <c r="AH411" s="244" t="s">
        <v>319</v>
      </c>
      <c r="AI411" s="244" t="n">
        <v>724</v>
      </c>
      <c r="AJ411" s="244" t="s">
        <v>319</v>
      </c>
      <c r="AK411" s="244" t="n">
        <v>1055</v>
      </c>
      <c r="AL411" s="244" t="s">
        <v>319</v>
      </c>
      <c r="AM411" s="245" t="n">
        <v>10383</v>
      </c>
      <c r="AN411" s="133"/>
      <c r="AO411" s="246"/>
      <c r="AP411" s="246"/>
    </row>
    <row collapsed="false" customFormat="true" customHeight="true" hidden="false" ht="15.75" outlineLevel="0" r="412" s="187">
      <c r="A412" s="71"/>
      <c r="B412" s="38"/>
      <c r="C412" s="55"/>
      <c r="D412" s="71"/>
      <c r="E412" s="74" t="s">
        <v>824</v>
      </c>
      <c r="F412" s="34" t="s">
        <v>823</v>
      </c>
      <c r="G412" s="71"/>
      <c r="H412" s="71"/>
      <c r="I412" s="71"/>
      <c r="J412" s="243"/>
      <c r="K412" s="71" t="s">
        <v>683</v>
      </c>
      <c r="L412" s="71" t="s">
        <v>683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229"/>
      <c r="AN412" s="133"/>
      <c r="AO412" s="246"/>
      <c r="AP412" s="246"/>
    </row>
    <row collapsed="false" customFormat="true" customHeight="true" hidden="false" ht="15.75" outlineLevel="0" r="413" s="187">
      <c r="A413" s="71" t="n">
        <v>240</v>
      </c>
      <c r="B413" s="38" t="n">
        <v>8239</v>
      </c>
      <c r="C413" s="55" t="s">
        <v>820</v>
      </c>
      <c r="D413" s="71" t="s">
        <v>858</v>
      </c>
      <c r="E413" s="74" t="s">
        <v>822</v>
      </c>
      <c r="F413" s="34" t="s">
        <v>823</v>
      </c>
      <c r="G413" s="71" t="s">
        <v>859</v>
      </c>
      <c r="H413" s="71" t="n">
        <v>20</v>
      </c>
      <c r="I413" s="71" t="s">
        <v>859</v>
      </c>
      <c r="J413" s="243" t="n">
        <v>4</v>
      </c>
      <c r="K413" s="71" t="s">
        <v>683</v>
      </c>
      <c r="L413" s="71" t="s">
        <v>683</v>
      </c>
      <c r="M413" s="244" t="n">
        <v>6782</v>
      </c>
      <c r="N413" s="244" t="n">
        <v>6142</v>
      </c>
      <c r="O413" s="244" t="n">
        <v>723</v>
      </c>
      <c r="P413" s="244" t="s">
        <v>319</v>
      </c>
      <c r="Q413" s="244" t="n">
        <v>526</v>
      </c>
      <c r="R413" s="244" t="s">
        <v>319</v>
      </c>
      <c r="S413" s="244" t="n">
        <v>445</v>
      </c>
      <c r="T413" s="244" t="s">
        <v>319</v>
      </c>
      <c r="U413" s="244" t="n">
        <v>350</v>
      </c>
      <c r="V413" s="244" t="s">
        <v>319</v>
      </c>
      <c r="W413" s="244" t="n">
        <v>291</v>
      </c>
      <c r="X413" s="244" t="s">
        <v>319</v>
      </c>
      <c r="Y413" s="244" t="n">
        <v>245</v>
      </c>
      <c r="Z413" s="244" t="s">
        <v>319</v>
      </c>
      <c r="AA413" s="244" t="n">
        <v>360</v>
      </c>
      <c r="AB413" s="244" t="s">
        <v>319</v>
      </c>
      <c r="AC413" s="244" t="n">
        <v>347</v>
      </c>
      <c r="AD413" s="244" t="s">
        <v>319</v>
      </c>
      <c r="AE413" s="244" t="n">
        <v>398</v>
      </c>
      <c r="AF413" s="244" t="s">
        <v>319</v>
      </c>
      <c r="AG413" s="244" t="n">
        <v>494</v>
      </c>
      <c r="AH413" s="244" t="s">
        <v>319</v>
      </c>
      <c r="AI413" s="244" t="n">
        <v>544</v>
      </c>
      <c r="AJ413" s="244" t="s">
        <v>319</v>
      </c>
      <c r="AK413" s="244" t="n">
        <v>606</v>
      </c>
      <c r="AL413" s="244" t="s">
        <v>319</v>
      </c>
      <c r="AM413" s="245" t="n">
        <v>5329</v>
      </c>
      <c r="AN413" s="133"/>
      <c r="AO413" s="246"/>
      <c r="AP413" s="246"/>
    </row>
    <row collapsed="false" customFormat="true" customHeight="true" hidden="false" ht="15.75" outlineLevel="0" r="414" s="187">
      <c r="A414" s="71"/>
      <c r="B414" s="38"/>
      <c r="C414" s="55"/>
      <c r="D414" s="71"/>
      <c r="E414" s="74" t="s">
        <v>824</v>
      </c>
      <c r="F414" s="34" t="s">
        <v>823</v>
      </c>
      <c r="G414" s="71"/>
      <c r="H414" s="71"/>
      <c r="I414" s="71"/>
      <c r="J414" s="243"/>
      <c r="K414" s="71" t="s">
        <v>683</v>
      </c>
      <c r="L414" s="71" t="s">
        <v>683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229"/>
      <c r="AN414" s="133"/>
      <c r="AO414" s="246"/>
      <c r="AP414" s="246"/>
    </row>
    <row collapsed="false" customFormat="true" customHeight="true" hidden="false" ht="15.75" outlineLevel="0" r="415" s="187">
      <c r="A415" s="71" t="n">
        <v>241</v>
      </c>
      <c r="B415" s="38" t="n">
        <v>8240</v>
      </c>
      <c r="C415" s="55" t="s">
        <v>820</v>
      </c>
      <c r="D415" s="71" t="s">
        <v>858</v>
      </c>
      <c r="E415" s="74" t="s">
        <v>822</v>
      </c>
      <c r="F415" s="34" t="s">
        <v>823</v>
      </c>
      <c r="G415" s="71"/>
      <c r="H415" s="71"/>
      <c r="I415" s="71"/>
      <c r="J415" s="71"/>
      <c r="K415" s="71" t="s">
        <v>683</v>
      </c>
      <c r="L415" s="71" t="s">
        <v>683</v>
      </c>
      <c r="M415" s="244" t="n">
        <v>16383</v>
      </c>
      <c r="N415" s="244" t="n">
        <v>14007</v>
      </c>
      <c r="O415" s="244" t="n">
        <v>1038</v>
      </c>
      <c r="P415" s="244" t="s">
        <v>319</v>
      </c>
      <c r="Q415" s="244" t="n">
        <v>957</v>
      </c>
      <c r="R415" s="244" t="s">
        <v>319</v>
      </c>
      <c r="S415" s="244" t="n">
        <v>1067</v>
      </c>
      <c r="T415" s="244" t="s">
        <v>319</v>
      </c>
      <c r="U415" s="244" t="n">
        <v>1305</v>
      </c>
      <c r="V415" s="244" t="s">
        <v>319</v>
      </c>
      <c r="W415" s="244" t="n">
        <v>1309</v>
      </c>
      <c r="X415" s="244" t="s">
        <v>319</v>
      </c>
      <c r="Y415" s="244" t="n">
        <v>1063</v>
      </c>
      <c r="Z415" s="244" t="s">
        <v>319</v>
      </c>
      <c r="AA415" s="244" t="n">
        <v>1582</v>
      </c>
      <c r="AB415" s="244" t="s">
        <v>319</v>
      </c>
      <c r="AC415" s="244" t="n">
        <v>1374</v>
      </c>
      <c r="AD415" s="244" t="s">
        <v>319</v>
      </c>
      <c r="AE415" s="244" t="n">
        <v>1494</v>
      </c>
      <c r="AF415" s="244" t="s">
        <v>319</v>
      </c>
      <c r="AG415" s="244" t="n">
        <v>1453</v>
      </c>
      <c r="AH415" s="244" t="s">
        <v>319</v>
      </c>
      <c r="AI415" s="244" t="n">
        <v>1388</v>
      </c>
      <c r="AJ415" s="244" t="s">
        <v>319</v>
      </c>
      <c r="AK415" s="244" t="n">
        <v>1308</v>
      </c>
      <c r="AL415" s="244" t="s">
        <v>319</v>
      </c>
      <c r="AM415" s="245" t="n">
        <v>15338</v>
      </c>
      <c r="AN415" s="133"/>
      <c r="AO415" s="246"/>
      <c r="AP415" s="246"/>
    </row>
    <row collapsed="false" customFormat="true" customHeight="true" hidden="false" ht="15.75" outlineLevel="0" r="416" s="187">
      <c r="A416" s="71"/>
      <c r="B416" s="38"/>
      <c r="C416" s="55"/>
      <c r="D416" s="71"/>
      <c r="E416" s="74" t="s">
        <v>824</v>
      </c>
      <c r="F416" s="34" t="s">
        <v>823</v>
      </c>
      <c r="G416" s="71" t="s">
        <v>859</v>
      </c>
      <c r="H416" s="71" t="n">
        <v>9</v>
      </c>
      <c r="I416" s="71" t="s">
        <v>859</v>
      </c>
      <c r="J416" s="243" t="n">
        <v>1</v>
      </c>
      <c r="K416" s="71" t="s">
        <v>683</v>
      </c>
      <c r="L416" s="71" t="s">
        <v>683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229"/>
      <c r="AN416" s="133"/>
      <c r="AO416" s="246"/>
      <c r="AP416" s="246"/>
    </row>
    <row collapsed="false" customFormat="true" customHeight="true" hidden="false" ht="15.75" outlineLevel="0" r="417" s="187">
      <c r="A417" s="71" t="n">
        <v>242</v>
      </c>
      <c r="B417" s="247" t="n">
        <v>8241</v>
      </c>
      <c r="C417" s="55" t="s">
        <v>820</v>
      </c>
      <c r="D417" s="71" t="s">
        <v>858</v>
      </c>
      <c r="E417" s="74" t="s">
        <v>824</v>
      </c>
      <c r="F417" s="34" t="s">
        <v>823</v>
      </c>
      <c r="G417" s="71" t="s">
        <v>859</v>
      </c>
      <c r="H417" s="71" t="n">
        <v>20</v>
      </c>
      <c r="I417" s="71" t="s">
        <v>859</v>
      </c>
      <c r="J417" s="243" t="n">
        <v>4</v>
      </c>
      <c r="K417" s="71" t="s">
        <v>683</v>
      </c>
      <c r="L417" s="71" t="s">
        <v>683</v>
      </c>
      <c r="M417" s="244" t="n">
        <v>9462</v>
      </c>
      <c r="N417" s="244" t="n">
        <v>9418</v>
      </c>
      <c r="O417" s="244" t="n">
        <v>824</v>
      </c>
      <c r="P417" s="244" t="s">
        <v>319</v>
      </c>
      <c r="Q417" s="244" t="n">
        <v>964</v>
      </c>
      <c r="R417" s="244" t="s">
        <v>319</v>
      </c>
      <c r="S417" s="244" t="n">
        <v>644</v>
      </c>
      <c r="T417" s="244" t="s">
        <v>319</v>
      </c>
      <c r="U417" s="244" t="n">
        <v>601</v>
      </c>
      <c r="V417" s="244" t="s">
        <v>319</v>
      </c>
      <c r="W417" s="244" t="n">
        <v>649</v>
      </c>
      <c r="X417" s="244" t="s">
        <v>319</v>
      </c>
      <c r="Y417" s="244" t="n">
        <v>495</v>
      </c>
      <c r="Z417" s="244" t="s">
        <v>319</v>
      </c>
      <c r="AA417" s="244" t="n">
        <v>545</v>
      </c>
      <c r="AB417" s="244" t="s">
        <v>319</v>
      </c>
      <c r="AC417" s="244" t="n">
        <v>579</v>
      </c>
      <c r="AD417" s="244" t="s">
        <v>319</v>
      </c>
      <c r="AE417" s="244" t="n">
        <v>557</v>
      </c>
      <c r="AF417" s="244" t="s">
        <v>319</v>
      </c>
      <c r="AG417" s="244" t="n">
        <v>574</v>
      </c>
      <c r="AH417" s="244" t="s">
        <v>319</v>
      </c>
      <c r="AI417" s="244" t="n">
        <v>600</v>
      </c>
      <c r="AJ417" s="244" t="s">
        <v>319</v>
      </c>
      <c r="AK417" s="244" t="n">
        <v>632</v>
      </c>
      <c r="AL417" s="244" t="s">
        <v>319</v>
      </c>
      <c r="AM417" s="245" t="n">
        <v>7664</v>
      </c>
      <c r="AN417" s="133"/>
      <c r="AO417" s="246"/>
      <c r="AP417" s="246"/>
    </row>
    <row collapsed="false" customFormat="true" customHeight="true" hidden="false" ht="15.75" outlineLevel="0" r="418" s="187">
      <c r="A418" s="71" t="n">
        <v>243</v>
      </c>
      <c r="B418" s="38" t="n">
        <v>8242</v>
      </c>
      <c r="C418" s="55" t="s">
        <v>820</v>
      </c>
      <c r="D418" s="71" t="s">
        <v>858</v>
      </c>
      <c r="E418" s="74" t="s">
        <v>822</v>
      </c>
      <c r="F418" s="34" t="s">
        <v>823</v>
      </c>
      <c r="G418" s="71"/>
      <c r="H418" s="71"/>
      <c r="I418" s="71"/>
      <c r="J418" s="71"/>
      <c r="K418" s="71" t="s">
        <v>683</v>
      </c>
      <c r="L418" s="71" t="s">
        <v>683</v>
      </c>
      <c r="M418" s="244" t="n">
        <v>13651</v>
      </c>
      <c r="N418" s="244" t="n">
        <v>14113</v>
      </c>
      <c r="O418" s="244" t="n">
        <v>1082</v>
      </c>
      <c r="P418" s="244" t="s">
        <v>319</v>
      </c>
      <c r="Q418" s="244" t="n">
        <v>1308</v>
      </c>
      <c r="R418" s="244" t="s">
        <v>319</v>
      </c>
      <c r="S418" s="244" t="n">
        <v>987</v>
      </c>
      <c r="T418" s="244" t="s">
        <v>319</v>
      </c>
      <c r="U418" s="244" t="n">
        <v>943</v>
      </c>
      <c r="V418" s="244" t="s">
        <v>319</v>
      </c>
      <c r="W418" s="244" t="n">
        <v>781</v>
      </c>
      <c r="X418" s="244" t="s">
        <v>319</v>
      </c>
      <c r="Y418" s="244" t="n">
        <v>651</v>
      </c>
      <c r="Z418" s="244" t="s">
        <v>319</v>
      </c>
      <c r="AA418" s="244" t="n">
        <v>863</v>
      </c>
      <c r="AB418" s="244" t="s">
        <v>319</v>
      </c>
      <c r="AC418" s="244" t="n">
        <v>988</v>
      </c>
      <c r="AD418" s="244" t="s">
        <v>319</v>
      </c>
      <c r="AE418" s="244" t="n">
        <v>950</v>
      </c>
      <c r="AF418" s="244" t="s">
        <v>319</v>
      </c>
      <c r="AG418" s="244" t="n">
        <v>1018</v>
      </c>
      <c r="AH418" s="244" t="s">
        <v>319</v>
      </c>
      <c r="AI418" s="244" t="n">
        <v>1066</v>
      </c>
      <c r="AJ418" s="244" t="s">
        <v>319</v>
      </c>
      <c r="AK418" s="244" t="n">
        <v>971</v>
      </c>
      <c r="AL418" s="244" t="s">
        <v>319</v>
      </c>
      <c r="AM418" s="245" t="n">
        <v>11608</v>
      </c>
      <c r="AN418" s="133"/>
      <c r="AO418" s="246"/>
      <c r="AP418" s="246"/>
    </row>
    <row collapsed="false" customFormat="true" customHeight="true" hidden="false" ht="15.75" outlineLevel="0" r="419" s="187">
      <c r="A419" s="71"/>
      <c r="B419" s="38"/>
      <c r="C419" s="55"/>
      <c r="D419" s="71"/>
      <c r="E419" s="74" t="s">
        <v>824</v>
      </c>
      <c r="F419" s="34" t="s">
        <v>823</v>
      </c>
      <c r="G419" s="71" t="s">
        <v>859</v>
      </c>
      <c r="H419" s="71" t="n">
        <v>9</v>
      </c>
      <c r="I419" s="71" t="s">
        <v>859</v>
      </c>
      <c r="J419" s="243" t="n">
        <v>1</v>
      </c>
      <c r="K419" s="71" t="s">
        <v>683</v>
      </c>
      <c r="L419" s="71" t="s">
        <v>683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229"/>
      <c r="AN419" s="133"/>
      <c r="AO419" s="246"/>
      <c r="AP419" s="246"/>
    </row>
    <row collapsed="false" customFormat="true" customHeight="true" hidden="false" ht="15.75" outlineLevel="0" r="420" s="187">
      <c r="A420" s="71" t="n">
        <v>244</v>
      </c>
      <c r="B420" s="247" t="n">
        <v>8243</v>
      </c>
      <c r="C420" s="55" t="s">
        <v>820</v>
      </c>
      <c r="D420" s="71" t="s">
        <v>858</v>
      </c>
      <c r="E420" s="74" t="s">
        <v>824</v>
      </c>
      <c r="F420" s="34" t="s">
        <v>823</v>
      </c>
      <c r="G420" s="71" t="s">
        <v>859</v>
      </c>
      <c r="H420" s="71" t="n">
        <v>20</v>
      </c>
      <c r="I420" s="71" t="s">
        <v>859</v>
      </c>
      <c r="J420" s="243" t="n">
        <v>4</v>
      </c>
      <c r="K420" s="71" t="s">
        <v>683</v>
      </c>
      <c r="L420" s="71" t="s">
        <v>683</v>
      </c>
      <c r="M420" s="244" t="n">
        <v>8495</v>
      </c>
      <c r="N420" s="244" t="n">
        <v>7880</v>
      </c>
      <c r="O420" s="244" t="n">
        <v>702</v>
      </c>
      <c r="P420" s="244" t="s">
        <v>319</v>
      </c>
      <c r="Q420" s="244" t="n">
        <v>841</v>
      </c>
      <c r="R420" s="244" t="s">
        <v>319</v>
      </c>
      <c r="S420" s="244" t="n">
        <v>682</v>
      </c>
      <c r="T420" s="244" t="s">
        <v>319</v>
      </c>
      <c r="U420" s="244" t="n">
        <v>616</v>
      </c>
      <c r="V420" s="244" t="s">
        <v>319</v>
      </c>
      <c r="W420" s="244" t="n">
        <v>443</v>
      </c>
      <c r="X420" s="244" t="s">
        <v>319</v>
      </c>
      <c r="Y420" s="244" t="n">
        <v>328</v>
      </c>
      <c r="Z420" s="244" t="s">
        <v>319</v>
      </c>
      <c r="AA420" s="244" t="n">
        <v>645</v>
      </c>
      <c r="AB420" s="244" t="s">
        <v>319</v>
      </c>
      <c r="AC420" s="244" t="n">
        <v>544</v>
      </c>
      <c r="AD420" s="244" t="s">
        <v>319</v>
      </c>
      <c r="AE420" s="244" t="n">
        <v>677</v>
      </c>
      <c r="AF420" s="244" t="s">
        <v>319</v>
      </c>
      <c r="AG420" s="244" t="n">
        <v>912</v>
      </c>
      <c r="AH420" s="244" t="s">
        <v>319</v>
      </c>
      <c r="AI420" s="244" t="n">
        <v>807</v>
      </c>
      <c r="AJ420" s="244" t="s">
        <v>319</v>
      </c>
      <c r="AK420" s="244" t="n">
        <v>806</v>
      </c>
      <c r="AL420" s="244" t="s">
        <v>319</v>
      </c>
      <c r="AM420" s="245" t="n">
        <v>8003</v>
      </c>
      <c r="AN420" s="133"/>
      <c r="AO420" s="246"/>
      <c r="AP420" s="246"/>
    </row>
    <row collapsed="false" customFormat="true" customHeight="true" hidden="false" ht="15.75" outlineLevel="0" r="421" s="187">
      <c r="A421" s="71" t="n">
        <v>245</v>
      </c>
      <c r="B421" s="38" t="n">
        <v>8244</v>
      </c>
      <c r="C421" s="55" t="s">
        <v>820</v>
      </c>
      <c r="D421" s="71" t="s">
        <v>858</v>
      </c>
      <c r="E421" s="74" t="s">
        <v>822</v>
      </c>
      <c r="F421" s="34" t="s">
        <v>823</v>
      </c>
      <c r="G421" s="71"/>
      <c r="H421" s="71"/>
      <c r="I421" s="71"/>
      <c r="J421" s="71"/>
      <c r="K421" s="71" t="s">
        <v>683</v>
      </c>
      <c r="L421" s="71" t="s">
        <v>683</v>
      </c>
      <c r="M421" s="244" t="n">
        <v>13548</v>
      </c>
      <c r="N421" s="244" t="n">
        <v>14405</v>
      </c>
      <c r="O421" s="244" t="n">
        <v>1056</v>
      </c>
      <c r="P421" s="244" t="s">
        <v>319</v>
      </c>
      <c r="Q421" s="244" t="n">
        <v>1178</v>
      </c>
      <c r="R421" s="244" t="s">
        <v>319</v>
      </c>
      <c r="S421" s="244" t="n">
        <v>657</v>
      </c>
      <c r="T421" s="244" t="s">
        <v>319</v>
      </c>
      <c r="U421" s="244" t="n">
        <v>1038</v>
      </c>
      <c r="V421" s="244" t="s">
        <v>319</v>
      </c>
      <c r="W421" s="244" t="n">
        <v>889</v>
      </c>
      <c r="X421" s="244" t="s">
        <v>319</v>
      </c>
      <c r="Y421" s="244" t="n">
        <v>751</v>
      </c>
      <c r="Z421" s="244" t="s">
        <v>319</v>
      </c>
      <c r="AA421" s="244" t="n">
        <v>1272</v>
      </c>
      <c r="AB421" s="244" t="s">
        <v>319</v>
      </c>
      <c r="AC421" s="244" t="n">
        <v>1218</v>
      </c>
      <c r="AD421" s="244" t="s">
        <v>319</v>
      </c>
      <c r="AE421" s="244" t="n">
        <v>1156</v>
      </c>
      <c r="AF421" s="244" t="s">
        <v>319</v>
      </c>
      <c r="AG421" s="244" t="n">
        <v>1330</v>
      </c>
      <c r="AH421" s="244" t="s">
        <v>319</v>
      </c>
      <c r="AI421" s="244" t="n">
        <v>1236</v>
      </c>
      <c r="AJ421" s="244" t="s">
        <v>319</v>
      </c>
      <c r="AK421" s="244" t="n">
        <v>1286</v>
      </c>
      <c r="AL421" s="244" t="s">
        <v>319</v>
      </c>
      <c r="AM421" s="245" t="n">
        <v>13067</v>
      </c>
      <c r="AN421" s="133"/>
      <c r="AO421" s="246"/>
      <c r="AP421" s="246"/>
    </row>
    <row collapsed="false" customFormat="true" customHeight="true" hidden="false" ht="15.75" outlineLevel="0" r="422" s="187">
      <c r="A422" s="71"/>
      <c r="B422" s="38"/>
      <c r="C422" s="55"/>
      <c r="D422" s="71"/>
      <c r="E422" s="74" t="s">
        <v>824</v>
      </c>
      <c r="F422" s="34" t="s">
        <v>823</v>
      </c>
      <c r="G422" s="71" t="s">
        <v>859</v>
      </c>
      <c r="H422" s="71" t="n">
        <v>9</v>
      </c>
      <c r="I422" s="71" t="s">
        <v>859</v>
      </c>
      <c r="J422" s="243" t="n">
        <v>1</v>
      </c>
      <c r="K422" s="71" t="s">
        <v>683</v>
      </c>
      <c r="L422" s="71" t="s">
        <v>683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229"/>
      <c r="AN422" s="133"/>
      <c r="AO422" s="246"/>
      <c r="AP422" s="246"/>
    </row>
    <row collapsed="false" customFormat="true" customHeight="true" hidden="false" ht="15.75" outlineLevel="0" r="423" s="187">
      <c r="A423" s="71" t="n">
        <v>246</v>
      </c>
      <c r="B423" s="247" t="n">
        <v>8245</v>
      </c>
      <c r="C423" s="55" t="s">
        <v>820</v>
      </c>
      <c r="D423" s="71" t="s">
        <v>858</v>
      </c>
      <c r="E423" s="74" t="s">
        <v>824</v>
      </c>
      <c r="F423" s="34" t="s">
        <v>823</v>
      </c>
      <c r="G423" s="71" t="s">
        <v>859</v>
      </c>
      <c r="H423" s="71" t="n">
        <v>40</v>
      </c>
      <c r="I423" s="71" t="s">
        <v>860</v>
      </c>
      <c r="J423" s="243" t="n">
        <v>8</v>
      </c>
      <c r="K423" s="71" t="s">
        <v>683</v>
      </c>
      <c r="L423" s="71" t="s">
        <v>683</v>
      </c>
      <c r="M423" s="244" t="n">
        <v>12433</v>
      </c>
      <c r="N423" s="244" t="n">
        <v>13785</v>
      </c>
      <c r="O423" s="244" t="n">
        <v>1498</v>
      </c>
      <c r="P423" s="244" t="s">
        <v>319</v>
      </c>
      <c r="Q423" s="244" t="n">
        <v>1024</v>
      </c>
      <c r="R423" s="244" t="s">
        <v>319</v>
      </c>
      <c r="S423" s="244" t="n">
        <v>801</v>
      </c>
      <c r="T423" s="244" t="s">
        <v>319</v>
      </c>
      <c r="U423" s="244" t="n">
        <v>754</v>
      </c>
      <c r="V423" s="244" t="s">
        <v>319</v>
      </c>
      <c r="W423" s="244" t="n">
        <v>885</v>
      </c>
      <c r="X423" s="244" t="s">
        <v>319</v>
      </c>
      <c r="Y423" s="244" t="n">
        <v>708</v>
      </c>
      <c r="Z423" s="244" t="s">
        <v>319</v>
      </c>
      <c r="AA423" s="244"/>
      <c r="AB423" s="244" t="s">
        <v>319</v>
      </c>
      <c r="AC423" s="244"/>
      <c r="AD423" s="244" t="s">
        <v>319</v>
      </c>
      <c r="AE423" s="244" t="n">
        <v>1052</v>
      </c>
      <c r="AF423" s="244" t="s">
        <v>319</v>
      </c>
      <c r="AG423" s="244" t="n">
        <v>1565</v>
      </c>
      <c r="AH423" s="244" t="s">
        <v>319</v>
      </c>
      <c r="AI423" s="244" t="n">
        <v>1082</v>
      </c>
      <c r="AJ423" s="244" t="s">
        <v>319</v>
      </c>
      <c r="AK423" s="244" t="n">
        <v>1352</v>
      </c>
      <c r="AL423" s="244" t="s">
        <v>319</v>
      </c>
      <c r="AM423" s="245" t="n">
        <v>10721</v>
      </c>
      <c r="AN423" s="133"/>
      <c r="AO423" s="246"/>
      <c r="AP423" s="246"/>
    </row>
    <row collapsed="false" customFormat="true" customHeight="true" hidden="false" ht="15.75" outlineLevel="0" r="424" s="187">
      <c r="A424" s="71" t="n">
        <v>247</v>
      </c>
      <c r="B424" s="38" t="n">
        <v>8246</v>
      </c>
      <c r="C424" s="55" t="s">
        <v>820</v>
      </c>
      <c r="D424" s="71" t="s">
        <v>858</v>
      </c>
      <c r="E424" s="74" t="s">
        <v>822</v>
      </c>
      <c r="F424" s="34" t="s">
        <v>823</v>
      </c>
      <c r="G424" s="71"/>
      <c r="H424" s="71"/>
      <c r="I424" s="71"/>
      <c r="J424" s="71"/>
      <c r="K424" s="71" t="s">
        <v>683</v>
      </c>
      <c r="L424" s="71" t="s">
        <v>683</v>
      </c>
      <c r="M424" s="244" t="n">
        <v>25880</v>
      </c>
      <c r="N424" s="244" t="n">
        <v>26534</v>
      </c>
      <c r="O424" s="244" t="n">
        <v>2439</v>
      </c>
      <c r="P424" s="244" t="s">
        <v>319</v>
      </c>
      <c r="Q424" s="244" t="n">
        <v>2370</v>
      </c>
      <c r="R424" s="244" t="s">
        <v>319</v>
      </c>
      <c r="S424" s="244" t="n">
        <v>2002</v>
      </c>
      <c r="T424" s="244" t="s">
        <v>319</v>
      </c>
      <c r="U424" s="244" t="n">
        <v>2015</v>
      </c>
      <c r="V424" s="244" t="s">
        <v>319</v>
      </c>
      <c r="W424" s="244" t="n">
        <v>1268</v>
      </c>
      <c r="X424" s="244" t="s">
        <v>319</v>
      </c>
      <c r="Y424" s="244" t="n">
        <v>1468</v>
      </c>
      <c r="Z424" s="244" t="s">
        <v>319</v>
      </c>
      <c r="AA424" s="244" t="n">
        <v>1088</v>
      </c>
      <c r="AB424" s="244" t="s">
        <v>319</v>
      </c>
      <c r="AC424" s="244" t="n">
        <v>1666</v>
      </c>
      <c r="AD424" s="244" t="s">
        <v>319</v>
      </c>
      <c r="AE424" s="244" t="n">
        <v>2180</v>
      </c>
      <c r="AF424" s="244" t="s">
        <v>319</v>
      </c>
      <c r="AG424" s="244" t="n">
        <v>2383</v>
      </c>
      <c r="AH424" s="244" t="s">
        <v>319</v>
      </c>
      <c r="AI424" s="244" t="n">
        <v>1335</v>
      </c>
      <c r="AJ424" s="244" t="s">
        <v>319</v>
      </c>
      <c r="AK424" s="244" t="n">
        <v>2872</v>
      </c>
      <c r="AL424" s="244" t="s">
        <v>319</v>
      </c>
      <c r="AM424" s="245" t="n">
        <v>23086</v>
      </c>
      <c r="AN424" s="133"/>
      <c r="AO424" s="246"/>
      <c r="AP424" s="246"/>
    </row>
    <row collapsed="false" customFormat="true" customHeight="true" hidden="false" ht="15.75" outlineLevel="0" r="425" s="187">
      <c r="A425" s="71"/>
      <c r="B425" s="38"/>
      <c r="C425" s="55"/>
      <c r="D425" s="71"/>
      <c r="E425" s="74" t="s">
        <v>824</v>
      </c>
      <c r="F425" s="34" t="s">
        <v>823</v>
      </c>
      <c r="G425" s="71" t="s">
        <v>859</v>
      </c>
      <c r="H425" s="71" t="n">
        <v>27</v>
      </c>
      <c r="I425" s="71" t="s">
        <v>860</v>
      </c>
      <c r="J425" s="243" t="n">
        <v>3</v>
      </c>
      <c r="K425" s="71" t="s">
        <v>683</v>
      </c>
      <c r="L425" s="71" t="s">
        <v>683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229"/>
      <c r="AN425" s="133"/>
      <c r="AO425" s="246"/>
      <c r="AP425" s="246"/>
    </row>
    <row collapsed="false" customFormat="true" customHeight="true" hidden="false" ht="15.75" outlineLevel="0" r="426" s="187">
      <c r="A426" s="71" t="n">
        <v>248</v>
      </c>
      <c r="B426" s="38" t="n">
        <v>8247</v>
      </c>
      <c r="C426" s="55" t="s">
        <v>820</v>
      </c>
      <c r="D426" s="71" t="s">
        <v>858</v>
      </c>
      <c r="E426" s="74" t="s">
        <v>822</v>
      </c>
      <c r="F426" s="34" t="s">
        <v>823</v>
      </c>
      <c r="G426" s="71"/>
      <c r="H426" s="71"/>
      <c r="I426" s="71"/>
      <c r="J426" s="71"/>
      <c r="K426" s="71" t="s">
        <v>683</v>
      </c>
      <c r="L426" s="71" t="s">
        <v>683</v>
      </c>
      <c r="M426" s="244" t="n">
        <v>67440</v>
      </c>
      <c r="N426" s="244" t="n">
        <v>50722</v>
      </c>
      <c r="O426" s="244" t="n">
        <v>6587</v>
      </c>
      <c r="P426" s="244" t="s">
        <v>319</v>
      </c>
      <c r="Q426" s="244" t="n">
        <v>7094</v>
      </c>
      <c r="R426" s="244" t="s">
        <v>319</v>
      </c>
      <c r="S426" s="244" t="n">
        <v>2381</v>
      </c>
      <c r="T426" s="244" t="s">
        <v>319</v>
      </c>
      <c r="U426" s="244" t="n">
        <v>2757</v>
      </c>
      <c r="V426" s="244" t="s">
        <v>319</v>
      </c>
      <c r="W426" s="244" t="n">
        <v>3411</v>
      </c>
      <c r="X426" s="244" t="s">
        <v>319</v>
      </c>
      <c r="Y426" s="244" t="n">
        <v>2752</v>
      </c>
      <c r="Z426" s="244" t="s">
        <v>319</v>
      </c>
      <c r="AA426" s="244" t="n">
        <v>2875</v>
      </c>
      <c r="AB426" s="244" t="s">
        <v>319</v>
      </c>
      <c r="AC426" s="244" t="n">
        <v>3326</v>
      </c>
      <c r="AD426" s="244" t="s">
        <v>319</v>
      </c>
      <c r="AE426" s="244" t="n">
        <v>3437</v>
      </c>
      <c r="AF426" s="244" t="s">
        <v>319</v>
      </c>
      <c r="AG426" s="244" t="n">
        <v>5345</v>
      </c>
      <c r="AH426" s="244" t="s">
        <v>319</v>
      </c>
      <c r="AI426" s="244" t="n">
        <v>5559</v>
      </c>
      <c r="AJ426" s="244" t="s">
        <v>319</v>
      </c>
      <c r="AK426" s="244" t="n">
        <v>4866</v>
      </c>
      <c r="AL426" s="244" t="s">
        <v>319</v>
      </c>
      <c r="AM426" s="245" t="n">
        <v>50390</v>
      </c>
      <c r="AN426" s="133"/>
      <c r="AO426" s="246"/>
      <c r="AP426" s="246"/>
    </row>
    <row collapsed="false" customFormat="true" customHeight="true" hidden="false" ht="15.75" outlineLevel="0" r="427" s="187">
      <c r="A427" s="71"/>
      <c r="B427" s="38"/>
      <c r="C427" s="55"/>
      <c r="D427" s="71"/>
      <c r="E427" s="74" t="s">
        <v>824</v>
      </c>
      <c r="F427" s="34" t="s">
        <v>823</v>
      </c>
      <c r="G427" s="71" t="s">
        <v>859</v>
      </c>
      <c r="H427" s="71" t="n">
        <v>63</v>
      </c>
      <c r="I427" s="71" t="s">
        <v>860</v>
      </c>
      <c r="J427" s="243" t="n">
        <v>7</v>
      </c>
      <c r="K427" s="71" t="s">
        <v>683</v>
      </c>
      <c r="L427" s="71" t="s">
        <v>683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229"/>
      <c r="AN427" s="133"/>
      <c r="AO427" s="246"/>
      <c r="AP427" s="246"/>
    </row>
    <row collapsed="false" customFormat="true" customHeight="true" hidden="false" ht="15.75" outlineLevel="0" r="428" s="187">
      <c r="A428" s="71" t="n">
        <v>249</v>
      </c>
      <c r="B428" s="38" t="n">
        <v>8248</v>
      </c>
      <c r="C428" s="55" t="s">
        <v>820</v>
      </c>
      <c r="D428" s="71" t="s">
        <v>858</v>
      </c>
      <c r="E428" s="74" t="s">
        <v>822</v>
      </c>
      <c r="F428" s="34" t="s">
        <v>823</v>
      </c>
      <c r="G428" s="71"/>
      <c r="H428" s="71"/>
      <c r="I428" s="71"/>
      <c r="J428" s="71"/>
      <c r="K428" s="71" t="s">
        <v>683</v>
      </c>
      <c r="L428" s="71" t="s">
        <v>683</v>
      </c>
      <c r="M428" s="244" t="n">
        <v>25340</v>
      </c>
      <c r="N428" s="244" t="n">
        <v>23104</v>
      </c>
      <c r="O428" s="244" t="n">
        <v>1819</v>
      </c>
      <c r="P428" s="244" t="s">
        <v>319</v>
      </c>
      <c r="Q428" s="244" t="n">
        <v>2589</v>
      </c>
      <c r="R428" s="244" t="s">
        <v>319</v>
      </c>
      <c r="S428" s="244" t="n">
        <v>1771</v>
      </c>
      <c r="T428" s="244" t="s">
        <v>319</v>
      </c>
      <c r="U428" s="244" t="n">
        <v>1668</v>
      </c>
      <c r="V428" s="244" t="s">
        <v>319</v>
      </c>
      <c r="W428" s="244" t="n">
        <v>1252</v>
      </c>
      <c r="X428" s="244" t="s">
        <v>319</v>
      </c>
      <c r="Y428" s="244" t="n">
        <v>1159</v>
      </c>
      <c r="Z428" s="244" t="s">
        <v>319</v>
      </c>
      <c r="AA428" s="244" t="n">
        <v>565</v>
      </c>
      <c r="AB428" s="244" t="s">
        <v>319</v>
      </c>
      <c r="AC428" s="244"/>
      <c r="AD428" s="244" t="s">
        <v>319</v>
      </c>
      <c r="AE428" s="244" t="n">
        <v>2126</v>
      </c>
      <c r="AF428" s="244" t="s">
        <v>319</v>
      </c>
      <c r="AG428" s="244" t="n">
        <v>1655</v>
      </c>
      <c r="AH428" s="244" t="s">
        <v>319</v>
      </c>
      <c r="AI428" s="244" t="n">
        <v>1396</v>
      </c>
      <c r="AJ428" s="244" t="s">
        <v>319</v>
      </c>
      <c r="AK428" s="244" t="n">
        <v>1623</v>
      </c>
      <c r="AL428" s="244" t="s">
        <v>319</v>
      </c>
      <c r="AM428" s="245" t="n">
        <v>17623</v>
      </c>
      <c r="AN428" s="133"/>
      <c r="AO428" s="246"/>
      <c r="AP428" s="246"/>
    </row>
    <row collapsed="false" customFormat="true" customHeight="true" hidden="false" ht="15.75" outlineLevel="0" r="429" s="187">
      <c r="A429" s="71"/>
      <c r="B429" s="38"/>
      <c r="C429" s="55"/>
      <c r="D429" s="71"/>
      <c r="E429" s="74" t="s">
        <v>824</v>
      </c>
      <c r="F429" s="34" t="s">
        <v>823</v>
      </c>
      <c r="G429" s="71" t="s">
        <v>859</v>
      </c>
      <c r="H429" s="71" t="n">
        <v>27</v>
      </c>
      <c r="I429" s="71" t="s">
        <v>860</v>
      </c>
      <c r="J429" s="243" t="n">
        <v>3</v>
      </c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229"/>
      <c r="AN429" s="133"/>
      <c r="AO429" s="246"/>
      <c r="AP429" s="246"/>
    </row>
    <row collapsed="false" customFormat="true" customHeight="true" hidden="false" ht="15.75" outlineLevel="0" r="430" s="187">
      <c r="A430" s="71" t="n">
        <v>250</v>
      </c>
      <c r="B430" s="247" t="n">
        <v>8249</v>
      </c>
      <c r="C430" s="55" t="s">
        <v>820</v>
      </c>
      <c r="D430" s="71" t="s">
        <v>858</v>
      </c>
      <c r="E430" s="74" t="s">
        <v>824</v>
      </c>
      <c r="F430" s="34" t="s">
        <v>823</v>
      </c>
      <c r="G430" s="71" t="s">
        <v>859</v>
      </c>
      <c r="H430" s="71" t="n">
        <v>30</v>
      </c>
      <c r="I430" s="71" t="s">
        <v>860</v>
      </c>
      <c r="J430" s="243" t="n">
        <v>6</v>
      </c>
      <c r="K430" s="71" t="s">
        <v>683</v>
      </c>
      <c r="L430" s="71" t="s">
        <v>683</v>
      </c>
      <c r="M430" s="244" t="n">
        <v>12573</v>
      </c>
      <c r="N430" s="244" t="n">
        <v>15898</v>
      </c>
      <c r="O430" s="244" t="n">
        <v>677</v>
      </c>
      <c r="P430" s="244" t="s">
        <v>319</v>
      </c>
      <c r="Q430" s="244" t="n">
        <v>1814</v>
      </c>
      <c r="R430" s="244" t="s">
        <v>319</v>
      </c>
      <c r="S430" s="244" t="n">
        <v>458</v>
      </c>
      <c r="T430" s="244" t="s">
        <v>319</v>
      </c>
      <c r="U430" s="244" t="n">
        <v>2230</v>
      </c>
      <c r="V430" s="244" t="s">
        <v>319</v>
      </c>
      <c r="W430" s="244" t="n">
        <v>597</v>
      </c>
      <c r="X430" s="244" t="s">
        <v>319</v>
      </c>
      <c r="Y430" s="244" t="n">
        <v>574</v>
      </c>
      <c r="Z430" s="244" t="s">
        <v>319</v>
      </c>
      <c r="AA430" s="244" t="n">
        <v>625</v>
      </c>
      <c r="AB430" s="244" t="s">
        <v>319</v>
      </c>
      <c r="AC430" s="244" t="n">
        <v>1153</v>
      </c>
      <c r="AD430" s="244" t="s">
        <v>319</v>
      </c>
      <c r="AE430" s="244" t="n">
        <v>307</v>
      </c>
      <c r="AF430" s="244" t="s">
        <v>319</v>
      </c>
      <c r="AG430" s="244" t="n">
        <v>1792</v>
      </c>
      <c r="AH430" s="244" t="s">
        <v>319</v>
      </c>
      <c r="AI430" s="244" t="n">
        <v>1084</v>
      </c>
      <c r="AJ430" s="244" t="s">
        <v>319</v>
      </c>
      <c r="AK430" s="244" t="n">
        <v>856</v>
      </c>
      <c r="AL430" s="244" t="s">
        <v>319</v>
      </c>
      <c r="AM430" s="245" t="n">
        <v>12167</v>
      </c>
      <c r="AN430" s="133"/>
      <c r="AO430" s="246"/>
      <c r="AP430" s="246"/>
    </row>
    <row collapsed="false" customFormat="true" customHeight="true" hidden="false" ht="15.75" outlineLevel="0" r="431" s="187">
      <c r="A431" s="71" t="n">
        <v>251</v>
      </c>
      <c r="B431" s="247" t="n">
        <v>8250</v>
      </c>
      <c r="C431" s="55" t="s">
        <v>820</v>
      </c>
      <c r="D431" s="71" t="s">
        <v>858</v>
      </c>
      <c r="E431" s="74" t="s">
        <v>824</v>
      </c>
      <c r="F431" s="34" t="s">
        <v>823</v>
      </c>
      <c r="G431" s="71" t="s">
        <v>859</v>
      </c>
      <c r="H431" s="71" t="n">
        <v>30</v>
      </c>
      <c r="I431" s="71" t="s">
        <v>860</v>
      </c>
      <c r="J431" s="243" t="n">
        <v>6</v>
      </c>
      <c r="K431" s="71" t="s">
        <v>683</v>
      </c>
      <c r="L431" s="71" t="s">
        <v>683</v>
      </c>
      <c r="M431" s="244" t="n">
        <v>12458</v>
      </c>
      <c r="N431" s="244" t="n">
        <v>11073</v>
      </c>
      <c r="O431" s="244" t="n">
        <v>605</v>
      </c>
      <c r="P431" s="244" t="s">
        <v>319</v>
      </c>
      <c r="Q431" s="244" t="n">
        <v>1578</v>
      </c>
      <c r="R431" s="244" t="s">
        <v>319</v>
      </c>
      <c r="S431" s="244" t="n">
        <v>798</v>
      </c>
      <c r="T431" s="244" t="s">
        <v>319</v>
      </c>
      <c r="U431" s="244" t="n">
        <v>1127</v>
      </c>
      <c r="V431" s="244" t="s">
        <v>319</v>
      </c>
      <c r="W431" s="244" t="n">
        <v>660</v>
      </c>
      <c r="X431" s="244" t="s">
        <v>319</v>
      </c>
      <c r="Y431" s="244" t="n">
        <v>471</v>
      </c>
      <c r="Z431" s="244" t="s">
        <v>319</v>
      </c>
      <c r="AA431" s="244" t="n">
        <v>414</v>
      </c>
      <c r="AB431" s="244" t="s">
        <v>319</v>
      </c>
      <c r="AC431" s="244" t="n">
        <v>335</v>
      </c>
      <c r="AD431" s="244" t="s">
        <v>319</v>
      </c>
      <c r="AE431" s="244" t="n">
        <v>561</v>
      </c>
      <c r="AF431" s="244" t="s">
        <v>319</v>
      </c>
      <c r="AG431" s="244" t="n">
        <v>1124</v>
      </c>
      <c r="AH431" s="244" t="s">
        <v>319</v>
      </c>
      <c r="AI431" s="244" t="n">
        <v>796</v>
      </c>
      <c r="AJ431" s="244" t="s">
        <v>319</v>
      </c>
      <c r="AK431" s="244" t="n">
        <v>1011</v>
      </c>
      <c r="AL431" s="244" t="s">
        <v>319</v>
      </c>
      <c r="AM431" s="245" t="n">
        <v>9480</v>
      </c>
      <c r="AN431" s="133"/>
      <c r="AO431" s="246"/>
      <c r="AP431" s="246"/>
    </row>
    <row collapsed="false" customFormat="true" customHeight="true" hidden="false" ht="15.75" outlineLevel="0" r="432" s="187">
      <c r="A432" s="71" t="n">
        <v>252</v>
      </c>
      <c r="B432" s="247" t="n">
        <v>8251</v>
      </c>
      <c r="C432" s="55" t="s">
        <v>820</v>
      </c>
      <c r="D432" s="71" t="s">
        <v>858</v>
      </c>
      <c r="E432" s="74" t="s">
        <v>824</v>
      </c>
      <c r="F432" s="34" t="s">
        <v>823</v>
      </c>
      <c r="G432" s="71" t="s">
        <v>859</v>
      </c>
      <c r="H432" s="71" t="n">
        <v>5</v>
      </c>
      <c r="I432" s="71" t="s">
        <v>860</v>
      </c>
      <c r="J432" s="243" t="n">
        <v>1</v>
      </c>
      <c r="K432" s="71" t="s">
        <v>683</v>
      </c>
      <c r="L432" s="71" t="s">
        <v>683</v>
      </c>
      <c r="M432" s="244" t="n">
        <v>14298</v>
      </c>
      <c r="N432" s="244" t="n">
        <v>10652</v>
      </c>
      <c r="O432" s="244" t="n">
        <v>172</v>
      </c>
      <c r="P432" s="244" t="s">
        <v>319</v>
      </c>
      <c r="Q432" s="244" t="n">
        <v>2544</v>
      </c>
      <c r="R432" s="244" t="s">
        <v>319</v>
      </c>
      <c r="S432" s="244" t="n">
        <v>672</v>
      </c>
      <c r="T432" s="244" t="s">
        <v>319</v>
      </c>
      <c r="U432" s="244" t="n">
        <v>695</v>
      </c>
      <c r="V432" s="244" t="s">
        <v>319</v>
      </c>
      <c r="W432" s="244" t="n">
        <v>276</v>
      </c>
      <c r="X432" s="244" t="s">
        <v>319</v>
      </c>
      <c r="Y432" s="244" t="n">
        <v>323</v>
      </c>
      <c r="Z432" s="244" t="s">
        <v>319</v>
      </c>
      <c r="AA432" s="244" t="n">
        <v>333</v>
      </c>
      <c r="AB432" s="244" t="s">
        <v>319</v>
      </c>
      <c r="AC432" s="244" t="n">
        <v>1824</v>
      </c>
      <c r="AD432" s="244" t="s">
        <v>319</v>
      </c>
      <c r="AE432" s="244" t="n">
        <v>1601</v>
      </c>
      <c r="AF432" s="244" t="s">
        <v>319</v>
      </c>
      <c r="AG432" s="244" t="n">
        <v>1534</v>
      </c>
      <c r="AH432" s="244" t="s">
        <v>319</v>
      </c>
      <c r="AI432" s="244" t="n">
        <v>493</v>
      </c>
      <c r="AJ432" s="244" t="s">
        <v>319</v>
      </c>
      <c r="AK432" s="244" t="n">
        <v>1872</v>
      </c>
      <c r="AL432" s="244" t="s">
        <v>319</v>
      </c>
      <c r="AM432" s="245" t="n">
        <v>12339</v>
      </c>
      <c r="AN432" s="133"/>
      <c r="AO432" s="246"/>
      <c r="AP432" s="246"/>
    </row>
    <row collapsed="false" customFormat="true" customHeight="true" hidden="false" ht="15.75" outlineLevel="0" r="433" s="187">
      <c r="A433" s="71" t="n">
        <v>253</v>
      </c>
      <c r="B433" s="247" t="n">
        <v>8252</v>
      </c>
      <c r="C433" s="55" t="s">
        <v>820</v>
      </c>
      <c r="D433" s="71" t="s">
        <v>858</v>
      </c>
      <c r="E433" s="74" t="s">
        <v>824</v>
      </c>
      <c r="F433" s="34" t="s">
        <v>823</v>
      </c>
      <c r="G433" s="71" t="s">
        <v>859</v>
      </c>
      <c r="H433" s="71" t="n">
        <v>5</v>
      </c>
      <c r="I433" s="71" t="s">
        <v>860</v>
      </c>
      <c r="J433" s="243" t="n">
        <v>1</v>
      </c>
      <c r="K433" s="71" t="s">
        <v>683</v>
      </c>
      <c r="L433" s="71" t="s">
        <v>683</v>
      </c>
      <c r="M433" s="244" t="n">
        <v>2518</v>
      </c>
      <c r="N433" s="244" t="n">
        <v>2229</v>
      </c>
      <c r="O433" s="244" t="n">
        <v>197</v>
      </c>
      <c r="P433" s="244" t="s">
        <v>319</v>
      </c>
      <c r="Q433" s="244" t="n">
        <v>295</v>
      </c>
      <c r="R433" s="244" t="s">
        <v>319</v>
      </c>
      <c r="S433" s="244" t="n">
        <v>221</v>
      </c>
      <c r="T433" s="244" t="s">
        <v>319</v>
      </c>
      <c r="U433" s="244" t="n">
        <v>190</v>
      </c>
      <c r="V433" s="244" t="s">
        <v>319</v>
      </c>
      <c r="W433" s="244" t="n">
        <v>133</v>
      </c>
      <c r="X433" s="244" t="s">
        <v>319</v>
      </c>
      <c r="Y433" s="244" t="n">
        <v>144</v>
      </c>
      <c r="Z433" s="244" t="s">
        <v>319</v>
      </c>
      <c r="AA433" s="244" t="n">
        <v>158</v>
      </c>
      <c r="AB433" s="244" t="s">
        <v>319</v>
      </c>
      <c r="AC433" s="244" t="n">
        <v>31</v>
      </c>
      <c r="AD433" s="244" t="s">
        <v>319</v>
      </c>
      <c r="AE433" s="244" t="n">
        <v>94</v>
      </c>
      <c r="AF433" s="244" t="s">
        <v>319</v>
      </c>
      <c r="AG433" s="244" t="n">
        <v>162</v>
      </c>
      <c r="AH433" s="244" t="s">
        <v>319</v>
      </c>
      <c r="AI433" s="244" t="n">
        <v>187</v>
      </c>
      <c r="AJ433" s="244" t="s">
        <v>319</v>
      </c>
      <c r="AK433" s="244" t="n">
        <v>94</v>
      </c>
      <c r="AL433" s="244" t="s">
        <v>319</v>
      </c>
      <c r="AM433" s="245" t="n">
        <v>1906</v>
      </c>
      <c r="AN433" s="133"/>
      <c r="AO433" s="246"/>
      <c r="AP433" s="246"/>
    </row>
    <row collapsed="false" customFormat="true" customHeight="true" hidden="false" ht="15.75" outlineLevel="0" r="434" s="187">
      <c r="A434" s="71" t="n">
        <v>254</v>
      </c>
      <c r="B434" s="247" t="n">
        <v>8253</v>
      </c>
      <c r="C434" s="55" t="s">
        <v>820</v>
      </c>
      <c r="D434" s="71" t="s">
        <v>858</v>
      </c>
      <c r="E434" s="74" t="s">
        <v>824</v>
      </c>
      <c r="F434" s="34" t="s">
        <v>823</v>
      </c>
      <c r="G434" s="71" t="s">
        <v>859</v>
      </c>
      <c r="H434" s="71" t="n">
        <v>5</v>
      </c>
      <c r="I434" s="71" t="s">
        <v>860</v>
      </c>
      <c r="J434" s="243" t="n">
        <v>1</v>
      </c>
      <c r="K434" s="71" t="s">
        <v>683</v>
      </c>
      <c r="L434" s="71" t="s">
        <v>683</v>
      </c>
      <c r="M434" s="244" t="n">
        <v>2137</v>
      </c>
      <c r="N434" s="244" t="n">
        <v>2231</v>
      </c>
      <c r="O434" s="244" t="n">
        <v>251</v>
      </c>
      <c r="P434" s="244" t="s">
        <v>319</v>
      </c>
      <c r="Q434" s="244" t="n">
        <v>368</v>
      </c>
      <c r="R434" s="244" t="s">
        <v>319</v>
      </c>
      <c r="S434" s="244" t="n">
        <v>369</v>
      </c>
      <c r="T434" s="244" t="s">
        <v>319</v>
      </c>
      <c r="U434" s="244" t="n">
        <v>130</v>
      </c>
      <c r="V434" s="244" t="s">
        <v>319</v>
      </c>
      <c r="W434" s="244" t="n">
        <v>113</v>
      </c>
      <c r="X434" s="244" t="s">
        <v>319</v>
      </c>
      <c r="Y434" s="244" t="n">
        <v>195</v>
      </c>
      <c r="Z434" s="244" t="s">
        <v>319</v>
      </c>
      <c r="AA434" s="244" t="n">
        <v>185</v>
      </c>
      <c r="AB434" s="244" t="s">
        <v>319</v>
      </c>
      <c r="AC434" s="244" t="n">
        <v>21</v>
      </c>
      <c r="AD434" s="244" t="s">
        <v>319</v>
      </c>
      <c r="AE434" s="244" t="n">
        <v>53</v>
      </c>
      <c r="AF434" s="244" t="s">
        <v>319</v>
      </c>
      <c r="AG434" s="244" t="n">
        <v>163</v>
      </c>
      <c r="AH434" s="244" t="s">
        <v>319</v>
      </c>
      <c r="AI434" s="244" t="n">
        <v>326</v>
      </c>
      <c r="AJ434" s="244" t="s">
        <v>319</v>
      </c>
      <c r="AK434" s="244" t="n">
        <v>36</v>
      </c>
      <c r="AL434" s="244" t="s">
        <v>319</v>
      </c>
      <c r="AM434" s="245" t="n">
        <v>2210</v>
      </c>
      <c r="AN434" s="133"/>
      <c r="AO434" s="246"/>
      <c r="AP434" s="246"/>
    </row>
    <row collapsed="false" customFormat="true" customHeight="true" hidden="false" ht="15.75" outlineLevel="0" r="435" s="187">
      <c r="A435" s="71" t="n">
        <v>255</v>
      </c>
      <c r="B435" s="247" t="n">
        <v>8254</v>
      </c>
      <c r="C435" s="55" t="s">
        <v>820</v>
      </c>
      <c r="D435" s="71" t="s">
        <v>858</v>
      </c>
      <c r="E435" s="74" t="s">
        <v>824</v>
      </c>
      <c r="F435" s="34" t="s">
        <v>823</v>
      </c>
      <c r="G435" s="71" t="s">
        <v>859</v>
      </c>
      <c r="H435" s="71" t="n">
        <v>6</v>
      </c>
      <c r="I435" s="71" t="s">
        <v>860</v>
      </c>
      <c r="J435" s="243" t="n">
        <v>2</v>
      </c>
      <c r="K435" s="71" t="s">
        <v>683</v>
      </c>
      <c r="L435" s="71" t="s">
        <v>683</v>
      </c>
      <c r="M435" s="244" t="n">
        <v>12646</v>
      </c>
      <c r="N435" s="244" t="n">
        <v>12145</v>
      </c>
      <c r="O435" s="244" t="n">
        <v>678</v>
      </c>
      <c r="P435" s="244" t="s">
        <v>319</v>
      </c>
      <c r="Q435" s="244" t="n">
        <v>2125</v>
      </c>
      <c r="R435" s="244" t="s">
        <v>319</v>
      </c>
      <c r="S435" s="244" t="n">
        <v>837</v>
      </c>
      <c r="T435" s="244" t="s">
        <v>319</v>
      </c>
      <c r="U435" s="244" t="n">
        <v>1026</v>
      </c>
      <c r="V435" s="244" t="s">
        <v>319</v>
      </c>
      <c r="W435" s="244" t="n">
        <v>600</v>
      </c>
      <c r="X435" s="244" t="s">
        <v>319</v>
      </c>
      <c r="Y435" s="244" t="n">
        <v>450</v>
      </c>
      <c r="Z435" s="244" t="s">
        <v>319</v>
      </c>
      <c r="AA435" s="244" t="n">
        <v>369</v>
      </c>
      <c r="AB435" s="244" t="s">
        <v>319</v>
      </c>
      <c r="AC435" s="244" t="n">
        <v>1716</v>
      </c>
      <c r="AD435" s="244" t="s">
        <v>319</v>
      </c>
      <c r="AE435" s="244" t="n">
        <v>540</v>
      </c>
      <c r="AF435" s="244" t="s">
        <v>319</v>
      </c>
      <c r="AG435" s="244" t="n">
        <v>1002</v>
      </c>
      <c r="AH435" s="244" t="s">
        <v>319</v>
      </c>
      <c r="AI435" s="244" t="n">
        <v>451</v>
      </c>
      <c r="AJ435" s="244" t="s">
        <v>319</v>
      </c>
      <c r="AK435" s="244" t="n">
        <v>1127</v>
      </c>
      <c r="AL435" s="244" t="s">
        <v>319</v>
      </c>
      <c r="AM435" s="245" t="n">
        <v>10921</v>
      </c>
      <c r="AN435" s="133"/>
      <c r="AO435" s="246"/>
      <c r="AP435" s="246"/>
    </row>
    <row collapsed="false" customFormat="true" customHeight="true" hidden="false" ht="15.75" outlineLevel="0" r="436" s="187">
      <c r="A436" s="71" t="n">
        <v>256</v>
      </c>
      <c r="B436" s="247" t="n">
        <v>8255</v>
      </c>
      <c r="C436" s="55" t="s">
        <v>820</v>
      </c>
      <c r="D436" s="71" t="s">
        <v>858</v>
      </c>
      <c r="E436" s="74" t="s">
        <v>824</v>
      </c>
      <c r="F436" s="34" t="s">
        <v>823</v>
      </c>
      <c r="G436" s="71" t="s">
        <v>859</v>
      </c>
      <c r="H436" s="71" t="n">
        <v>9</v>
      </c>
      <c r="I436" s="71" t="s">
        <v>860</v>
      </c>
      <c r="J436" s="243" t="n">
        <v>3</v>
      </c>
      <c r="K436" s="71" t="s">
        <v>683</v>
      </c>
      <c r="L436" s="71" t="s">
        <v>683</v>
      </c>
      <c r="M436" s="244" t="n">
        <v>8659</v>
      </c>
      <c r="N436" s="244" t="n">
        <v>7397</v>
      </c>
      <c r="O436" s="244" t="n">
        <v>86</v>
      </c>
      <c r="P436" s="244" t="s">
        <v>319</v>
      </c>
      <c r="Q436" s="244" t="n">
        <v>1416</v>
      </c>
      <c r="R436" s="244" t="s">
        <v>319</v>
      </c>
      <c r="S436" s="244" t="n">
        <v>553</v>
      </c>
      <c r="T436" s="244" t="s">
        <v>319</v>
      </c>
      <c r="U436" s="244" t="n">
        <v>362</v>
      </c>
      <c r="V436" s="244" t="s">
        <v>319</v>
      </c>
      <c r="W436" s="244" t="n">
        <v>265</v>
      </c>
      <c r="X436" s="244" t="s">
        <v>319</v>
      </c>
      <c r="Y436" s="244" t="n">
        <v>365</v>
      </c>
      <c r="Z436" s="244" t="s">
        <v>319</v>
      </c>
      <c r="AA436" s="244" t="n">
        <v>120</v>
      </c>
      <c r="AB436" s="244" t="s">
        <v>319</v>
      </c>
      <c r="AC436" s="244" t="n">
        <v>1339</v>
      </c>
      <c r="AD436" s="244" t="s">
        <v>319</v>
      </c>
      <c r="AE436" s="244" t="n">
        <v>391</v>
      </c>
      <c r="AF436" s="244" t="s">
        <v>319</v>
      </c>
      <c r="AG436" s="244" t="n">
        <v>829</v>
      </c>
      <c r="AH436" s="244" t="s">
        <v>319</v>
      </c>
      <c r="AI436" s="244" t="n">
        <v>249</v>
      </c>
      <c r="AJ436" s="244" t="s">
        <v>319</v>
      </c>
      <c r="AK436" s="244" t="n">
        <v>171</v>
      </c>
      <c r="AL436" s="244" t="s">
        <v>319</v>
      </c>
      <c r="AM436" s="245" t="n">
        <v>6146</v>
      </c>
      <c r="AN436" s="133"/>
      <c r="AO436" s="246"/>
      <c r="AP436" s="246"/>
    </row>
    <row collapsed="false" customFormat="true" customHeight="true" hidden="false" ht="15.75" outlineLevel="0" r="437" s="187">
      <c r="A437" s="71" t="n">
        <v>257</v>
      </c>
      <c r="B437" s="247" t="n">
        <v>8256</v>
      </c>
      <c r="C437" s="55" t="s">
        <v>820</v>
      </c>
      <c r="D437" s="71" t="s">
        <v>858</v>
      </c>
      <c r="E437" s="74" t="s">
        <v>824</v>
      </c>
      <c r="F437" s="34" t="s">
        <v>823</v>
      </c>
      <c r="G437" s="71" t="s">
        <v>859</v>
      </c>
      <c r="H437" s="71" t="n">
        <v>6</v>
      </c>
      <c r="I437" s="71" t="s">
        <v>860</v>
      </c>
      <c r="J437" s="243" t="n">
        <v>2</v>
      </c>
      <c r="K437" s="71" t="s">
        <v>683</v>
      </c>
      <c r="L437" s="71" t="s">
        <v>683</v>
      </c>
      <c r="M437" s="244" t="n">
        <v>8696</v>
      </c>
      <c r="N437" s="244" t="n">
        <v>8572</v>
      </c>
      <c r="O437" s="244" t="n">
        <v>812</v>
      </c>
      <c r="P437" s="244" t="s">
        <v>319</v>
      </c>
      <c r="Q437" s="244" t="n">
        <v>324</v>
      </c>
      <c r="R437" s="244" t="s">
        <v>319</v>
      </c>
      <c r="S437" s="244" t="n">
        <v>515</v>
      </c>
      <c r="T437" s="244" t="s">
        <v>319</v>
      </c>
      <c r="U437" s="244" t="n">
        <v>493</v>
      </c>
      <c r="V437" s="244" t="s">
        <v>319</v>
      </c>
      <c r="W437" s="244" t="n">
        <v>435</v>
      </c>
      <c r="X437" s="244" t="s">
        <v>319</v>
      </c>
      <c r="Y437" s="244" t="n">
        <v>708</v>
      </c>
      <c r="Z437" s="244" t="s">
        <v>319</v>
      </c>
      <c r="AA437" s="244" t="n">
        <v>675</v>
      </c>
      <c r="AB437" s="244" t="s">
        <v>319</v>
      </c>
      <c r="AC437" s="244" t="n">
        <v>315</v>
      </c>
      <c r="AD437" s="244" t="s">
        <v>319</v>
      </c>
      <c r="AE437" s="244" t="n">
        <v>442</v>
      </c>
      <c r="AF437" s="244" t="s">
        <v>319</v>
      </c>
      <c r="AG437" s="244" t="n">
        <v>881</v>
      </c>
      <c r="AH437" s="244" t="s">
        <v>319</v>
      </c>
      <c r="AI437" s="244" t="n">
        <v>648</v>
      </c>
      <c r="AJ437" s="244" t="s">
        <v>319</v>
      </c>
      <c r="AK437" s="244" t="n">
        <v>487</v>
      </c>
      <c r="AL437" s="244" t="s">
        <v>319</v>
      </c>
      <c r="AM437" s="245" t="n">
        <v>6735</v>
      </c>
      <c r="AN437" s="133"/>
      <c r="AO437" s="246"/>
      <c r="AP437" s="246"/>
    </row>
    <row collapsed="false" customFormat="true" customHeight="true" hidden="false" ht="15.75" outlineLevel="0" r="438" s="187">
      <c r="A438" s="71" t="n">
        <v>258</v>
      </c>
      <c r="B438" s="247" t="n">
        <v>8257</v>
      </c>
      <c r="C438" s="55" t="s">
        <v>820</v>
      </c>
      <c r="D438" s="71" t="s">
        <v>858</v>
      </c>
      <c r="E438" s="74" t="s">
        <v>824</v>
      </c>
      <c r="F438" s="34" t="s">
        <v>823</v>
      </c>
      <c r="G438" s="71" t="s">
        <v>859</v>
      </c>
      <c r="H438" s="71" t="n">
        <v>6</v>
      </c>
      <c r="I438" s="71" t="s">
        <v>860</v>
      </c>
      <c r="J438" s="243" t="n">
        <v>2</v>
      </c>
      <c r="K438" s="71" t="s">
        <v>683</v>
      </c>
      <c r="L438" s="71" t="s">
        <v>683</v>
      </c>
      <c r="M438" s="244" t="n">
        <v>19833</v>
      </c>
      <c r="N438" s="244" t="n">
        <v>18394</v>
      </c>
      <c r="O438" s="244" t="n">
        <v>542</v>
      </c>
      <c r="P438" s="244" t="s">
        <v>319</v>
      </c>
      <c r="Q438" s="244" t="n">
        <v>2837</v>
      </c>
      <c r="R438" s="244" t="s">
        <v>319</v>
      </c>
      <c r="S438" s="244" t="n">
        <v>1323</v>
      </c>
      <c r="T438" s="244" t="s">
        <v>319</v>
      </c>
      <c r="U438" s="244" t="n">
        <v>1348</v>
      </c>
      <c r="V438" s="244" t="s">
        <v>319</v>
      </c>
      <c r="W438" s="244" t="n">
        <v>1004</v>
      </c>
      <c r="X438" s="244" t="s">
        <v>319</v>
      </c>
      <c r="Y438" s="244" t="n">
        <v>705</v>
      </c>
      <c r="Z438" s="244" t="s">
        <v>319</v>
      </c>
      <c r="AA438" s="244" t="n">
        <v>674</v>
      </c>
      <c r="AB438" s="244" t="s">
        <v>319</v>
      </c>
      <c r="AC438" s="244" t="n">
        <v>1331</v>
      </c>
      <c r="AD438" s="244" t="s">
        <v>319</v>
      </c>
      <c r="AE438" s="244" t="n">
        <v>1026</v>
      </c>
      <c r="AF438" s="244" t="s">
        <v>319</v>
      </c>
      <c r="AG438" s="244" t="n">
        <v>1598</v>
      </c>
      <c r="AH438" s="244" t="s">
        <v>319</v>
      </c>
      <c r="AI438" s="244" t="n">
        <v>1236</v>
      </c>
      <c r="AJ438" s="244" t="s">
        <v>319</v>
      </c>
      <c r="AK438" s="244" t="n">
        <v>828</v>
      </c>
      <c r="AL438" s="244" t="s">
        <v>319</v>
      </c>
      <c r="AM438" s="245" t="n">
        <v>14452</v>
      </c>
      <c r="AN438" s="133"/>
      <c r="AO438" s="246"/>
      <c r="AP438" s="246"/>
    </row>
    <row collapsed="false" customFormat="true" customHeight="true" hidden="false" ht="15.75" outlineLevel="0" r="439" s="187">
      <c r="A439" s="71" t="n">
        <v>259</v>
      </c>
      <c r="B439" s="38" t="n">
        <v>8258</v>
      </c>
      <c r="C439" s="55" t="s">
        <v>820</v>
      </c>
      <c r="D439" s="71" t="s">
        <v>858</v>
      </c>
      <c r="E439" s="74" t="s">
        <v>822</v>
      </c>
      <c r="F439" s="34" t="s">
        <v>823</v>
      </c>
      <c r="G439" s="71"/>
      <c r="H439" s="71"/>
      <c r="I439" s="71"/>
      <c r="J439" s="71"/>
      <c r="K439" s="71" t="s">
        <v>683</v>
      </c>
      <c r="L439" s="71" t="s">
        <v>683</v>
      </c>
      <c r="M439" s="244" t="n">
        <v>150584</v>
      </c>
      <c r="N439" s="244" t="n">
        <v>68953</v>
      </c>
      <c r="O439" s="244" t="n">
        <v>7273</v>
      </c>
      <c r="P439" s="244" t="s">
        <v>319</v>
      </c>
      <c r="Q439" s="244" t="n">
        <v>5274</v>
      </c>
      <c r="R439" s="244" t="s">
        <v>319</v>
      </c>
      <c r="S439" s="244" t="n">
        <v>4715</v>
      </c>
      <c r="T439" s="244" t="s">
        <v>319</v>
      </c>
      <c r="U439" s="244" t="n">
        <v>3749</v>
      </c>
      <c r="V439" s="244" t="s">
        <v>319</v>
      </c>
      <c r="W439" s="244" t="n">
        <v>4288</v>
      </c>
      <c r="X439" s="244" t="s">
        <v>319</v>
      </c>
      <c r="Y439" s="244" t="n">
        <v>3209</v>
      </c>
      <c r="Z439" s="244" t="s">
        <v>319</v>
      </c>
      <c r="AA439" s="244" t="n">
        <v>3548</v>
      </c>
      <c r="AB439" s="244" t="s">
        <v>319</v>
      </c>
      <c r="AC439" s="244" t="n">
        <v>3432</v>
      </c>
      <c r="AD439" s="244" t="s">
        <v>319</v>
      </c>
      <c r="AE439" s="244" t="n">
        <v>4711</v>
      </c>
      <c r="AF439" s="244" t="s">
        <v>319</v>
      </c>
      <c r="AG439" s="244" t="n">
        <v>4633</v>
      </c>
      <c r="AH439" s="244" t="s">
        <v>319</v>
      </c>
      <c r="AI439" s="244" t="n">
        <v>6508</v>
      </c>
      <c r="AJ439" s="244" t="s">
        <v>319</v>
      </c>
      <c r="AK439" s="244" t="n">
        <v>5402</v>
      </c>
      <c r="AL439" s="244" t="s">
        <v>319</v>
      </c>
      <c r="AM439" s="245" t="n">
        <v>56742</v>
      </c>
      <c r="AN439" s="133"/>
      <c r="AO439" s="246"/>
      <c r="AP439" s="246"/>
    </row>
    <row collapsed="false" customFormat="true" customHeight="true" hidden="false" ht="15.75" outlineLevel="0" r="440" s="187">
      <c r="A440" s="71"/>
      <c r="B440" s="38"/>
      <c r="C440" s="55"/>
      <c r="D440" s="71"/>
      <c r="E440" s="74" t="s">
        <v>824</v>
      </c>
      <c r="F440" s="34" t="s">
        <v>823</v>
      </c>
      <c r="G440" s="71" t="s">
        <v>859</v>
      </c>
      <c r="H440" s="71" t="n">
        <v>81</v>
      </c>
      <c r="I440" s="71" t="s">
        <v>860</v>
      </c>
      <c r="J440" s="243" t="n">
        <v>9</v>
      </c>
      <c r="K440" s="71" t="s">
        <v>683</v>
      </c>
      <c r="L440" s="71" t="s">
        <v>683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229"/>
      <c r="AN440" s="133"/>
      <c r="AO440" s="246"/>
      <c r="AP440" s="246"/>
    </row>
    <row collapsed="false" customFormat="true" customHeight="true" hidden="false" ht="15.75" outlineLevel="0" r="441" s="187">
      <c r="A441" s="71" t="n">
        <v>260</v>
      </c>
      <c r="B441" s="247" t="n">
        <v>8259</v>
      </c>
      <c r="C441" s="55" t="s">
        <v>820</v>
      </c>
      <c r="D441" s="71" t="s">
        <v>858</v>
      </c>
      <c r="E441" s="74" t="s">
        <v>824</v>
      </c>
      <c r="F441" s="34" t="s">
        <v>823</v>
      </c>
      <c r="G441" s="71" t="s">
        <v>859</v>
      </c>
      <c r="H441" s="71" t="n">
        <v>3</v>
      </c>
      <c r="I441" s="71" t="s">
        <v>859</v>
      </c>
      <c r="J441" s="243" t="n">
        <v>1</v>
      </c>
      <c r="K441" s="71" t="s">
        <v>683</v>
      </c>
      <c r="L441" s="71" t="s">
        <v>683</v>
      </c>
      <c r="M441" s="244" t="n">
        <v>199862</v>
      </c>
      <c r="N441" s="244" t="n">
        <v>125154</v>
      </c>
      <c r="O441" s="244" t="n">
        <v>32137</v>
      </c>
      <c r="P441" s="244" t="s">
        <v>466</v>
      </c>
      <c r="Q441" s="244" t="n">
        <v>11222</v>
      </c>
      <c r="R441" s="244" t="s">
        <v>466</v>
      </c>
      <c r="S441" s="244" t="n">
        <v>12381</v>
      </c>
      <c r="T441" s="244" t="s">
        <v>466</v>
      </c>
      <c r="U441" s="244" t="n">
        <v>13385</v>
      </c>
      <c r="V441" s="244" t="s">
        <v>466</v>
      </c>
      <c r="W441" s="244" t="n">
        <v>7261</v>
      </c>
      <c r="X441" s="244" t="s">
        <v>466</v>
      </c>
      <c r="Y441" s="244" t="n">
        <v>6477</v>
      </c>
      <c r="Z441" s="244" t="s">
        <v>466</v>
      </c>
      <c r="AA441" s="244" t="n">
        <v>6819</v>
      </c>
      <c r="AB441" s="244" t="s">
        <v>466</v>
      </c>
      <c r="AC441" s="244" t="n">
        <v>5710</v>
      </c>
      <c r="AD441" s="244" t="s">
        <v>466</v>
      </c>
      <c r="AE441" s="244" t="n">
        <v>9469</v>
      </c>
      <c r="AF441" s="244" t="s">
        <v>466</v>
      </c>
      <c r="AG441" s="244" t="n">
        <v>6324</v>
      </c>
      <c r="AH441" s="244" t="s">
        <v>466</v>
      </c>
      <c r="AI441" s="244" t="n">
        <v>4433</v>
      </c>
      <c r="AJ441" s="244" t="s">
        <v>466</v>
      </c>
      <c r="AK441" s="244" t="n">
        <v>5088</v>
      </c>
      <c r="AL441" s="244" t="s">
        <v>466</v>
      </c>
      <c r="AM441" s="245" t="n">
        <v>120706</v>
      </c>
      <c r="AN441" s="133"/>
      <c r="AO441" s="246"/>
      <c r="AP441" s="246"/>
    </row>
    <row collapsed="false" customFormat="true" customHeight="true" hidden="false" ht="15.75" outlineLevel="0" r="442" s="187">
      <c r="A442" s="71" t="n">
        <v>261</v>
      </c>
      <c r="B442" s="38" t="n">
        <v>8260</v>
      </c>
      <c r="C442" s="55" t="s">
        <v>820</v>
      </c>
      <c r="D442" s="71" t="s">
        <v>858</v>
      </c>
      <c r="E442" s="74" t="s">
        <v>822</v>
      </c>
      <c r="F442" s="34" t="s">
        <v>823</v>
      </c>
      <c r="G442" s="71"/>
      <c r="H442" s="71"/>
      <c r="I442" s="71"/>
      <c r="J442" s="71"/>
      <c r="K442" s="71" t="s">
        <v>683</v>
      </c>
      <c r="L442" s="71" t="s">
        <v>683</v>
      </c>
      <c r="M442" s="244" t="n">
        <v>52830</v>
      </c>
      <c r="N442" s="244" t="n">
        <v>39459</v>
      </c>
      <c r="O442" s="244" t="n">
        <v>3208</v>
      </c>
      <c r="P442" s="244" t="s">
        <v>319</v>
      </c>
      <c r="Q442" s="244" t="n">
        <v>9422</v>
      </c>
      <c r="R442" s="244" t="s">
        <v>319</v>
      </c>
      <c r="S442" s="244" t="n">
        <v>3520</v>
      </c>
      <c r="T442" s="244" t="s">
        <v>319</v>
      </c>
      <c r="U442" s="244" t="n">
        <v>4615</v>
      </c>
      <c r="V442" s="244" t="s">
        <v>319</v>
      </c>
      <c r="W442" s="244" t="n">
        <v>3047</v>
      </c>
      <c r="X442" s="244" t="s">
        <v>319</v>
      </c>
      <c r="Y442" s="244" t="n">
        <v>2806</v>
      </c>
      <c r="Z442" s="244" t="s">
        <v>319</v>
      </c>
      <c r="AA442" s="244" t="n">
        <v>16686</v>
      </c>
      <c r="AB442" s="244" t="s">
        <v>319</v>
      </c>
      <c r="AC442" s="244" t="n">
        <v>17223</v>
      </c>
      <c r="AD442" s="244" t="s">
        <v>319</v>
      </c>
      <c r="AE442" s="244" t="n">
        <v>2117</v>
      </c>
      <c r="AF442" s="244" t="s">
        <v>319</v>
      </c>
      <c r="AG442" s="244" t="n">
        <v>17793</v>
      </c>
      <c r="AH442" s="244" t="s">
        <v>319</v>
      </c>
      <c r="AI442" s="244" t="n">
        <v>13330</v>
      </c>
      <c r="AJ442" s="244" t="s">
        <v>319</v>
      </c>
      <c r="AK442" s="244" t="n">
        <v>3964</v>
      </c>
      <c r="AL442" s="244" t="s">
        <v>319</v>
      </c>
      <c r="AM442" s="245" t="n">
        <v>97731</v>
      </c>
      <c r="AN442" s="133"/>
      <c r="AO442" s="246"/>
      <c r="AP442" s="246"/>
    </row>
    <row collapsed="false" customFormat="true" customHeight="true" hidden="false" ht="15.75" outlineLevel="0" r="443" s="187">
      <c r="A443" s="71"/>
      <c r="B443" s="38"/>
      <c r="C443" s="55"/>
      <c r="D443" s="71"/>
      <c r="E443" s="74" t="s">
        <v>824</v>
      </c>
      <c r="F443" s="34" t="s">
        <v>823</v>
      </c>
      <c r="G443" s="71" t="s">
        <v>859</v>
      </c>
      <c r="H443" s="71" t="n">
        <v>90</v>
      </c>
      <c r="I443" s="71" t="s">
        <v>860</v>
      </c>
      <c r="J443" s="243" t="n">
        <v>10</v>
      </c>
      <c r="K443" s="71" t="s">
        <v>683</v>
      </c>
      <c r="L443" s="71" t="s">
        <v>683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229"/>
      <c r="AN443" s="133"/>
      <c r="AO443" s="246"/>
      <c r="AP443" s="246"/>
    </row>
    <row collapsed="false" customFormat="true" customHeight="true" hidden="false" ht="15.75" outlineLevel="0" r="444" s="187">
      <c r="A444" s="71" t="n">
        <v>262</v>
      </c>
      <c r="B444" s="38" t="n">
        <v>8261</v>
      </c>
      <c r="C444" s="55" t="s">
        <v>820</v>
      </c>
      <c r="D444" s="71" t="s">
        <v>858</v>
      </c>
      <c r="E444" s="74" t="s">
        <v>822</v>
      </c>
      <c r="F444" s="34" t="s">
        <v>823</v>
      </c>
      <c r="G444" s="71"/>
      <c r="H444" s="71"/>
      <c r="I444" s="71"/>
      <c r="J444" s="71"/>
      <c r="K444" s="71" t="s">
        <v>683</v>
      </c>
      <c r="L444" s="71" t="s">
        <v>683</v>
      </c>
      <c r="M444" s="244" t="n">
        <v>36120</v>
      </c>
      <c r="N444" s="244" t="n">
        <v>35385</v>
      </c>
      <c r="O444" s="244" t="n">
        <v>3831</v>
      </c>
      <c r="P444" s="244" t="s">
        <v>319</v>
      </c>
      <c r="Q444" s="244" t="n">
        <v>7146</v>
      </c>
      <c r="R444" s="244" t="s">
        <v>319</v>
      </c>
      <c r="S444" s="244" t="n">
        <v>1750</v>
      </c>
      <c r="T444" s="244" t="s">
        <v>319</v>
      </c>
      <c r="U444" s="244" t="n">
        <v>2401</v>
      </c>
      <c r="V444" s="244" t="s">
        <v>319</v>
      </c>
      <c r="W444" s="244" t="n">
        <v>1894</v>
      </c>
      <c r="X444" s="244" t="s">
        <v>319</v>
      </c>
      <c r="Y444" s="244" t="n">
        <v>1835</v>
      </c>
      <c r="Z444" s="244" t="s">
        <v>319</v>
      </c>
      <c r="AA444" s="244" t="n">
        <v>2290</v>
      </c>
      <c r="AB444" s="244" t="s">
        <v>319</v>
      </c>
      <c r="AC444" s="244" t="n">
        <v>2287</v>
      </c>
      <c r="AD444" s="244" t="s">
        <v>319</v>
      </c>
      <c r="AE444" s="244" t="n">
        <v>1924</v>
      </c>
      <c r="AF444" s="244" t="s">
        <v>319</v>
      </c>
      <c r="AG444" s="244" t="n">
        <v>1973</v>
      </c>
      <c r="AH444" s="244" t="s">
        <v>319</v>
      </c>
      <c r="AI444" s="244" t="n">
        <v>867</v>
      </c>
      <c r="AJ444" s="244" t="s">
        <v>319</v>
      </c>
      <c r="AK444" s="244" t="n">
        <v>3970</v>
      </c>
      <c r="AL444" s="244" t="s">
        <v>319</v>
      </c>
      <c r="AM444" s="245" t="n">
        <v>32168</v>
      </c>
      <c r="AN444" s="133"/>
      <c r="AO444" s="246"/>
      <c r="AP444" s="246"/>
    </row>
    <row collapsed="false" customFormat="true" customHeight="true" hidden="false" ht="15.75" outlineLevel="0" r="445" s="187">
      <c r="A445" s="71"/>
      <c r="B445" s="38"/>
      <c r="C445" s="55"/>
      <c r="D445" s="71"/>
      <c r="E445" s="74" t="s">
        <v>824</v>
      </c>
      <c r="F445" s="34" t="s">
        <v>823</v>
      </c>
      <c r="G445" s="71" t="s">
        <v>859</v>
      </c>
      <c r="H445" s="71" t="n">
        <v>54</v>
      </c>
      <c r="I445" s="71" t="s">
        <v>860</v>
      </c>
      <c r="J445" s="243" t="n">
        <v>6</v>
      </c>
      <c r="K445" s="71" t="s">
        <v>683</v>
      </c>
      <c r="L445" s="71" t="s">
        <v>683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229"/>
      <c r="AN445" s="133"/>
      <c r="AO445" s="246"/>
      <c r="AP445" s="246"/>
    </row>
    <row collapsed="false" customFormat="true" customHeight="true" hidden="false" ht="15.75" outlineLevel="0" r="446" s="187">
      <c r="A446" s="71" t="n">
        <v>263</v>
      </c>
      <c r="B446" s="247" t="n">
        <v>8262</v>
      </c>
      <c r="C446" s="55" t="s">
        <v>820</v>
      </c>
      <c r="D446" s="71" t="s">
        <v>858</v>
      </c>
      <c r="E446" s="248"/>
      <c r="F446" s="34" t="s">
        <v>823</v>
      </c>
      <c r="G446" s="71" t="s">
        <v>859</v>
      </c>
      <c r="H446" s="71" t="n">
        <v>1</v>
      </c>
      <c r="I446" s="71"/>
      <c r="J446" s="243" t="n">
        <v>1</v>
      </c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229"/>
      <c r="AN446" s="133"/>
      <c r="AO446" s="246"/>
      <c r="AP446" s="246"/>
    </row>
    <row collapsed="false" customFormat="true" customHeight="true" hidden="false" ht="15.75" outlineLevel="0" r="447" s="187">
      <c r="A447" s="71" t="n">
        <v>264</v>
      </c>
      <c r="B447" s="38" t="n">
        <v>8263</v>
      </c>
      <c r="C447" s="55" t="s">
        <v>820</v>
      </c>
      <c r="D447" s="71" t="s">
        <v>858</v>
      </c>
      <c r="E447" s="74" t="s">
        <v>822</v>
      </c>
      <c r="F447" s="34" t="s">
        <v>823</v>
      </c>
      <c r="G447" s="71" t="s">
        <v>859</v>
      </c>
      <c r="H447" s="71" t="n">
        <v>9</v>
      </c>
      <c r="I447" s="71" t="s">
        <v>859</v>
      </c>
      <c r="J447" s="243" t="n">
        <v>1</v>
      </c>
      <c r="K447" s="71" t="s">
        <v>683</v>
      </c>
      <c r="L447" s="71" t="s">
        <v>683</v>
      </c>
      <c r="M447" s="244"/>
      <c r="N447" s="244" t="n">
        <v>232191</v>
      </c>
      <c r="O447" s="244" t="n">
        <v>23962</v>
      </c>
      <c r="P447" s="244" t="s">
        <v>466</v>
      </c>
      <c r="Q447" s="244" t="n">
        <v>25708</v>
      </c>
      <c r="R447" s="244" t="s">
        <v>466</v>
      </c>
      <c r="S447" s="244" t="n">
        <v>20802</v>
      </c>
      <c r="T447" s="244" t="s">
        <v>466</v>
      </c>
      <c r="U447" s="244" t="n">
        <v>22299</v>
      </c>
      <c r="V447" s="244" t="s">
        <v>466</v>
      </c>
      <c r="W447" s="244" t="n">
        <v>7876</v>
      </c>
      <c r="X447" s="244" t="s">
        <v>466</v>
      </c>
      <c r="Y447" s="244" t="n">
        <v>17416</v>
      </c>
      <c r="Z447" s="244" t="s">
        <v>466</v>
      </c>
      <c r="AA447" s="244" t="n">
        <v>13777</v>
      </c>
      <c r="AB447" s="244" t="s">
        <v>466</v>
      </c>
      <c r="AC447" s="244" t="n">
        <v>14523</v>
      </c>
      <c r="AD447" s="244" t="s">
        <v>466</v>
      </c>
      <c r="AE447" s="244" t="n">
        <v>17709</v>
      </c>
      <c r="AF447" s="244" t="s">
        <v>466</v>
      </c>
      <c r="AG447" s="244" t="n">
        <v>18808</v>
      </c>
      <c r="AH447" s="244" t="s">
        <v>466</v>
      </c>
      <c r="AI447" s="244"/>
      <c r="AJ447" s="244" t="s">
        <v>466</v>
      </c>
      <c r="AK447" s="244" t="n">
        <v>47067</v>
      </c>
      <c r="AL447" s="244" t="s">
        <v>466</v>
      </c>
      <c r="AM447" s="245" t="n">
        <v>229947</v>
      </c>
      <c r="AN447" s="133"/>
      <c r="AO447" s="246"/>
      <c r="AP447" s="246"/>
    </row>
    <row collapsed="false" customFormat="true" customHeight="true" hidden="false" ht="15.75" outlineLevel="0" r="448" s="187">
      <c r="A448" s="71"/>
      <c r="B448" s="38"/>
      <c r="C448" s="55"/>
      <c r="D448" s="71"/>
      <c r="E448" s="74" t="s">
        <v>824</v>
      </c>
      <c r="F448" s="34" t="s">
        <v>823</v>
      </c>
      <c r="G448" s="71"/>
      <c r="H448" s="71"/>
      <c r="I448" s="71"/>
      <c r="J448" s="243"/>
      <c r="K448" s="71" t="s">
        <v>683</v>
      </c>
      <c r="L448" s="71" t="s">
        <v>683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229"/>
      <c r="AN448" s="133"/>
      <c r="AO448" s="246"/>
      <c r="AP448" s="246"/>
    </row>
    <row collapsed="false" customFormat="true" customHeight="true" hidden="false" ht="15.75" outlineLevel="0" r="449" s="187">
      <c r="A449" s="71" t="n">
        <v>265</v>
      </c>
      <c r="B449" s="38" t="n">
        <v>8264</v>
      </c>
      <c r="C449" s="55" t="s">
        <v>820</v>
      </c>
      <c r="D449" s="71" t="s">
        <v>858</v>
      </c>
      <c r="E449" s="74" t="s">
        <v>822</v>
      </c>
      <c r="F449" s="34" t="s">
        <v>823</v>
      </c>
      <c r="G449" s="71"/>
      <c r="H449" s="71"/>
      <c r="I449" s="71"/>
      <c r="J449" s="71"/>
      <c r="K449" s="71" t="s">
        <v>683</v>
      </c>
      <c r="L449" s="71" t="s">
        <v>683</v>
      </c>
      <c r="M449" s="244"/>
      <c r="N449" s="244" t="n">
        <v>391634</v>
      </c>
      <c r="O449" s="244" t="n">
        <v>81933</v>
      </c>
      <c r="P449" s="244" t="s">
        <v>466</v>
      </c>
      <c r="Q449" s="244" t="n">
        <v>36392</v>
      </c>
      <c r="R449" s="244" t="s">
        <v>466</v>
      </c>
      <c r="S449" s="244" t="n">
        <v>23255</v>
      </c>
      <c r="T449" s="244" t="s">
        <v>466</v>
      </c>
      <c r="U449" s="244" t="n">
        <v>34792</v>
      </c>
      <c r="V449" s="244" t="s">
        <v>466</v>
      </c>
      <c r="W449" s="244" t="n">
        <v>20012</v>
      </c>
      <c r="X449" s="244" t="s">
        <v>466</v>
      </c>
      <c r="Y449" s="244" t="n">
        <v>26012</v>
      </c>
      <c r="Z449" s="244" t="s">
        <v>466</v>
      </c>
      <c r="AA449" s="244" t="n">
        <v>34363</v>
      </c>
      <c r="AB449" s="244" t="s">
        <v>466</v>
      </c>
      <c r="AC449" s="244" t="n">
        <v>28850</v>
      </c>
      <c r="AD449" s="244" t="s">
        <v>466</v>
      </c>
      <c r="AE449" s="244" t="n">
        <v>30016</v>
      </c>
      <c r="AF449" s="244" t="s">
        <v>466</v>
      </c>
      <c r="AG449" s="244" t="n">
        <v>34473</v>
      </c>
      <c r="AH449" s="244" t="s">
        <v>466</v>
      </c>
      <c r="AI449" s="244" t="n">
        <v>24642</v>
      </c>
      <c r="AJ449" s="244" t="s">
        <v>466</v>
      </c>
      <c r="AK449" s="244" t="n">
        <v>37673</v>
      </c>
      <c r="AL449" s="244" t="s">
        <v>466</v>
      </c>
      <c r="AM449" s="245" t="n">
        <v>412413</v>
      </c>
      <c r="AN449" s="133"/>
      <c r="AO449" s="246"/>
      <c r="AP449" s="246"/>
    </row>
    <row collapsed="false" customFormat="true" customHeight="true" hidden="false" ht="15.75" outlineLevel="0" r="450" s="187">
      <c r="A450" s="71"/>
      <c r="B450" s="38"/>
      <c r="C450" s="55"/>
      <c r="D450" s="71"/>
      <c r="E450" s="74" t="s">
        <v>824</v>
      </c>
      <c r="F450" s="34" t="s">
        <v>823</v>
      </c>
      <c r="G450" s="71" t="s">
        <v>859</v>
      </c>
      <c r="H450" s="71" t="n">
        <v>18</v>
      </c>
      <c r="I450" s="71" t="s">
        <v>859</v>
      </c>
      <c r="J450" s="243" t="n">
        <v>3</v>
      </c>
      <c r="K450" s="71" t="s">
        <v>683</v>
      </c>
      <c r="L450" s="71" t="s">
        <v>683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229"/>
      <c r="AN450" s="133"/>
      <c r="AO450" s="246"/>
      <c r="AP450" s="246"/>
    </row>
    <row collapsed="false" customFormat="true" customHeight="true" hidden="false" ht="15.75" outlineLevel="0" r="451" s="187">
      <c r="A451" s="71" t="n">
        <v>266</v>
      </c>
      <c r="B451" s="247" t="n">
        <v>8265</v>
      </c>
      <c r="C451" s="55" t="s">
        <v>820</v>
      </c>
      <c r="D451" s="71" t="s">
        <v>858</v>
      </c>
      <c r="E451" s="74" t="s">
        <v>824</v>
      </c>
      <c r="F451" s="34" t="s">
        <v>823</v>
      </c>
      <c r="G451" s="71"/>
      <c r="H451" s="71"/>
      <c r="I451" s="71"/>
      <c r="J451" s="71"/>
      <c r="K451" s="71" t="s">
        <v>683</v>
      </c>
      <c r="L451" s="71" t="s">
        <v>683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229"/>
      <c r="AN451" s="133"/>
      <c r="AO451" s="246"/>
      <c r="AP451" s="246"/>
    </row>
    <row collapsed="false" customFormat="true" customHeight="true" hidden="false" ht="15.75" outlineLevel="0" r="452" s="187">
      <c r="A452" s="71" t="n">
        <v>267</v>
      </c>
      <c r="B452" s="38" t="n">
        <v>8266</v>
      </c>
      <c r="C452" s="55" t="s">
        <v>820</v>
      </c>
      <c r="D452" s="71" t="s">
        <v>858</v>
      </c>
      <c r="E452" s="74" t="s">
        <v>822</v>
      </c>
      <c r="F452" s="34" t="s">
        <v>823</v>
      </c>
      <c r="G452" s="48" t="s">
        <v>859</v>
      </c>
      <c r="H452" s="48" t="n">
        <v>270</v>
      </c>
      <c r="I452" s="48" t="s">
        <v>862</v>
      </c>
      <c r="J452" s="48" t="n">
        <v>6</v>
      </c>
      <c r="K452" s="48" t="s">
        <v>206</v>
      </c>
      <c r="L452" s="48" t="s">
        <v>52</v>
      </c>
      <c r="M452" s="48"/>
      <c r="N452" s="250" t="e">
        <f aca="false"/>
        <v>#N/A</v>
      </c>
      <c r="O452" s="48" t="n">
        <v>166</v>
      </c>
      <c r="P452" s="48" t="s">
        <v>319</v>
      </c>
      <c r="Q452" s="48" t="n">
        <v>189</v>
      </c>
      <c r="R452" s="48" t="s">
        <v>319</v>
      </c>
      <c r="S452" s="48" t="n">
        <v>209</v>
      </c>
      <c r="T452" s="48" t="s">
        <v>319</v>
      </c>
      <c r="U452" s="48" t="n">
        <v>156</v>
      </c>
      <c r="V452" s="48" t="s">
        <v>319</v>
      </c>
      <c r="W452" s="48" t="n">
        <v>140</v>
      </c>
      <c r="X452" s="48" t="s">
        <v>319</v>
      </c>
      <c r="Y452" s="48" t="n">
        <v>135</v>
      </c>
      <c r="Z452" s="48" t="s">
        <v>319</v>
      </c>
      <c r="AA452" s="48" t="n">
        <v>151</v>
      </c>
      <c r="AB452" s="48" t="s">
        <v>319</v>
      </c>
      <c r="AC452" s="48" t="n">
        <v>169</v>
      </c>
      <c r="AD452" s="48" t="s">
        <v>319</v>
      </c>
      <c r="AE452" s="48" t="n">
        <v>174</v>
      </c>
      <c r="AF452" s="48" t="s">
        <v>319</v>
      </c>
      <c r="AG452" s="48" t="n">
        <v>185</v>
      </c>
      <c r="AH452" s="48" t="s">
        <v>319</v>
      </c>
      <c r="AI452" s="48" t="n">
        <v>210</v>
      </c>
      <c r="AJ452" s="48" t="s">
        <v>319</v>
      </c>
      <c r="AK452" s="48" t="n">
        <v>239</v>
      </c>
      <c r="AL452" s="48" t="s">
        <v>319</v>
      </c>
      <c r="AM452" s="239" t="n">
        <f aca="false">AK452+AI452+AG452+AE452+AC452+AA452+Y452+W452+U452+S452+Q452+O452</f>
        <v>2123</v>
      </c>
      <c r="AN452" s="133"/>
      <c r="AO452" s="246"/>
      <c r="AP452" s="246"/>
    </row>
    <row collapsed="false" customFormat="true" customHeight="true" hidden="false" ht="15.75" outlineLevel="0" r="453" s="187">
      <c r="A453" s="71"/>
      <c r="B453" s="38"/>
      <c r="C453" s="55"/>
      <c r="D453" s="71"/>
      <c r="E453" s="74" t="s">
        <v>824</v>
      </c>
      <c r="F453" s="34" t="s">
        <v>823</v>
      </c>
      <c r="G453" s="48"/>
      <c r="H453" s="48"/>
      <c r="I453" s="48"/>
      <c r="J453" s="48"/>
      <c r="K453" s="48" t="s">
        <v>206</v>
      </c>
      <c r="L453" s="48" t="s">
        <v>52</v>
      </c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239" t="n">
        <f aca="false">AK453+AI453+AG453+AE453+AC453+AA453+Y453+W453+U453+S453+Q453+O453</f>
        <v>0</v>
      </c>
      <c r="AN453" s="133"/>
      <c r="AO453" s="246"/>
      <c r="AP453" s="246"/>
    </row>
    <row collapsed="false" customFormat="true" customHeight="true" hidden="false" ht="15.75" outlineLevel="0" r="454" s="187">
      <c r="A454" s="71" t="n">
        <v>268</v>
      </c>
      <c r="B454" s="38" t="n">
        <v>8267</v>
      </c>
      <c r="C454" s="55" t="s">
        <v>820</v>
      </c>
      <c r="D454" s="71" t="s">
        <v>858</v>
      </c>
      <c r="E454" s="74" t="s">
        <v>822</v>
      </c>
      <c r="F454" s="34" t="s">
        <v>823</v>
      </c>
      <c r="G454" s="48" t="s">
        <v>859</v>
      </c>
      <c r="H454" s="48" t="n">
        <v>15</v>
      </c>
      <c r="I454" s="48" t="s">
        <v>862</v>
      </c>
      <c r="J454" s="48" t="n">
        <v>3</v>
      </c>
      <c r="K454" s="48" t="s">
        <v>206</v>
      </c>
      <c r="L454" s="48" t="s">
        <v>52</v>
      </c>
      <c r="M454" s="48"/>
      <c r="N454" s="250" t="e">
        <f aca="false"/>
        <v>#N/A</v>
      </c>
      <c r="O454" s="48" t="n">
        <v>155</v>
      </c>
      <c r="P454" s="48" t="s">
        <v>319</v>
      </c>
      <c r="Q454" s="48" t="n">
        <v>256</v>
      </c>
      <c r="R454" s="48" t="s">
        <v>319</v>
      </c>
      <c r="S454" s="48" t="n">
        <v>198</v>
      </c>
      <c r="T454" s="48" t="s">
        <v>319</v>
      </c>
      <c r="U454" s="48" t="n">
        <v>186</v>
      </c>
      <c r="V454" s="48" t="s">
        <v>319</v>
      </c>
      <c r="W454" s="48" t="n">
        <v>109</v>
      </c>
      <c r="X454" s="48" t="s">
        <v>319</v>
      </c>
      <c r="Y454" s="48" t="n">
        <v>84</v>
      </c>
      <c r="Z454" s="48" t="s">
        <v>319</v>
      </c>
      <c r="AA454" s="48" t="n">
        <v>96</v>
      </c>
      <c r="AB454" s="48" t="s">
        <v>319</v>
      </c>
      <c r="AC454" s="48" t="n">
        <v>105</v>
      </c>
      <c r="AD454" s="48" t="s">
        <v>319</v>
      </c>
      <c r="AE454" s="48" t="n">
        <v>194</v>
      </c>
      <c r="AF454" s="48" t="s">
        <v>319</v>
      </c>
      <c r="AG454" s="48" t="n">
        <v>243</v>
      </c>
      <c r="AH454" s="48" t="s">
        <v>319</v>
      </c>
      <c r="AI454" s="48" t="n">
        <v>210</v>
      </c>
      <c r="AJ454" s="48" t="s">
        <v>319</v>
      </c>
      <c r="AK454" s="48" t="n">
        <v>307</v>
      </c>
      <c r="AL454" s="48" t="s">
        <v>319</v>
      </c>
      <c r="AM454" s="239" t="n">
        <f aca="false">AK454+AI454+AG454+AE454+AC454+AA454+Y454+W454+U454+S454+Q454+O454</f>
        <v>2143</v>
      </c>
      <c r="AN454" s="133"/>
      <c r="AO454" s="246"/>
      <c r="AP454" s="246"/>
    </row>
    <row collapsed="false" customFormat="true" customHeight="true" hidden="false" ht="15.75" outlineLevel="0" r="455" s="187">
      <c r="A455" s="71"/>
      <c r="B455" s="38"/>
      <c r="C455" s="55"/>
      <c r="D455" s="71"/>
      <c r="E455" s="74" t="s">
        <v>824</v>
      </c>
      <c r="F455" s="34" t="s">
        <v>823</v>
      </c>
      <c r="G455" s="48"/>
      <c r="H455" s="48"/>
      <c r="I455" s="48"/>
      <c r="J455" s="48"/>
      <c r="K455" s="48" t="s">
        <v>206</v>
      </c>
      <c r="L455" s="48" t="s">
        <v>52</v>
      </c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239" t="n">
        <f aca="false">AK455+AI455+AG455+AE455+AC455+AA455+Y455+W455+U455+S455+Q455+O455</f>
        <v>0</v>
      </c>
      <c r="AN455" s="133"/>
      <c r="AO455" s="246"/>
      <c r="AP455" s="246"/>
    </row>
    <row collapsed="false" customFormat="true" customHeight="true" hidden="false" ht="15.75" outlineLevel="0" r="456" s="187">
      <c r="A456" s="71" t="n">
        <v>269</v>
      </c>
      <c r="B456" s="38" t="n">
        <v>8268</v>
      </c>
      <c r="C456" s="55" t="s">
        <v>820</v>
      </c>
      <c r="D456" s="71" t="s">
        <v>858</v>
      </c>
      <c r="E456" s="74" t="s">
        <v>822</v>
      </c>
      <c r="F456" s="34" t="s">
        <v>823</v>
      </c>
      <c r="G456" s="48" t="s">
        <v>859</v>
      </c>
      <c r="H456" s="48" t="n">
        <v>15</v>
      </c>
      <c r="I456" s="48" t="s">
        <v>862</v>
      </c>
      <c r="J456" s="48" t="n">
        <v>1</v>
      </c>
      <c r="K456" s="48" t="s">
        <v>206</v>
      </c>
      <c r="L456" s="48" t="s">
        <v>52</v>
      </c>
      <c r="M456" s="48"/>
      <c r="N456" s="250" t="e">
        <f aca="false"/>
        <v>#N/A</v>
      </c>
      <c r="O456" s="48" t="n">
        <v>109</v>
      </c>
      <c r="P456" s="48" t="s">
        <v>319</v>
      </c>
      <c r="Q456" s="48" t="n">
        <v>125</v>
      </c>
      <c r="R456" s="48" t="s">
        <v>319</v>
      </c>
      <c r="S456" s="48" t="n">
        <v>133</v>
      </c>
      <c r="T456" s="48" t="s">
        <v>319</v>
      </c>
      <c r="U456" s="48" t="n">
        <v>99</v>
      </c>
      <c r="V456" s="48" t="s">
        <v>319</v>
      </c>
      <c r="W456" s="48" t="n">
        <v>101</v>
      </c>
      <c r="X456" s="48" t="s">
        <v>319</v>
      </c>
      <c r="Y456" s="48" t="n">
        <v>85</v>
      </c>
      <c r="Z456" s="48" t="s">
        <v>319</v>
      </c>
      <c r="AA456" s="48" t="n">
        <v>79</v>
      </c>
      <c r="AB456" s="48" t="s">
        <v>319</v>
      </c>
      <c r="AC456" s="48" t="n">
        <v>108</v>
      </c>
      <c r="AD456" s="48" t="s">
        <v>319</v>
      </c>
      <c r="AE456" s="48" t="n">
        <v>183</v>
      </c>
      <c r="AF456" s="48" t="s">
        <v>319</v>
      </c>
      <c r="AG456" s="48" t="n">
        <v>195</v>
      </c>
      <c r="AH456" s="48" t="s">
        <v>319</v>
      </c>
      <c r="AI456" s="48" t="n">
        <v>201</v>
      </c>
      <c r="AJ456" s="48" t="s">
        <v>319</v>
      </c>
      <c r="AK456" s="48" t="n">
        <v>269</v>
      </c>
      <c r="AL456" s="48" t="s">
        <v>319</v>
      </c>
      <c r="AM456" s="239" t="n">
        <f aca="false">AK456+AI456+AG456+AE456+AC456+AA456+Y456+W456+U456+S456+Q456+O456</f>
        <v>1687</v>
      </c>
      <c r="AN456" s="133"/>
      <c r="AO456" s="246"/>
      <c r="AP456" s="246"/>
    </row>
    <row collapsed="false" customFormat="true" customHeight="true" hidden="false" ht="15.75" outlineLevel="0" r="457" s="187">
      <c r="A457" s="71"/>
      <c r="B457" s="38"/>
      <c r="C457" s="55"/>
      <c r="D457" s="71"/>
      <c r="E457" s="74" t="s">
        <v>824</v>
      </c>
      <c r="F457" s="34" t="s">
        <v>823</v>
      </c>
      <c r="G457" s="48"/>
      <c r="H457" s="48"/>
      <c r="I457" s="48"/>
      <c r="J457" s="48"/>
      <c r="K457" s="48" t="s">
        <v>206</v>
      </c>
      <c r="L457" s="48" t="s">
        <v>52</v>
      </c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239" t="n">
        <f aca="false">AK457+AI457+AG457+AE457+AC457+AA457+Y457+W457+U457+S457+Q457+O457</f>
        <v>0</v>
      </c>
      <c r="AN457" s="133"/>
      <c r="AO457" s="246"/>
      <c r="AP457" s="246"/>
    </row>
    <row collapsed="false" customFormat="true" customHeight="true" hidden="false" ht="15.75" outlineLevel="0" r="458" s="187">
      <c r="A458" s="71" t="n">
        <v>270</v>
      </c>
      <c r="B458" s="38" t="n">
        <v>8269</v>
      </c>
      <c r="C458" s="55" t="s">
        <v>820</v>
      </c>
      <c r="D458" s="71" t="s">
        <v>468</v>
      </c>
      <c r="E458" s="74" t="s">
        <v>822</v>
      </c>
      <c r="F458" s="34" t="s">
        <v>823</v>
      </c>
      <c r="G458" s="48" t="s">
        <v>859</v>
      </c>
      <c r="H458" s="48" t="n">
        <v>15</v>
      </c>
      <c r="I458" s="48" t="s">
        <v>862</v>
      </c>
      <c r="J458" s="48" t="n">
        <v>1</v>
      </c>
      <c r="K458" s="48" t="s">
        <v>206</v>
      </c>
      <c r="L458" s="48" t="s">
        <v>52</v>
      </c>
      <c r="M458" s="48"/>
      <c r="N458" s="250" t="e">
        <f aca="false"/>
        <v>#N/A</v>
      </c>
      <c r="O458" s="48" t="n">
        <v>96</v>
      </c>
      <c r="P458" s="48" t="s">
        <v>319</v>
      </c>
      <c r="Q458" s="48" t="n">
        <v>101</v>
      </c>
      <c r="R458" s="48" t="s">
        <v>319</v>
      </c>
      <c r="S458" s="48" t="n">
        <v>190</v>
      </c>
      <c r="T458" s="48" t="s">
        <v>319</v>
      </c>
      <c r="U458" s="48" t="n">
        <v>255</v>
      </c>
      <c r="V458" s="48" t="s">
        <v>319</v>
      </c>
      <c r="W458" s="48" t="n">
        <v>219</v>
      </c>
      <c r="X458" s="48" t="s">
        <v>319</v>
      </c>
      <c r="Y458" s="48" t="n">
        <v>196</v>
      </c>
      <c r="Z458" s="48" t="s">
        <v>319</v>
      </c>
      <c r="AA458" s="48" t="n">
        <v>92</v>
      </c>
      <c r="AB458" s="48" t="s">
        <v>319</v>
      </c>
      <c r="AC458" s="48" t="n">
        <v>96</v>
      </c>
      <c r="AD458" s="48" t="s">
        <v>319</v>
      </c>
      <c r="AE458" s="48" t="n">
        <v>106</v>
      </c>
      <c r="AF458" s="48" t="s">
        <v>319</v>
      </c>
      <c r="AG458" s="48" t="n">
        <v>128</v>
      </c>
      <c r="AH458" s="48" t="s">
        <v>319</v>
      </c>
      <c r="AI458" s="48" t="n">
        <v>139</v>
      </c>
      <c r="AJ458" s="48" t="s">
        <v>319</v>
      </c>
      <c r="AK458" s="48" t="n">
        <v>156</v>
      </c>
      <c r="AL458" s="48" t="s">
        <v>319</v>
      </c>
      <c r="AM458" s="239" t="n">
        <f aca="false">AK458+AI458+AG458+AE458+AC458+AA458+Y458+W458+U458+S458+Q458+O458</f>
        <v>1774</v>
      </c>
      <c r="AN458" s="133"/>
      <c r="AO458" s="246"/>
      <c r="AP458" s="246"/>
    </row>
    <row collapsed="false" customFormat="true" customHeight="true" hidden="false" ht="15.75" outlineLevel="0" r="459" s="187">
      <c r="A459" s="71"/>
      <c r="B459" s="38"/>
      <c r="C459" s="55" t="s">
        <v>820</v>
      </c>
      <c r="D459" s="71" t="s">
        <v>468</v>
      </c>
      <c r="E459" s="74" t="s">
        <v>824</v>
      </c>
      <c r="F459" s="34" t="s">
        <v>823</v>
      </c>
      <c r="G459" s="48"/>
      <c r="H459" s="48"/>
      <c r="I459" s="48"/>
      <c r="J459" s="48"/>
      <c r="K459" s="48" t="s">
        <v>206</v>
      </c>
      <c r="L459" s="48" t="s">
        <v>52</v>
      </c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239" t="n">
        <f aca="false">AK459+AI459+AG459+AE459+AC459+AA459+Y459+W459+U459+S459+Q459+O459</f>
        <v>0</v>
      </c>
      <c r="AN459" s="133"/>
      <c r="AO459" s="246"/>
      <c r="AP459" s="246"/>
    </row>
    <row collapsed="false" customFormat="true" customHeight="true" hidden="false" ht="15.75" outlineLevel="0" r="460" s="187">
      <c r="A460" s="71" t="n">
        <v>271</v>
      </c>
      <c r="B460" s="38" t="n">
        <v>8270</v>
      </c>
      <c r="C460" s="55" t="s">
        <v>820</v>
      </c>
      <c r="D460" s="71" t="s">
        <v>468</v>
      </c>
      <c r="E460" s="74" t="s">
        <v>822</v>
      </c>
      <c r="F460" s="34" t="s">
        <v>823</v>
      </c>
      <c r="G460" s="48" t="s">
        <v>859</v>
      </c>
      <c r="H460" s="48" t="n">
        <v>20</v>
      </c>
      <c r="I460" s="48" t="s">
        <v>862</v>
      </c>
      <c r="J460" s="48" t="n">
        <v>2</v>
      </c>
      <c r="K460" s="48" t="s">
        <v>206</v>
      </c>
      <c r="L460" s="48" t="s">
        <v>52</v>
      </c>
      <c r="M460" s="48"/>
      <c r="N460" s="250" t="e">
        <f aca="false"/>
        <v>#N/A</v>
      </c>
      <c r="O460" s="48" t="n">
        <v>229</v>
      </c>
      <c r="P460" s="48" t="s">
        <v>319</v>
      </c>
      <c r="Q460" s="48" t="n">
        <v>219</v>
      </c>
      <c r="R460" s="48" t="s">
        <v>319</v>
      </c>
      <c r="S460" s="48" t="n">
        <v>236</v>
      </c>
      <c r="T460" s="48" t="s">
        <v>319</v>
      </c>
      <c r="U460" s="48" t="n">
        <v>265</v>
      </c>
      <c r="V460" s="48" t="s">
        <v>319</v>
      </c>
      <c r="W460" s="48" t="n">
        <v>206</v>
      </c>
      <c r="X460" s="48" t="s">
        <v>319</v>
      </c>
      <c r="Y460" s="48" t="n">
        <v>198</v>
      </c>
      <c r="Z460" s="48" t="s">
        <v>319</v>
      </c>
      <c r="AA460" s="48" t="n">
        <v>169</v>
      </c>
      <c r="AB460" s="48" t="s">
        <v>319</v>
      </c>
      <c r="AC460" s="48" t="n">
        <v>167</v>
      </c>
      <c r="AD460" s="48" t="s">
        <v>319</v>
      </c>
      <c r="AE460" s="48" t="n">
        <v>189</v>
      </c>
      <c r="AF460" s="48" t="s">
        <v>319</v>
      </c>
      <c r="AG460" s="48" t="n">
        <v>201</v>
      </c>
      <c r="AH460" s="48" t="s">
        <v>319</v>
      </c>
      <c r="AI460" s="48" t="n">
        <v>226</v>
      </c>
      <c r="AJ460" s="48" t="s">
        <v>319</v>
      </c>
      <c r="AK460" s="48" t="n">
        <v>269</v>
      </c>
      <c r="AL460" s="48" t="s">
        <v>319</v>
      </c>
      <c r="AM460" s="239" t="n">
        <f aca="false">AK460+AI460+AG460+AE460+AC460+AA460+Y460+W460+U460+S460+Q460+O460</f>
        <v>2574</v>
      </c>
      <c r="AN460" s="133"/>
      <c r="AO460" s="246"/>
      <c r="AP460" s="246"/>
    </row>
    <row collapsed="false" customFormat="true" customHeight="true" hidden="false" ht="15.75" outlineLevel="0" r="461" s="187">
      <c r="A461" s="71"/>
      <c r="B461" s="38"/>
      <c r="C461" s="55" t="s">
        <v>820</v>
      </c>
      <c r="D461" s="71" t="s">
        <v>468</v>
      </c>
      <c r="E461" s="74" t="s">
        <v>824</v>
      </c>
      <c r="F461" s="34" t="s">
        <v>823</v>
      </c>
      <c r="G461" s="48"/>
      <c r="H461" s="48"/>
      <c r="I461" s="48"/>
      <c r="J461" s="48"/>
      <c r="K461" s="48" t="s">
        <v>206</v>
      </c>
      <c r="L461" s="48" t="s">
        <v>52</v>
      </c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239" t="n">
        <f aca="false">AK461+AI461+AG461+AE461+AC461+AA461+Y461+W461+U461+S461+Q461+O461</f>
        <v>0</v>
      </c>
      <c r="AN461" s="133"/>
      <c r="AO461" s="246"/>
      <c r="AP461" s="246"/>
    </row>
    <row collapsed="false" customFormat="true" customHeight="true" hidden="false" ht="15.75" outlineLevel="0" r="462" s="187">
      <c r="A462" s="71" t="n">
        <v>272</v>
      </c>
      <c r="B462" s="38" t="n">
        <v>8271</v>
      </c>
      <c r="C462" s="55" t="s">
        <v>820</v>
      </c>
      <c r="D462" s="71" t="s">
        <v>468</v>
      </c>
      <c r="E462" s="74" t="s">
        <v>822</v>
      </c>
      <c r="F462" s="34" t="s">
        <v>823</v>
      </c>
      <c r="G462" s="48" t="s">
        <v>859</v>
      </c>
      <c r="H462" s="48" t="n">
        <v>14</v>
      </c>
      <c r="I462" s="48" t="s">
        <v>862</v>
      </c>
      <c r="J462" s="48" t="n">
        <v>4</v>
      </c>
      <c r="K462" s="48" t="s">
        <v>206</v>
      </c>
      <c r="L462" s="48" t="s">
        <v>52</v>
      </c>
      <c r="M462" s="48"/>
      <c r="N462" s="250" t="e">
        <f aca="false"/>
        <v>#N/A</v>
      </c>
      <c r="O462" s="48" t="n">
        <v>126</v>
      </c>
      <c r="P462" s="48" t="s">
        <v>319</v>
      </c>
      <c r="Q462" s="48" t="n">
        <v>112</v>
      </c>
      <c r="R462" s="48" t="s">
        <v>319</v>
      </c>
      <c r="S462" s="48" t="n">
        <v>159</v>
      </c>
      <c r="T462" s="48" t="s">
        <v>319</v>
      </c>
      <c r="U462" s="48" t="n">
        <v>163</v>
      </c>
      <c r="V462" s="48" t="s">
        <v>319</v>
      </c>
      <c r="W462" s="48" t="n">
        <v>155</v>
      </c>
      <c r="X462" s="48" t="s">
        <v>319</v>
      </c>
      <c r="Y462" s="48" t="n">
        <v>147</v>
      </c>
      <c r="Z462" s="48" t="s">
        <v>319</v>
      </c>
      <c r="AA462" s="48" t="n">
        <v>149</v>
      </c>
      <c r="AB462" s="48" t="s">
        <v>319</v>
      </c>
      <c r="AC462" s="48" t="n">
        <v>163</v>
      </c>
      <c r="AD462" s="48" t="s">
        <v>319</v>
      </c>
      <c r="AE462" s="48" t="n">
        <v>170</v>
      </c>
      <c r="AF462" s="48" t="s">
        <v>319</v>
      </c>
      <c r="AG462" s="48" t="n">
        <v>256</v>
      </c>
      <c r="AH462" s="48" t="s">
        <v>319</v>
      </c>
      <c r="AI462" s="48" t="n">
        <v>201</v>
      </c>
      <c r="AJ462" s="48" t="s">
        <v>319</v>
      </c>
      <c r="AK462" s="48" t="n">
        <v>184</v>
      </c>
      <c r="AL462" s="48" t="s">
        <v>319</v>
      </c>
      <c r="AM462" s="239" t="n">
        <f aca="false">AK462+AI462+AG462+AE462+AC462+AA462+Y462+W462+U462+S462+Q462+O462</f>
        <v>1985</v>
      </c>
      <c r="AN462" s="133"/>
      <c r="AO462" s="246"/>
      <c r="AP462" s="246"/>
    </row>
    <row collapsed="false" customFormat="true" customHeight="true" hidden="false" ht="15.75" outlineLevel="0" r="463" s="187">
      <c r="A463" s="71"/>
      <c r="B463" s="38"/>
      <c r="C463" s="55" t="s">
        <v>820</v>
      </c>
      <c r="D463" s="71" t="s">
        <v>468</v>
      </c>
      <c r="E463" s="74" t="s">
        <v>824</v>
      </c>
      <c r="F463" s="34" t="s">
        <v>823</v>
      </c>
      <c r="G463" s="48"/>
      <c r="H463" s="48"/>
      <c r="I463" s="48"/>
      <c r="J463" s="48"/>
      <c r="K463" s="48" t="s">
        <v>206</v>
      </c>
      <c r="L463" s="48" t="s">
        <v>52</v>
      </c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239" t="n">
        <f aca="false">AK463+AI463+AG463+AE463+AC463+AA463+Y463+W463+U463+S463+Q463+O463</f>
        <v>0</v>
      </c>
      <c r="AN463" s="133"/>
      <c r="AO463" s="246"/>
      <c r="AP463" s="246"/>
    </row>
    <row collapsed="false" customFormat="true" customHeight="true" hidden="false" ht="15.75" outlineLevel="0" r="464" s="187">
      <c r="A464" s="71" t="n">
        <v>273</v>
      </c>
      <c r="B464" s="38" t="n">
        <v>8272</v>
      </c>
      <c r="C464" s="55" t="s">
        <v>820</v>
      </c>
      <c r="D464" s="71" t="s">
        <v>468</v>
      </c>
      <c r="E464" s="74" t="s">
        <v>822</v>
      </c>
      <c r="F464" s="34" t="s">
        <v>823</v>
      </c>
      <c r="G464" s="48" t="s">
        <v>859</v>
      </c>
      <c r="H464" s="48" t="n">
        <v>8</v>
      </c>
      <c r="I464" s="48" t="s">
        <v>862</v>
      </c>
      <c r="J464" s="48" t="n">
        <v>2</v>
      </c>
      <c r="K464" s="48" t="s">
        <v>206</v>
      </c>
      <c r="L464" s="48" t="s">
        <v>52</v>
      </c>
      <c r="M464" s="48"/>
      <c r="N464" s="250" t="e">
        <f aca="false"/>
        <v>#N/A</v>
      </c>
      <c r="O464" s="48" t="n">
        <v>35</v>
      </c>
      <c r="P464" s="48" t="s">
        <v>319</v>
      </c>
      <c r="Q464" s="48" t="n">
        <v>49</v>
      </c>
      <c r="R464" s="48" t="s">
        <v>319</v>
      </c>
      <c r="S464" s="48" t="n">
        <v>41</v>
      </c>
      <c r="T464" s="48" t="s">
        <v>319</v>
      </c>
      <c r="U464" s="48" t="n">
        <v>39</v>
      </c>
      <c r="V464" s="48" t="s">
        <v>319</v>
      </c>
      <c r="W464" s="48" t="n">
        <v>43</v>
      </c>
      <c r="X464" s="48" t="s">
        <v>319</v>
      </c>
      <c r="Y464" s="48" t="n">
        <v>49</v>
      </c>
      <c r="Z464" s="48" t="s">
        <v>319</v>
      </c>
      <c r="AA464" s="48" t="n">
        <v>55</v>
      </c>
      <c r="AB464" s="48" t="s">
        <v>319</v>
      </c>
      <c r="AC464" s="48" t="n">
        <v>33</v>
      </c>
      <c r="AD464" s="48" t="s">
        <v>319</v>
      </c>
      <c r="AE464" s="48" t="n">
        <v>39</v>
      </c>
      <c r="AF464" s="48" t="s">
        <v>319</v>
      </c>
      <c r="AG464" s="48" t="n">
        <v>41</v>
      </c>
      <c r="AH464" s="48" t="s">
        <v>319</v>
      </c>
      <c r="AI464" s="48" t="n">
        <v>47</v>
      </c>
      <c r="AJ464" s="48" t="s">
        <v>319</v>
      </c>
      <c r="AK464" s="48" t="n">
        <v>69</v>
      </c>
      <c r="AL464" s="48" t="s">
        <v>319</v>
      </c>
      <c r="AM464" s="239" t="n">
        <f aca="false">AK464+AI464+AG464+AE464+AC464+AA464+Y464+W464+U464+S464+Q464+O464</f>
        <v>540</v>
      </c>
      <c r="AN464" s="133"/>
      <c r="AO464" s="246"/>
      <c r="AP464" s="246"/>
    </row>
    <row collapsed="false" customFormat="true" customHeight="true" hidden="false" ht="15.75" outlineLevel="0" r="465" s="187">
      <c r="A465" s="71"/>
      <c r="B465" s="38"/>
      <c r="C465" s="55" t="s">
        <v>820</v>
      </c>
      <c r="D465" s="71" t="s">
        <v>468</v>
      </c>
      <c r="E465" s="74" t="s">
        <v>824</v>
      </c>
      <c r="F465" s="34" t="s">
        <v>823</v>
      </c>
      <c r="G465" s="48"/>
      <c r="H465" s="48"/>
      <c r="I465" s="48"/>
      <c r="J465" s="48"/>
      <c r="K465" s="48" t="s">
        <v>206</v>
      </c>
      <c r="L465" s="48" t="s">
        <v>52</v>
      </c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239" t="n">
        <f aca="false">AK465+AI465+AG465+AE465+AC465+AA465+Y465+W465+U465+S465+Q465+O465</f>
        <v>0</v>
      </c>
      <c r="AN465" s="133"/>
      <c r="AO465" s="246"/>
      <c r="AP465" s="246"/>
    </row>
    <row collapsed="false" customFormat="true" customHeight="true" hidden="false" ht="15.75" outlineLevel="0" r="466" s="187">
      <c r="A466" s="71" t="n">
        <v>274</v>
      </c>
      <c r="B466" s="38" t="n">
        <v>8273</v>
      </c>
      <c r="C466" s="55" t="s">
        <v>820</v>
      </c>
      <c r="D466" s="71" t="s">
        <v>468</v>
      </c>
      <c r="E466" s="74" t="s">
        <v>822</v>
      </c>
      <c r="F466" s="34" t="s">
        <v>823</v>
      </c>
      <c r="G466" s="48" t="s">
        <v>859</v>
      </c>
      <c r="H466" s="48" t="n">
        <v>14</v>
      </c>
      <c r="I466" s="48" t="s">
        <v>862</v>
      </c>
      <c r="J466" s="48" t="n">
        <v>2</v>
      </c>
      <c r="K466" s="48" t="s">
        <v>206</v>
      </c>
      <c r="L466" s="48" t="s">
        <v>52</v>
      </c>
      <c r="M466" s="48"/>
      <c r="N466" s="250" t="e">
        <f aca="false"/>
        <v>#N/A</v>
      </c>
      <c r="O466" s="48" t="n">
        <v>125</v>
      </c>
      <c r="P466" s="48" t="s">
        <v>319</v>
      </c>
      <c r="Q466" s="48" t="n">
        <v>136</v>
      </c>
      <c r="R466" s="48" t="s">
        <v>319</v>
      </c>
      <c r="S466" s="48" t="n">
        <v>169</v>
      </c>
      <c r="T466" s="48" t="s">
        <v>319</v>
      </c>
      <c r="U466" s="48" t="n">
        <v>106</v>
      </c>
      <c r="V466" s="48" t="s">
        <v>319</v>
      </c>
      <c r="W466" s="48" t="n">
        <v>100</v>
      </c>
      <c r="X466" s="48" t="s">
        <v>319</v>
      </c>
      <c r="Y466" s="48" t="n">
        <v>97</v>
      </c>
      <c r="Z466" s="48" t="s">
        <v>319</v>
      </c>
      <c r="AA466" s="48" t="n">
        <v>93</v>
      </c>
      <c r="AB466" s="48" t="s">
        <v>319</v>
      </c>
      <c r="AC466" s="48" t="n">
        <v>82</v>
      </c>
      <c r="AD466" s="48" t="s">
        <v>319</v>
      </c>
      <c r="AE466" s="48" t="n">
        <v>97</v>
      </c>
      <c r="AF466" s="48" t="s">
        <v>319</v>
      </c>
      <c r="AG466" s="48" t="n">
        <v>121</v>
      </c>
      <c r="AH466" s="48" t="s">
        <v>319</v>
      </c>
      <c r="AI466" s="48" t="n">
        <v>137</v>
      </c>
      <c r="AJ466" s="48" t="s">
        <v>319</v>
      </c>
      <c r="AK466" s="48" t="n">
        <v>159</v>
      </c>
      <c r="AL466" s="48" t="s">
        <v>319</v>
      </c>
      <c r="AM466" s="239" t="n">
        <f aca="false">AK466+AI466+AG466+AE466+AC466+AA466+Y466+W466+U466+S466+Q466+O466</f>
        <v>1422</v>
      </c>
      <c r="AN466" s="133"/>
      <c r="AO466" s="246"/>
      <c r="AP466" s="246"/>
    </row>
    <row collapsed="false" customFormat="true" customHeight="true" hidden="false" ht="15.75" outlineLevel="0" r="467" s="187">
      <c r="A467" s="71"/>
      <c r="B467" s="38"/>
      <c r="C467" s="55" t="s">
        <v>820</v>
      </c>
      <c r="D467" s="71" t="s">
        <v>468</v>
      </c>
      <c r="E467" s="74" t="s">
        <v>824</v>
      </c>
      <c r="F467" s="34" t="s">
        <v>823</v>
      </c>
      <c r="G467" s="48"/>
      <c r="H467" s="48"/>
      <c r="I467" s="48"/>
      <c r="J467" s="48"/>
      <c r="K467" s="48" t="s">
        <v>206</v>
      </c>
      <c r="L467" s="48" t="s">
        <v>52</v>
      </c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239" t="n">
        <f aca="false">AK467+AI467+AG467+AE467+AC467+AA467+Y467+W467+U467+S467+Q467+O467</f>
        <v>0</v>
      </c>
      <c r="AN467" s="133"/>
      <c r="AO467" s="246"/>
      <c r="AP467" s="246"/>
    </row>
    <row collapsed="false" customFormat="true" customHeight="true" hidden="false" ht="15.75" outlineLevel="0" r="468" s="187">
      <c r="A468" s="71" t="n">
        <v>275</v>
      </c>
      <c r="B468" s="38" t="n">
        <v>8274</v>
      </c>
      <c r="C468" s="55" t="s">
        <v>820</v>
      </c>
      <c r="D468" s="71" t="s">
        <v>468</v>
      </c>
      <c r="E468" s="74" t="s">
        <v>822</v>
      </c>
      <c r="F468" s="34" t="s">
        <v>823</v>
      </c>
      <c r="G468" s="48" t="s">
        <v>859</v>
      </c>
      <c r="H468" s="48" t="n">
        <v>15</v>
      </c>
      <c r="I468" s="48" t="s">
        <v>862</v>
      </c>
      <c r="J468" s="48" t="n">
        <v>4</v>
      </c>
      <c r="K468" s="48" t="s">
        <v>206</v>
      </c>
      <c r="L468" s="48" t="s">
        <v>52</v>
      </c>
      <c r="M468" s="48"/>
      <c r="N468" s="250" t="e">
        <f aca="false"/>
        <v>#N/A</v>
      </c>
      <c r="O468" s="48" t="n">
        <v>112</v>
      </c>
      <c r="P468" s="48" t="s">
        <v>319</v>
      </c>
      <c r="Q468" s="48" t="n">
        <v>125</v>
      </c>
      <c r="R468" s="48" t="s">
        <v>319</v>
      </c>
      <c r="S468" s="48" t="n">
        <v>136</v>
      </c>
      <c r="T468" s="48" t="s">
        <v>319</v>
      </c>
      <c r="U468" s="48" t="n">
        <v>120</v>
      </c>
      <c r="V468" s="48" t="s">
        <v>319</v>
      </c>
      <c r="W468" s="48" t="n">
        <v>114</v>
      </c>
      <c r="X468" s="48" t="s">
        <v>319</v>
      </c>
      <c r="Y468" s="48" t="n">
        <v>95</v>
      </c>
      <c r="Z468" s="48" t="s">
        <v>319</v>
      </c>
      <c r="AA468" s="48" t="n">
        <v>84</v>
      </c>
      <c r="AB468" s="48" t="s">
        <v>319</v>
      </c>
      <c r="AC468" s="48" t="n">
        <v>156</v>
      </c>
      <c r="AD468" s="48" t="s">
        <v>319</v>
      </c>
      <c r="AE468" s="48" t="n">
        <v>140</v>
      </c>
      <c r="AF468" s="48" t="s">
        <v>319</v>
      </c>
      <c r="AG468" s="48" t="n">
        <v>157</v>
      </c>
      <c r="AH468" s="48" t="s">
        <v>319</v>
      </c>
      <c r="AI468" s="48" t="n">
        <v>162</v>
      </c>
      <c r="AJ468" s="48" t="s">
        <v>319</v>
      </c>
      <c r="AK468" s="48" t="n">
        <v>173</v>
      </c>
      <c r="AL468" s="48" t="s">
        <v>319</v>
      </c>
      <c r="AM468" s="239" t="n">
        <f aca="false">AK468+AI468+AG468+AE468+AC468+AA468+Y468+W468+U468+S468+Q468+O468</f>
        <v>1574</v>
      </c>
      <c r="AN468" s="133"/>
      <c r="AO468" s="246"/>
      <c r="AP468" s="246"/>
    </row>
    <row collapsed="false" customFormat="true" customHeight="true" hidden="false" ht="15.75" outlineLevel="0" r="469" s="187">
      <c r="A469" s="71"/>
      <c r="B469" s="38"/>
      <c r="C469" s="55" t="s">
        <v>820</v>
      </c>
      <c r="D469" s="71" t="s">
        <v>468</v>
      </c>
      <c r="E469" s="74" t="s">
        <v>824</v>
      </c>
      <c r="F469" s="34" t="s">
        <v>823</v>
      </c>
      <c r="G469" s="48"/>
      <c r="H469" s="48"/>
      <c r="I469" s="48"/>
      <c r="J469" s="48"/>
      <c r="K469" s="48" t="s">
        <v>206</v>
      </c>
      <c r="L469" s="48" t="s">
        <v>52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239" t="n">
        <f aca="false">AK469+AI469+AG469+AE469+AC469+AA469+Y469+W469+U469+S469+Q469+O469</f>
        <v>0</v>
      </c>
      <c r="AN469" s="133"/>
      <c r="AO469" s="246"/>
      <c r="AP469" s="246"/>
    </row>
    <row collapsed="false" customFormat="true" customHeight="true" hidden="false" ht="15.75" outlineLevel="0" r="470" s="187">
      <c r="A470" s="71" t="n">
        <v>276</v>
      </c>
      <c r="B470" s="38" t="n">
        <v>8275</v>
      </c>
      <c r="C470" s="55" t="s">
        <v>820</v>
      </c>
      <c r="D470" s="71" t="s">
        <v>468</v>
      </c>
      <c r="E470" s="74" t="s">
        <v>822</v>
      </c>
      <c r="F470" s="34" t="s">
        <v>823</v>
      </c>
      <c r="G470" s="48" t="s">
        <v>859</v>
      </c>
      <c r="H470" s="71" t="n">
        <v>46</v>
      </c>
      <c r="I470" s="48" t="s">
        <v>862</v>
      </c>
      <c r="J470" s="71" t="n">
        <v>3</v>
      </c>
      <c r="K470" s="48" t="s">
        <v>206</v>
      </c>
      <c r="L470" s="48" t="s">
        <v>52</v>
      </c>
      <c r="M470" s="71"/>
      <c r="N470" s="251" t="e">
        <f aca="false"/>
        <v>#N/A</v>
      </c>
      <c r="O470" s="71" t="n">
        <v>149</v>
      </c>
      <c r="P470" s="48" t="s">
        <v>319</v>
      </c>
      <c r="Q470" s="71" t="n">
        <v>165</v>
      </c>
      <c r="R470" s="48" t="s">
        <v>319</v>
      </c>
      <c r="S470" s="71" t="n">
        <v>158</v>
      </c>
      <c r="T470" s="48" t="s">
        <v>319</v>
      </c>
      <c r="U470" s="71" t="n">
        <v>141</v>
      </c>
      <c r="V470" s="48" t="s">
        <v>319</v>
      </c>
      <c r="W470" s="71" t="n">
        <v>132</v>
      </c>
      <c r="X470" s="48" t="s">
        <v>319</v>
      </c>
      <c r="Y470" s="71" t="n">
        <v>128</v>
      </c>
      <c r="Z470" s="48" t="s">
        <v>319</v>
      </c>
      <c r="AA470" s="71" t="n">
        <v>129</v>
      </c>
      <c r="AB470" s="48" t="s">
        <v>319</v>
      </c>
      <c r="AC470" s="71" t="n">
        <v>149</v>
      </c>
      <c r="AD470" s="48" t="s">
        <v>319</v>
      </c>
      <c r="AE470" s="71" t="n">
        <v>151</v>
      </c>
      <c r="AF470" s="48" t="s">
        <v>319</v>
      </c>
      <c r="AG470" s="71" t="n">
        <v>166</v>
      </c>
      <c r="AH470" s="48" t="s">
        <v>319</v>
      </c>
      <c r="AI470" s="71" t="n">
        <v>169</v>
      </c>
      <c r="AJ470" s="48" t="s">
        <v>319</v>
      </c>
      <c r="AK470" s="71" t="n">
        <v>175</v>
      </c>
      <c r="AL470" s="48" t="s">
        <v>319</v>
      </c>
      <c r="AM470" s="239" t="n">
        <f aca="false">AK470+AI470+AG470+AE470+AC470+AA470+Y470+W470+U470+S470+Q470+O470</f>
        <v>1812</v>
      </c>
      <c r="AN470" s="133"/>
      <c r="AO470" s="246"/>
      <c r="AP470" s="246"/>
    </row>
    <row collapsed="false" customFormat="true" customHeight="true" hidden="false" ht="15.75" outlineLevel="0" r="471" s="187">
      <c r="A471" s="71"/>
      <c r="B471" s="38"/>
      <c r="C471" s="55" t="s">
        <v>820</v>
      </c>
      <c r="D471" s="71" t="s">
        <v>468</v>
      </c>
      <c r="E471" s="74" t="s">
        <v>824</v>
      </c>
      <c r="F471" s="34" t="s">
        <v>823</v>
      </c>
      <c r="G471" s="48"/>
      <c r="H471" s="71"/>
      <c r="I471" s="48"/>
      <c r="J471" s="71"/>
      <c r="K471" s="48" t="s">
        <v>206</v>
      </c>
      <c r="L471" s="48" t="s">
        <v>52</v>
      </c>
      <c r="M471" s="71"/>
      <c r="N471" s="71"/>
      <c r="O471" s="71"/>
      <c r="P471" s="48"/>
      <c r="Q471" s="71"/>
      <c r="R471" s="48"/>
      <c r="S471" s="71"/>
      <c r="T471" s="48"/>
      <c r="U471" s="71"/>
      <c r="V471" s="48"/>
      <c r="W471" s="71"/>
      <c r="X471" s="48"/>
      <c r="Y471" s="71"/>
      <c r="Z471" s="48"/>
      <c r="AA471" s="71"/>
      <c r="AB471" s="48"/>
      <c r="AC471" s="71"/>
      <c r="AD471" s="48"/>
      <c r="AE471" s="71"/>
      <c r="AF471" s="48"/>
      <c r="AG471" s="71"/>
      <c r="AH471" s="48"/>
      <c r="AI471" s="71"/>
      <c r="AJ471" s="48"/>
      <c r="AK471" s="71"/>
      <c r="AL471" s="48"/>
      <c r="AM471" s="239" t="n">
        <f aca="false">AK471+AI471+AG471+AE471+AC471+AA471+Y471+W471+U471+S471+Q471+O471</f>
        <v>0</v>
      </c>
      <c r="AN471" s="133"/>
      <c r="AO471" s="246"/>
      <c r="AP471" s="246"/>
    </row>
    <row collapsed="false" customFormat="true" customHeight="true" hidden="false" ht="15.75" outlineLevel="0" r="472" s="187">
      <c r="A472" s="71" t="n">
        <v>277</v>
      </c>
      <c r="B472" s="38" t="n">
        <v>8276</v>
      </c>
      <c r="C472" s="55" t="s">
        <v>820</v>
      </c>
      <c r="D472" s="71" t="s">
        <v>468</v>
      </c>
      <c r="E472" s="74" t="s">
        <v>822</v>
      </c>
      <c r="F472" s="34" t="s">
        <v>823</v>
      </c>
      <c r="G472" s="48" t="s">
        <v>859</v>
      </c>
      <c r="H472" s="71" t="n">
        <v>12</v>
      </c>
      <c r="I472" s="48" t="s">
        <v>862</v>
      </c>
      <c r="J472" s="71" t="n">
        <v>2</v>
      </c>
      <c r="K472" s="48" t="s">
        <v>206</v>
      </c>
      <c r="L472" s="48" t="s">
        <v>52</v>
      </c>
      <c r="M472" s="71"/>
      <c r="N472" s="251" t="e">
        <f aca="false"/>
        <v>#N/A</v>
      </c>
      <c r="O472" s="71" t="n">
        <v>126</v>
      </c>
      <c r="P472" s="48" t="s">
        <v>319</v>
      </c>
      <c r="Q472" s="71" t="n">
        <v>132</v>
      </c>
      <c r="R472" s="48" t="s">
        <v>319</v>
      </c>
      <c r="S472" s="71" t="n">
        <v>129</v>
      </c>
      <c r="T472" s="48" t="s">
        <v>319</v>
      </c>
      <c r="U472" s="71" t="n">
        <v>109</v>
      </c>
      <c r="V472" s="48" t="s">
        <v>319</v>
      </c>
      <c r="W472" s="71" t="n">
        <v>98</v>
      </c>
      <c r="X472" s="48" t="s">
        <v>319</v>
      </c>
      <c r="Y472" s="71" t="n">
        <v>96</v>
      </c>
      <c r="Z472" s="48" t="s">
        <v>319</v>
      </c>
      <c r="AA472" s="71" t="n">
        <v>85</v>
      </c>
      <c r="AB472" s="48" t="s">
        <v>319</v>
      </c>
      <c r="AC472" s="71" t="n">
        <v>88</v>
      </c>
      <c r="AD472" s="48" t="s">
        <v>319</v>
      </c>
      <c r="AE472" s="71" t="n">
        <v>121</v>
      </c>
      <c r="AF472" s="48" t="s">
        <v>319</v>
      </c>
      <c r="AG472" s="71" t="n">
        <v>122</v>
      </c>
      <c r="AH472" s="48" t="s">
        <v>319</v>
      </c>
      <c r="AI472" s="71" t="n">
        <v>136</v>
      </c>
      <c r="AJ472" s="48" t="s">
        <v>319</v>
      </c>
      <c r="AK472" s="71" t="n">
        <v>145</v>
      </c>
      <c r="AL472" s="48" t="s">
        <v>319</v>
      </c>
      <c r="AM472" s="239" t="n">
        <f aca="false">AK472+AI472+AG472+AE472+AC472+AA472+Y472+W472+U472+S472+Q472+O472</f>
        <v>1387</v>
      </c>
      <c r="AN472" s="133"/>
      <c r="AO472" s="246"/>
      <c r="AP472" s="246"/>
    </row>
    <row collapsed="false" customFormat="true" customHeight="true" hidden="false" ht="15.75" outlineLevel="0" r="473" s="187">
      <c r="A473" s="71"/>
      <c r="B473" s="38"/>
      <c r="C473" s="55" t="s">
        <v>820</v>
      </c>
      <c r="D473" s="71" t="s">
        <v>468</v>
      </c>
      <c r="E473" s="74" t="s">
        <v>824</v>
      </c>
      <c r="F473" s="34" t="s">
        <v>823</v>
      </c>
      <c r="G473" s="48"/>
      <c r="H473" s="71"/>
      <c r="I473" s="48"/>
      <c r="J473" s="71"/>
      <c r="K473" s="48" t="s">
        <v>206</v>
      </c>
      <c r="L473" s="48" t="s">
        <v>52</v>
      </c>
      <c r="M473" s="71"/>
      <c r="N473" s="71"/>
      <c r="O473" s="71"/>
      <c r="P473" s="48"/>
      <c r="Q473" s="71"/>
      <c r="R473" s="48"/>
      <c r="S473" s="71"/>
      <c r="T473" s="48"/>
      <c r="U473" s="71"/>
      <c r="V473" s="48"/>
      <c r="W473" s="71"/>
      <c r="X473" s="48"/>
      <c r="Y473" s="71"/>
      <c r="Z473" s="48"/>
      <c r="AA473" s="71"/>
      <c r="AB473" s="48"/>
      <c r="AC473" s="71"/>
      <c r="AD473" s="48"/>
      <c r="AE473" s="71"/>
      <c r="AF473" s="48"/>
      <c r="AG473" s="71"/>
      <c r="AH473" s="48"/>
      <c r="AI473" s="71"/>
      <c r="AJ473" s="48"/>
      <c r="AK473" s="71"/>
      <c r="AL473" s="48"/>
      <c r="AM473" s="239" t="n">
        <f aca="false">AK473+AI473+AG473+AE473+AC473+AA473+Y473+W473+U473+S473+Q473+O473</f>
        <v>0</v>
      </c>
      <c r="AN473" s="133"/>
      <c r="AO473" s="246"/>
      <c r="AP473" s="246"/>
    </row>
    <row collapsed="false" customFormat="true" customHeight="true" hidden="false" ht="15.75" outlineLevel="0" r="474" s="187">
      <c r="A474" s="71" t="n">
        <v>278</v>
      </c>
      <c r="B474" s="38" t="n">
        <v>8277</v>
      </c>
      <c r="C474" s="55" t="s">
        <v>820</v>
      </c>
      <c r="D474" s="71" t="s">
        <v>468</v>
      </c>
      <c r="E474" s="74" t="s">
        <v>822</v>
      </c>
      <c r="F474" s="34" t="s">
        <v>823</v>
      </c>
      <c r="G474" s="48" t="s">
        <v>859</v>
      </c>
      <c r="H474" s="71" t="n">
        <v>20</v>
      </c>
      <c r="I474" s="48" t="s">
        <v>862</v>
      </c>
      <c r="J474" s="71" t="n">
        <v>2</v>
      </c>
      <c r="K474" s="48" t="s">
        <v>206</v>
      </c>
      <c r="L474" s="48" t="s">
        <v>52</v>
      </c>
      <c r="M474" s="71"/>
      <c r="N474" s="251" t="e">
        <f aca="false"/>
        <v>#N/A</v>
      </c>
      <c r="O474" s="48" t="n">
        <v>135</v>
      </c>
      <c r="P474" s="48" t="s">
        <v>319</v>
      </c>
      <c r="Q474" s="71" t="n">
        <v>140</v>
      </c>
      <c r="R474" s="48" t="s">
        <v>319</v>
      </c>
      <c r="S474" s="71" t="n">
        <v>139</v>
      </c>
      <c r="T474" s="48" t="s">
        <v>319</v>
      </c>
      <c r="U474" s="71" t="n">
        <v>124</v>
      </c>
      <c r="V474" s="48" t="s">
        <v>319</v>
      </c>
      <c r="W474" s="71" t="n">
        <v>119</v>
      </c>
      <c r="X474" s="48" t="s">
        <v>319</v>
      </c>
      <c r="Y474" s="71" t="n">
        <v>105</v>
      </c>
      <c r="Z474" s="48" t="s">
        <v>319</v>
      </c>
      <c r="AA474" s="71" t="n">
        <v>126</v>
      </c>
      <c r="AB474" s="48" t="s">
        <v>319</v>
      </c>
      <c r="AC474" s="71" t="n">
        <v>137</v>
      </c>
      <c r="AD474" s="48" t="s">
        <v>319</v>
      </c>
      <c r="AE474" s="71" t="n">
        <v>141</v>
      </c>
      <c r="AF474" s="48" t="s">
        <v>319</v>
      </c>
      <c r="AG474" s="71" t="n">
        <v>149</v>
      </c>
      <c r="AH474" s="48" t="s">
        <v>319</v>
      </c>
      <c r="AI474" s="71" t="n">
        <v>147</v>
      </c>
      <c r="AJ474" s="48" t="s">
        <v>319</v>
      </c>
      <c r="AK474" s="71" t="n">
        <v>152</v>
      </c>
      <c r="AL474" s="48" t="s">
        <v>319</v>
      </c>
      <c r="AM474" s="239" t="n">
        <f aca="false">AK474+AI474+AG474+AE474+AC474+AA474+Y474+W474+U474+S474+Q474+O474</f>
        <v>1614</v>
      </c>
      <c r="AN474" s="133"/>
      <c r="AO474" s="246"/>
      <c r="AP474" s="246"/>
    </row>
    <row collapsed="false" customFormat="true" customHeight="true" hidden="false" ht="15.75" outlineLevel="0" r="475" s="187">
      <c r="A475" s="71"/>
      <c r="B475" s="38"/>
      <c r="C475" s="55" t="s">
        <v>820</v>
      </c>
      <c r="D475" s="71" t="s">
        <v>468</v>
      </c>
      <c r="E475" s="74" t="s">
        <v>824</v>
      </c>
      <c r="F475" s="34" t="s">
        <v>823</v>
      </c>
      <c r="G475" s="48"/>
      <c r="H475" s="71"/>
      <c r="I475" s="48"/>
      <c r="J475" s="71"/>
      <c r="K475" s="48" t="s">
        <v>206</v>
      </c>
      <c r="L475" s="48" t="s">
        <v>52</v>
      </c>
      <c r="M475" s="71"/>
      <c r="N475" s="71"/>
      <c r="O475" s="107"/>
      <c r="P475" s="48"/>
      <c r="Q475" s="71"/>
      <c r="R475" s="48"/>
      <c r="S475" s="71"/>
      <c r="T475" s="48"/>
      <c r="U475" s="71"/>
      <c r="V475" s="48"/>
      <c r="W475" s="71"/>
      <c r="X475" s="48"/>
      <c r="Y475" s="71"/>
      <c r="Z475" s="48"/>
      <c r="AA475" s="71"/>
      <c r="AB475" s="48"/>
      <c r="AC475" s="71"/>
      <c r="AD475" s="48"/>
      <c r="AE475" s="71"/>
      <c r="AF475" s="48"/>
      <c r="AG475" s="71"/>
      <c r="AH475" s="48"/>
      <c r="AI475" s="71"/>
      <c r="AJ475" s="48"/>
      <c r="AK475" s="71"/>
      <c r="AL475" s="48"/>
      <c r="AM475" s="239" t="n">
        <f aca="false">AK475+AI475+AG475+AE475+AC475+AA475+Y475+W475+U475+S475+Q475+O475</f>
        <v>0</v>
      </c>
      <c r="AN475" s="133"/>
      <c r="AO475" s="246"/>
      <c r="AP475" s="246"/>
    </row>
    <row collapsed="false" customFormat="true" customHeight="true" hidden="false" ht="15.75" outlineLevel="0" r="476" s="187">
      <c r="A476" s="71" t="n">
        <v>279</v>
      </c>
      <c r="B476" s="38" t="n">
        <v>8278</v>
      </c>
      <c r="C476" s="55" t="s">
        <v>820</v>
      </c>
      <c r="D476" s="71" t="s">
        <v>468</v>
      </c>
      <c r="E476" s="74" t="s">
        <v>822</v>
      </c>
      <c r="F476" s="34" t="s">
        <v>823</v>
      </c>
      <c r="G476" s="48" t="s">
        <v>859</v>
      </c>
      <c r="H476" s="71" t="n">
        <v>20</v>
      </c>
      <c r="I476" s="48" t="s">
        <v>862</v>
      </c>
      <c r="J476" s="71" t="n">
        <v>2</v>
      </c>
      <c r="K476" s="48" t="s">
        <v>206</v>
      </c>
      <c r="L476" s="48" t="s">
        <v>52</v>
      </c>
      <c r="M476" s="71"/>
      <c r="N476" s="251" t="e">
        <f aca="false"/>
        <v>#N/A</v>
      </c>
      <c r="O476" s="48" t="n">
        <v>39</v>
      </c>
      <c r="P476" s="48" t="s">
        <v>319</v>
      </c>
      <c r="Q476" s="71" t="n">
        <v>44</v>
      </c>
      <c r="R476" s="48" t="s">
        <v>319</v>
      </c>
      <c r="S476" s="71" t="n">
        <v>58</v>
      </c>
      <c r="T476" s="48" t="s">
        <v>319</v>
      </c>
      <c r="U476" s="71" t="n">
        <v>29</v>
      </c>
      <c r="V476" s="48" t="s">
        <v>319</v>
      </c>
      <c r="W476" s="71" t="n">
        <v>31</v>
      </c>
      <c r="X476" s="48" t="s">
        <v>319</v>
      </c>
      <c r="Y476" s="71" t="n">
        <v>33</v>
      </c>
      <c r="Z476" s="48" t="s">
        <v>319</v>
      </c>
      <c r="AA476" s="71" t="n">
        <v>39</v>
      </c>
      <c r="AB476" s="48" t="s">
        <v>319</v>
      </c>
      <c r="AC476" s="71" t="n">
        <v>48</v>
      </c>
      <c r="AD476" s="48" t="s">
        <v>319</v>
      </c>
      <c r="AE476" s="71" t="n">
        <v>50</v>
      </c>
      <c r="AF476" s="48" t="s">
        <v>319</v>
      </c>
      <c r="AG476" s="71" t="n">
        <v>55</v>
      </c>
      <c r="AH476" s="48" t="s">
        <v>319</v>
      </c>
      <c r="AI476" s="71" t="n">
        <v>43</v>
      </c>
      <c r="AJ476" s="48" t="s">
        <v>319</v>
      </c>
      <c r="AK476" s="71" t="n">
        <v>49</v>
      </c>
      <c r="AL476" s="48" t="s">
        <v>319</v>
      </c>
      <c r="AM476" s="239" t="n">
        <f aca="false">AK476+AI476+AG476+AE476+AC476+AA476+Y476+W476+U476+S476+Q476+O476</f>
        <v>518</v>
      </c>
      <c r="AN476" s="133"/>
      <c r="AO476" s="246"/>
      <c r="AP476" s="246"/>
    </row>
    <row collapsed="false" customFormat="true" customHeight="true" hidden="false" ht="15.75" outlineLevel="0" r="477" s="187">
      <c r="A477" s="71"/>
      <c r="B477" s="38"/>
      <c r="C477" s="55" t="s">
        <v>820</v>
      </c>
      <c r="D477" s="71" t="s">
        <v>468</v>
      </c>
      <c r="E477" s="74" t="s">
        <v>824</v>
      </c>
      <c r="F477" s="34" t="s">
        <v>823</v>
      </c>
      <c r="G477" s="48"/>
      <c r="H477" s="71"/>
      <c r="I477" s="48"/>
      <c r="J477" s="71"/>
      <c r="K477" s="48" t="s">
        <v>206</v>
      </c>
      <c r="L477" s="48" t="s">
        <v>52</v>
      </c>
      <c r="M477" s="71"/>
      <c r="N477" s="71"/>
      <c r="O477" s="107"/>
      <c r="P477" s="48"/>
      <c r="Q477" s="71"/>
      <c r="R477" s="48"/>
      <c r="S477" s="71"/>
      <c r="T477" s="48"/>
      <c r="U477" s="71"/>
      <c r="V477" s="48"/>
      <c r="W477" s="71"/>
      <c r="X477" s="48"/>
      <c r="Y477" s="71"/>
      <c r="Z477" s="48"/>
      <c r="AA477" s="71"/>
      <c r="AB477" s="48"/>
      <c r="AC477" s="71"/>
      <c r="AD477" s="48"/>
      <c r="AE477" s="71"/>
      <c r="AF477" s="48"/>
      <c r="AG477" s="71"/>
      <c r="AH477" s="48"/>
      <c r="AI477" s="71"/>
      <c r="AJ477" s="48"/>
      <c r="AK477" s="71"/>
      <c r="AL477" s="48"/>
      <c r="AM477" s="239" t="n">
        <f aca="false">AK477+AI477+AG477+AE477+AC477+AA477+Y477+W477+U477+S477+Q477+O477</f>
        <v>0</v>
      </c>
      <c r="AN477" s="133"/>
      <c r="AO477" s="246"/>
      <c r="AP477" s="246"/>
    </row>
    <row collapsed="false" customFormat="true" customHeight="true" hidden="false" ht="15.75" outlineLevel="0" r="478" s="187">
      <c r="A478" s="71" t="n">
        <v>280</v>
      </c>
      <c r="B478" s="38" t="n">
        <v>8279</v>
      </c>
      <c r="C478" s="55" t="s">
        <v>820</v>
      </c>
      <c r="D478" s="71" t="s">
        <v>468</v>
      </c>
      <c r="E478" s="74" t="s">
        <v>822</v>
      </c>
      <c r="F478" s="34" t="s">
        <v>823</v>
      </c>
      <c r="G478" s="48" t="s">
        <v>859</v>
      </c>
      <c r="H478" s="71" t="n">
        <v>10</v>
      </c>
      <c r="I478" s="48" t="s">
        <v>862</v>
      </c>
      <c r="J478" s="71" t="n">
        <v>1</v>
      </c>
      <c r="K478" s="48" t="s">
        <v>206</v>
      </c>
      <c r="L478" s="48" t="s">
        <v>52</v>
      </c>
      <c r="M478" s="71"/>
      <c r="N478" s="251" t="e">
        <f aca="false"/>
        <v>#N/A</v>
      </c>
      <c r="O478" s="48" t="n">
        <v>109</v>
      </c>
      <c r="P478" s="48" t="s">
        <v>319</v>
      </c>
      <c r="Q478" s="71" t="n">
        <v>159</v>
      </c>
      <c r="R478" s="48" t="s">
        <v>319</v>
      </c>
      <c r="S478" s="71" t="n">
        <v>111</v>
      </c>
      <c r="T478" s="48" t="s">
        <v>319</v>
      </c>
      <c r="U478" s="71" t="n">
        <v>116</v>
      </c>
      <c r="V478" s="48" t="s">
        <v>319</v>
      </c>
      <c r="W478" s="71" t="n">
        <v>98</v>
      </c>
      <c r="X478" s="48" t="s">
        <v>319</v>
      </c>
      <c r="Y478" s="71" t="n">
        <v>95</v>
      </c>
      <c r="Z478" s="48" t="s">
        <v>319</v>
      </c>
      <c r="AA478" s="71" t="n">
        <v>87</v>
      </c>
      <c r="AB478" s="48" t="s">
        <v>319</v>
      </c>
      <c r="AC478" s="71" t="n">
        <v>149</v>
      </c>
      <c r="AD478" s="48" t="s">
        <v>319</v>
      </c>
      <c r="AE478" s="71" t="n">
        <v>137</v>
      </c>
      <c r="AF478" s="48" t="s">
        <v>319</v>
      </c>
      <c r="AG478" s="71" t="n">
        <v>129</v>
      </c>
      <c r="AH478" s="48" t="s">
        <v>319</v>
      </c>
      <c r="AI478" s="71" t="n">
        <v>130</v>
      </c>
      <c r="AJ478" s="48" t="s">
        <v>319</v>
      </c>
      <c r="AK478" s="71" t="n">
        <v>147</v>
      </c>
      <c r="AL478" s="48" t="s">
        <v>319</v>
      </c>
      <c r="AM478" s="239" t="n">
        <f aca="false">AK478+AI478+AG478+AE478+AC478+AA478+Y478+W478+U478+S478+Q478+O478</f>
        <v>1467</v>
      </c>
      <c r="AN478" s="133"/>
      <c r="AO478" s="246"/>
      <c r="AP478" s="246"/>
    </row>
    <row collapsed="false" customFormat="true" customHeight="true" hidden="false" ht="15.75" outlineLevel="0" r="479" s="187">
      <c r="A479" s="71"/>
      <c r="B479" s="38"/>
      <c r="C479" s="55" t="s">
        <v>820</v>
      </c>
      <c r="D479" s="71" t="s">
        <v>468</v>
      </c>
      <c r="E479" s="74" t="s">
        <v>824</v>
      </c>
      <c r="F479" s="34" t="s">
        <v>823</v>
      </c>
      <c r="G479" s="48"/>
      <c r="H479" s="71"/>
      <c r="I479" s="48"/>
      <c r="J479" s="71"/>
      <c r="K479" s="48" t="s">
        <v>206</v>
      </c>
      <c r="L479" s="48" t="s">
        <v>52</v>
      </c>
      <c r="M479" s="71"/>
      <c r="N479" s="71"/>
      <c r="O479" s="107"/>
      <c r="P479" s="48"/>
      <c r="Q479" s="71"/>
      <c r="R479" s="48"/>
      <c r="S479" s="71"/>
      <c r="T479" s="48"/>
      <c r="U479" s="71"/>
      <c r="V479" s="48"/>
      <c r="W479" s="71"/>
      <c r="X479" s="48"/>
      <c r="Y479" s="71"/>
      <c r="Z479" s="48"/>
      <c r="AA479" s="71"/>
      <c r="AB479" s="48"/>
      <c r="AC479" s="71"/>
      <c r="AD479" s="48"/>
      <c r="AE479" s="71"/>
      <c r="AF479" s="48"/>
      <c r="AG479" s="71"/>
      <c r="AH479" s="48"/>
      <c r="AI479" s="71"/>
      <c r="AJ479" s="48"/>
      <c r="AK479" s="71"/>
      <c r="AL479" s="48"/>
      <c r="AM479" s="239" t="n">
        <f aca="false">AK479+AI479+AG479+AE479+AC479+AA479+Y479+W479+U479+S479+Q479+O479</f>
        <v>0</v>
      </c>
      <c r="AN479" s="133"/>
      <c r="AO479" s="246"/>
      <c r="AP479" s="246"/>
    </row>
    <row collapsed="false" customFormat="true" customHeight="true" hidden="false" ht="15.75" outlineLevel="0" r="480" s="187">
      <c r="A480" s="71" t="n">
        <v>281</v>
      </c>
      <c r="B480" s="38" t="n">
        <v>8280</v>
      </c>
      <c r="C480" s="55" t="s">
        <v>820</v>
      </c>
      <c r="D480" s="71" t="s">
        <v>468</v>
      </c>
      <c r="E480" s="74" t="s">
        <v>822</v>
      </c>
      <c r="F480" s="34" t="s">
        <v>823</v>
      </c>
      <c r="G480" s="48" t="s">
        <v>859</v>
      </c>
      <c r="H480" s="71" t="n">
        <v>32</v>
      </c>
      <c r="I480" s="48" t="s">
        <v>862</v>
      </c>
      <c r="J480" s="71" t="n">
        <v>4</v>
      </c>
      <c r="K480" s="48" t="s">
        <v>206</v>
      </c>
      <c r="L480" s="48" t="s">
        <v>52</v>
      </c>
      <c r="M480" s="71"/>
      <c r="N480" s="251" t="e">
        <f aca="false"/>
        <v>#N/A</v>
      </c>
      <c r="O480" s="48" t="n">
        <v>1189</v>
      </c>
      <c r="P480" s="48" t="s">
        <v>319</v>
      </c>
      <c r="Q480" s="71" t="n">
        <v>1007</v>
      </c>
      <c r="R480" s="48" t="s">
        <v>319</v>
      </c>
      <c r="S480" s="71" t="n">
        <v>986</v>
      </c>
      <c r="T480" s="48" t="s">
        <v>319</v>
      </c>
      <c r="U480" s="71" t="n">
        <v>1178</v>
      </c>
      <c r="V480" s="48" t="s">
        <v>319</v>
      </c>
      <c r="W480" s="71" t="n">
        <v>1260</v>
      </c>
      <c r="X480" s="48" t="s">
        <v>319</v>
      </c>
      <c r="Y480" s="71" t="n">
        <v>1009</v>
      </c>
      <c r="Z480" s="48" t="s">
        <v>319</v>
      </c>
      <c r="AA480" s="71" t="n">
        <v>1261</v>
      </c>
      <c r="AB480" s="48" t="s">
        <v>319</v>
      </c>
      <c r="AC480" s="71" t="n">
        <v>1327</v>
      </c>
      <c r="AD480" s="48" t="s">
        <v>319</v>
      </c>
      <c r="AE480" s="71" t="n">
        <v>1269</v>
      </c>
      <c r="AF480" s="48" t="s">
        <v>319</v>
      </c>
      <c r="AG480" s="71" t="n">
        <v>1387</v>
      </c>
      <c r="AH480" s="48" t="s">
        <v>319</v>
      </c>
      <c r="AI480" s="71" t="n">
        <v>1489</v>
      </c>
      <c r="AJ480" s="48" t="s">
        <v>319</v>
      </c>
      <c r="AK480" s="71" t="n">
        <v>1562</v>
      </c>
      <c r="AL480" s="48" t="s">
        <v>319</v>
      </c>
      <c r="AM480" s="239" t="n">
        <f aca="false">AK480+AI480+AG480+AE480+AC480+AA480+Y480+W480+U480+S480+Q480+O480</f>
        <v>14924</v>
      </c>
      <c r="AN480" s="133"/>
      <c r="AO480" s="246"/>
      <c r="AP480" s="246"/>
    </row>
    <row collapsed="false" customFormat="true" customHeight="true" hidden="false" ht="15.75" outlineLevel="0" r="481" s="187">
      <c r="A481" s="71"/>
      <c r="B481" s="38"/>
      <c r="C481" s="55" t="s">
        <v>820</v>
      </c>
      <c r="D481" s="71" t="s">
        <v>468</v>
      </c>
      <c r="E481" s="74" t="s">
        <v>824</v>
      </c>
      <c r="F481" s="34" t="s">
        <v>823</v>
      </c>
      <c r="G481" s="48"/>
      <c r="H481" s="71"/>
      <c r="I481" s="48"/>
      <c r="J481" s="71"/>
      <c r="K481" s="48" t="s">
        <v>206</v>
      </c>
      <c r="L481" s="48" t="s">
        <v>52</v>
      </c>
      <c r="M481" s="71"/>
      <c r="N481" s="71"/>
      <c r="O481" s="48"/>
      <c r="P481" s="48"/>
      <c r="Q481" s="71"/>
      <c r="R481" s="48"/>
      <c r="S481" s="71"/>
      <c r="T481" s="48"/>
      <c r="U481" s="71"/>
      <c r="V481" s="48"/>
      <c r="W481" s="71"/>
      <c r="X481" s="48"/>
      <c r="Y481" s="71"/>
      <c r="Z481" s="48"/>
      <c r="AA481" s="71"/>
      <c r="AB481" s="48"/>
      <c r="AC481" s="71"/>
      <c r="AD481" s="48"/>
      <c r="AE481" s="71"/>
      <c r="AF481" s="48"/>
      <c r="AG481" s="71"/>
      <c r="AH481" s="48"/>
      <c r="AI481" s="71"/>
      <c r="AJ481" s="48"/>
      <c r="AK481" s="71"/>
      <c r="AL481" s="48"/>
      <c r="AM481" s="239" t="n">
        <f aca="false">AK481+AI481+AG481+AE481+AC481+AA481+Y481+W481+U481+S481+Q481+O481</f>
        <v>0</v>
      </c>
      <c r="AN481" s="133"/>
      <c r="AO481" s="246"/>
      <c r="AP481" s="246"/>
    </row>
    <row collapsed="false" customFormat="true" customHeight="true" hidden="false" ht="15.75" outlineLevel="0" r="482" s="187">
      <c r="A482" s="71" t="n">
        <v>282</v>
      </c>
      <c r="B482" s="38" t="n">
        <v>8281</v>
      </c>
      <c r="C482" s="55" t="s">
        <v>820</v>
      </c>
      <c r="D482" s="71" t="s">
        <v>468</v>
      </c>
      <c r="E482" s="74" t="s">
        <v>822</v>
      </c>
      <c r="F482" s="34" t="s">
        <v>823</v>
      </c>
      <c r="G482" s="48" t="s">
        <v>859</v>
      </c>
      <c r="H482" s="71" t="n">
        <v>10</v>
      </c>
      <c r="I482" s="48" t="s">
        <v>862</v>
      </c>
      <c r="J482" s="71" t="n">
        <v>2</v>
      </c>
      <c r="K482" s="48" t="s">
        <v>206</v>
      </c>
      <c r="L482" s="48" t="s">
        <v>52</v>
      </c>
      <c r="M482" s="71"/>
      <c r="N482" s="251" t="e">
        <f aca="false"/>
        <v>#N/A</v>
      </c>
      <c r="O482" s="48" t="n">
        <v>44</v>
      </c>
      <c r="P482" s="48" t="s">
        <v>319</v>
      </c>
      <c r="Q482" s="71" t="n">
        <v>68</v>
      </c>
      <c r="R482" s="48" t="s">
        <v>319</v>
      </c>
      <c r="S482" s="71" t="n">
        <v>51</v>
      </c>
      <c r="T482" s="48" t="s">
        <v>319</v>
      </c>
      <c r="U482" s="71" t="n">
        <v>37</v>
      </c>
      <c r="V482" s="48" t="s">
        <v>319</v>
      </c>
      <c r="W482" s="71" t="n">
        <v>45</v>
      </c>
      <c r="X482" s="48" t="s">
        <v>319</v>
      </c>
      <c r="Y482" s="71" t="n">
        <v>43</v>
      </c>
      <c r="Z482" s="48" t="s">
        <v>319</v>
      </c>
      <c r="AA482" s="71" t="n">
        <v>57</v>
      </c>
      <c r="AB482" s="48" t="s">
        <v>319</v>
      </c>
      <c r="AC482" s="71" t="n">
        <v>59</v>
      </c>
      <c r="AD482" s="48" t="s">
        <v>319</v>
      </c>
      <c r="AE482" s="71" t="n">
        <v>62</v>
      </c>
      <c r="AF482" s="48" t="s">
        <v>319</v>
      </c>
      <c r="AG482" s="71" t="n">
        <v>67</v>
      </c>
      <c r="AH482" s="48" t="s">
        <v>319</v>
      </c>
      <c r="AI482" s="71" t="n">
        <v>71</v>
      </c>
      <c r="AJ482" s="48" t="s">
        <v>319</v>
      </c>
      <c r="AK482" s="71" t="n">
        <v>76</v>
      </c>
      <c r="AL482" s="48" t="s">
        <v>319</v>
      </c>
      <c r="AM482" s="239" t="n">
        <f aca="false">AK482+AI482+AG482+AE482+AC482+AA482+Y482+W482+U482+S482+Q482+O482</f>
        <v>680</v>
      </c>
      <c r="AN482" s="133"/>
      <c r="AO482" s="246"/>
      <c r="AP482" s="246"/>
    </row>
    <row collapsed="false" customFormat="true" customHeight="true" hidden="false" ht="15.75" outlineLevel="0" r="483" s="187">
      <c r="A483" s="71"/>
      <c r="B483" s="38"/>
      <c r="C483" s="55" t="s">
        <v>820</v>
      </c>
      <c r="D483" s="71" t="s">
        <v>468</v>
      </c>
      <c r="E483" s="74" t="s">
        <v>824</v>
      </c>
      <c r="F483" s="34" t="s">
        <v>823</v>
      </c>
      <c r="G483" s="48"/>
      <c r="H483" s="71"/>
      <c r="I483" s="48"/>
      <c r="J483" s="71"/>
      <c r="K483" s="48" t="s">
        <v>206</v>
      </c>
      <c r="L483" s="48" t="s">
        <v>52</v>
      </c>
      <c r="M483" s="71"/>
      <c r="N483" s="71"/>
      <c r="O483" s="48"/>
      <c r="P483" s="48"/>
      <c r="Q483" s="71"/>
      <c r="R483" s="48"/>
      <c r="S483" s="71"/>
      <c r="T483" s="48"/>
      <c r="U483" s="71"/>
      <c r="V483" s="48"/>
      <c r="W483" s="71"/>
      <c r="X483" s="48"/>
      <c r="Y483" s="71"/>
      <c r="Z483" s="48"/>
      <c r="AA483" s="71"/>
      <c r="AB483" s="48"/>
      <c r="AC483" s="71"/>
      <c r="AD483" s="48"/>
      <c r="AE483" s="71"/>
      <c r="AF483" s="48"/>
      <c r="AG483" s="71"/>
      <c r="AH483" s="48"/>
      <c r="AI483" s="71"/>
      <c r="AJ483" s="48"/>
      <c r="AK483" s="71"/>
      <c r="AL483" s="48"/>
      <c r="AM483" s="239" t="n">
        <f aca="false">AK483+AI483+AG483+AE483+AC483+AA483+Y483+W483+U483+S483+Q483+O483</f>
        <v>0</v>
      </c>
      <c r="AN483" s="133"/>
      <c r="AO483" s="246"/>
      <c r="AP483" s="246"/>
    </row>
    <row collapsed="false" customFormat="true" customHeight="true" hidden="false" ht="15.75" outlineLevel="0" r="484" s="187">
      <c r="A484" s="71" t="n">
        <v>283</v>
      </c>
      <c r="B484" s="38" t="n">
        <v>8282</v>
      </c>
      <c r="C484" s="55" t="s">
        <v>820</v>
      </c>
      <c r="D484" s="71" t="s">
        <v>468</v>
      </c>
      <c r="E484" s="74" t="s">
        <v>822</v>
      </c>
      <c r="F484" s="34" t="s">
        <v>823</v>
      </c>
      <c r="G484" s="48" t="s">
        <v>859</v>
      </c>
      <c r="H484" s="71" t="n">
        <v>18</v>
      </c>
      <c r="I484" s="48" t="s">
        <v>862</v>
      </c>
      <c r="J484" s="71" t="n">
        <v>3</v>
      </c>
      <c r="K484" s="48" t="s">
        <v>206</v>
      </c>
      <c r="L484" s="48" t="s">
        <v>52</v>
      </c>
      <c r="M484" s="71"/>
      <c r="N484" s="251" t="e">
        <f aca="false"/>
        <v>#N/A</v>
      </c>
      <c r="O484" s="48" t="n">
        <v>85</v>
      </c>
      <c r="P484" s="48" t="s">
        <v>319</v>
      </c>
      <c r="Q484" s="71" t="n">
        <v>88</v>
      </c>
      <c r="R484" s="48" t="s">
        <v>319</v>
      </c>
      <c r="S484" s="71" t="n">
        <v>76</v>
      </c>
      <c r="T484" s="48" t="s">
        <v>319</v>
      </c>
      <c r="U484" s="71" t="n">
        <v>72</v>
      </c>
      <c r="V484" s="48" t="s">
        <v>319</v>
      </c>
      <c r="W484" s="71" t="n">
        <v>73</v>
      </c>
      <c r="X484" s="48" t="s">
        <v>319</v>
      </c>
      <c r="Y484" s="71" t="n">
        <v>76</v>
      </c>
      <c r="Z484" s="48" t="s">
        <v>319</v>
      </c>
      <c r="AA484" s="71" t="n">
        <v>71</v>
      </c>
      <c r="AB484" s="48" t="s">
        <v>319</v>
      </c>
      <c r="AC484" s="71" t="n">
        <v>79</v>
      </c>
      <c r="AD484" s="48" t="s">
        <v>319</v>
      </c>
      <c r="AE484" s="71" t="n">
        <v>85</v>
      </c>
      <c r="AF484" s="48" t="s">
        <v>319</v>
      </c>
      <c r="AG484" s="71" t="n">
        <v>88</v>
      </c>
      <c r="AH484" s="48" t="s">
        <v>319</v>
      </c>
      <c r="AI484" s="71" t="n">
        <v>96</v>
      </c>
      <c r="AJ484" s="48" t="s">
        <v>319</v>
      </c>
      <c r="AK484" s="71" t="n">
        <v>93</v>
      </c>
      <c r="AL484" s="48" t="s">
        <v>319</v>
      </c>
      <c r="AM484" s="239" t="n">
        <f aca="false">AK484+AI484+AG484+AE484+AC484+AA484+Y484+W484+U484+S484+Q484+O484</f>
        <v>982</v>
      </c>
      <c r="AN484" s="133"/>
      <c r="AO484" s="246"/>
      <c r="AP484" s="246"/>
    </row>
    <row collapsed="false" customFormat="true" customHeight="true" hidden="false" ht="15.75" outlineLevel="0" r="485" s="187">
      <c r="A485" s="71"/>
      <c r="B485" s="38"/>
      <c r="C485" s="55" t="s">
        <v>820</v>
      </c>
      <c r="D485" s="71" t="s">
        <v>468</v>
      </c>
      <c r="E485" s="74" t="s">
        <v>824</v>
      </c>
      <c r="F485" s="34" t="s">
        <v>823</v>
      </c>
      <c r="G485" s="48"/>
      <c r="H485" s="71"/>
      <c r="I485" s="48"/>
      <c r="J485" s="71"/>
      <c r="K485" s="48" t="s">
        <v>206</v>
      </c>
      <c r="L485" s="48" t="s">
        <v>52</v>
      </c>
      <c r="M485" s="71"/>
      <c r="N485" s="71"/>
      <c r="O485" s="48"/>
      <c r="P485" s="48"/>
      <c r="Q485" s="71"/>
      <c r="R485" s="48"/>
      <c r="S485" s="71"/>
      <c r="T485" s="48"/>
      <c r="U485" s="71"/>
      <c r="V485" s="48"/>
      <c r="W485" s="71"/>
      <c r="X485" s="48"/>
      <c r="Y485" s="71"/>
      <c r="Z485" s="48"/>
      <c r="AA485" s="71"/>
      <c r="AB485" s="48"/>
      <c r="AC485" s="71"/>
      <c r="AD485" s="48"/>
      <c r="AE485" s="71"/>
      <c r="AF485" s="48"/>
      <c r="AG485" s="71"/>
      <c r="AH485" s="48"/>
      <c r="AI485" s="71"/>
      <c r="AJ485" s="48"/>
      <c r="AK485" s="71"/>
      <c r="AL485" s="48"/>
      <c r="AM485" s="239" t="n">
        <f aca="false">AK485+AI485+AG485+AE485+AC485+AA485+Y485+W485+U485+S485+Q485+O485</f>
        <v>0</v>
      </c>
      <c r="AN485" s="133"/>
      <c r="AO485" s="246"/>
      <c r="AP485" s="246"/>
    </row>
    <row collapsed="false" customFormat="true" customHeight="true" hidden="false" ht="15.75" outlineLevel="0" r="486" s="187">
      <c r="A486" s="71" t="n">
        <v>284</v>
      </c>
      <c r="B486" s="38" t="n">
        <v>8283</v>
      </c>
      <c r="C486" s="55" t="s">
        <v>820</v>
      </c>
      <c r="D486" s="71" t="s">
        <v>468</v>
      </c>
      <c r="E486" s="74" t="s">
        <v>822</v>
      </c>
      <c r="F486" s="34" t="s">
        <v>823</v>
      </c>
      <c r="G486" s="48" t="s">
        <v>859</v>
      </c>
      <c r="H486" s="71" t="n">
        <v>18</v>
      </c>
      <c r="I486" s="48" t="s">
        <v>862</v>
      </c>
      <c r="J486" s="71" t="n">
        <v>3</v>
      </c>
      <c r="K486" s="48" t="s">
        <v>206</v>
      </c>
      <c r="L486" s="48" t="s">
        <v>52</v>
      </c>
      <c r="M486" s="71"/>
      <c r="N486" s="251" t="e">
        <f aca="false"/>
        <v>#N/A</v>
      </c>
      <c r="O486" s="48" t="n">
        <v>225</v>
      </c>
      <c r="P486" s="48" t="s">
        <v>319</v>
      </c>
      <c r="Q486" s="71" t="n">
        <v>238</v>
      </c>
      <c r="R486" s="48" t="s">
        <v>319</v>
      </c>
      <c r="S486" s="71" t="n">
        <v>254</v>
      </c>
      <c r="T486" s="48" t="s">
        <v>319</v>
      </c>
      <c r="U486" s="71" t="n">
        <v>265</v>
      </c>
      <c r="V486" s="48" t="s">
        <v>319</v>
      </c>
      <c r="W486" s="71" t="n">
        <v>201</v>
      </c>
      <c r="X486" s="48" t="s">
        <v>319</v>
      </c>
      <c r="Y486" s="71" t="n">
        <v>198</v>
      </c>
      <c r="Z486" s="48" t="s">
        <v>319</v>
      </c>
      <c r="AA486" s="71" t="n">
        <v>197</v>
      </c>
      <c r="AB486" s="48" t="s">
        <v>319</v>
      </c>
      <c r="AC486" s="71" t="n">
        <v>196</v>
      </c>
      <c r="AD486" s="48" t="s">
        <v>319</v>
      </c>
      <c r="AE486" s="71" t="n">
        <v>183</v>
      </c>
      <c r="AF486" s="48" t="s">
        <v>319</v>
      </c>
      <c r="AG486" s="71" t="n">
        <v>184</v>
      </c>
      <c r="AH486" s="48" t="s">
        <v>319</v>
      </c>
      <c r="AI486" s="71" t="n">
        <v>187</v>
      </c>
      <c r="AJ486" s="48" t="s">
        <v>319</v>
      </c>
      <c r="AK486" s="71" t="n">
        <v>199</v>
      </c>
      <c r="AL486" s="48" t="s">
        <v>319</v>
      </c>
      <c r="AM486" s="239" t="n">
        <f aca="false">AK486+AI486+AG486+AE486+AC486+AA486+Y486+W486+U486+S486+Q486+O486</f>
        <v>2527</v>
      </c>
      <c r="AN486" s="133"/>
      <c r="AO486" s="246"/>
      <c r="AP486" s="246"/>
    </row>
    <row collapsed="false" customFormat="true" customHeight="true" hidden="false" ht="15.75" outlineLevel="0" r="487" s="187">
      <c r="A487" s="71"/>
      <c r="B487" s="38"/>
      <c r="C487" s="55" t="s">
        <v>820</v>
      </c>
      <c r="D487" s="71" t="s">
        <v>468</v>
      </c>
      <c r="E487" s="74" t="s">
        <v>824</v>
      </c>
      <c r="F487" s="34" t="s">
        <v>823</v>
      </c>
      <c r="G487" s="48"/>
      <c r="H487" s="71"/>
      <c r="I487" s="48"/>
      <c r="J487" s="71"/>
      <c r="K487" s="48" t="s">
        <v>206</v>
      </c>
      <c r="L487" s="48" t="s">
        <v>52</v>
      </c>
      <c r="M487" s="71"/>
      <c r="N487" s="71"/>
      <c r="O487" s="48"/>
      <c r="P487" s="48"/>
      <c r="Q487" s="71"/>
      <c r="R487" s="48"/>
      <c r="S487" s="71"/>
      <c r="T487" s="48"/>
      <c r="U487" s="71"/>
      <c r="V487" s="48"/>
      <c r="W487" s="71"/>
      <c r="X487" s="48"/>
      <c r="Y487" s="71"/>
      <c r="Z487" s="48"/>
      <c r="AA487" s="71"/>
      <c r="AB487" s="48"/>
      <c r="AC487" s="71"/>
      <c r="AD487" s="48"/>
      <c r="AE487" s="71"/>
      <c r="AF487" s="48"/>
      <c r="AG487" s="71"/>
      <c r="AH487" s="48"/>
      <c r="AI487" s="71"/>
      <c r="AJ487" s="48"/>
      <c r="AK487" s="71"/>
      <c r="AL487" s="48"/>
      <c r="AM487" s="239" t="n">
        <f aca="false">AK487+AI487+AG487+AE487+AC487+AA487+Y487+W487+U487+S487+Q487+O487</f>
        <v>0</v>
      </c>
      <c r="AN487" s="133"/>
      <c r="AO487" s="246"/>
      <c r="AP487" s="246"/>
    </row>
    <row collapsed="false" customFormat="true" customHeight="true" hidden="false" ht="15.75" outlineLevel="0" r="488" s="187">
      <c r="A488" s="71" t="n">
        <v>285</v>
      </c>
      <c r="B488" s="38" t="n">
        <v>8284</v>
      </c>
      <c r="C488" s="55" t="s">
        <v>820</v>
      </c>
      <c r="D488" s="71" t="s">
        <v>468</v>
      </c>
      <c r="E488" s="74" t="s">
        <v>822</v>
      </c>
      <c r="F488" s="34" t="s">
        <v>823</v>
      </c>
      <c r="G488" s="48" t="s">
        <v>859</v>
      </c>
      <c r="H488" s="71" t="n">
        <v>42</v>
      </c>
      <c r="I488" s="48" t="s">
        <v>862</v>
      </c>
      <c r="J488" s="71" t="n">
        <v>4</v>
      </c>
      <c r="K488" s="48" t="s">
        <v>206</v>
      </c>
      <c r="L488" s="48" t="s">
        <v>52</v>
      </c>
      <c r="M488" s="71"/>
      <c r="N488" s="251" t="e">
        <f aca="false"/>
        <v>#N/A</v>
      </c>
      <c r="O488" s="48" t="n">
        <v>196</v>
      </c>
      <c r="P488" s="48" t="s">
        <v>319</v>
      </c>
      <c r="Q488" s="71" t="n">
        <v>205</v>
      </c>
      <c r="R488" s="48" t="s">
        <v>319</v>
      </c>
      <c r="S488" s="71" t="n">
        <v>223</v>
      </c>
      <c r="T488" s="48" t="s">
        <v>319</v>
      </c>
      <c r="U488" s="71" t="n">
        <v>181</v>
      </c>
      <c r="V488" s="48" t="s">
        <v>319</v>
      </c>
      <c r="W488" s="71" t="n">
        <v>185</v>
      </c>
      <c r="X488" s="48" t="s">
        <v>319</v>
      </c>
      <c r="Y488" s="71" t="n">
        <v>196</v>
      </c>
      <c r="Z488" s="48" t="s">
        <v>319</v>
      </c>
      <c r="AA488" s="71" t="n">
        <v>198</v>
      </c>
      <c r="AB488" s="48" t="s">
        <v>319</v>
      </c>
      <c r="AC488" s="71" t="n">
        <v>201</v>
      </c>
      <c r="AD488" s="48" t="s">
        <v>319</v>
      </c>
      <c r="AE488" s="71" t="n">
        <v>222</v>
      </c>
      <c r="AF488" s="48" t="s">
        <v>319</v>
      </c>
      <c r="AG488" s="71" t="n">
        <v>223</v>
      </c>
      <c r="AH488" s="48" t="s">
        <v>319</v>
      </c>
      <c r="AI488" s="71" t="n">
        <v>226</v>
      </c>
      <c r="AJ488" s="48" t="s">
        <v>319</v>
      </c>
      <c r="AK488" s="71" t="n">
        <v>228</v>
      </c>
      <c r="AL488" s="48" t="s">
        <v>319</v>
      </c>
      <c r="AM488" s="239" t="n">
        <f aca="false">AK488+AI488+AG488+AE488+AC488+AA488+Y488+W488+U488+S488+Q488+O488</f>
        <v>2484</v>
      </c>
      <c r="AN488" s="133"/>
      <c r="AO488" s="246"/>
      <c r="AP488" s="246"/>
    </row>
    <row collapsed="false" customFormat="true" customHeight="true" hidden="false" ht="15.75" outlineLevel="0" r="489" s="187">
      <c r="A489" s="71"/>
      <c r="B489" s="38"/>
      <c r="C489" s="55" t="s">
        <v>820</v>
      </c>
      <c r="D489" s="71" t="s">
        <v>468</v>
      </c>
      <c r="E489" s="74" t="s">
        <v>824</v>
      </c>
      <c r="F489" s="34" t="s">
        <v>823</v>
      </c>
      <c r="G489" s="48"/>
      <c r="H489" s="71"/>
      <c r="I489" s="48"/>
      <c r="J489" s="71"/>
      <c r="K489" s="48" t="s">
        <v>206</v>
      </c>
      <c r="L489" s="48" t="s">
        <v>52</v>
      </c>
      <c r="M489" s="71"/>
      <c r="N489" s="71"/>
      <c r="O489" s="107"/>
      <c r="P489" s="48"/>
      <c r="Q489" s="71"/>
      <c r="R489" s="48"/>
      <c r="S489" s="71"/>
      <c r="T489" s="48"/>
      <c r="U489" s="71"/>
      <c r="V489" s="48"/>
      <c r="W489" s="71"/>
      <c r="X489" s="48"/>
      <c r="Y489" s="71"/>
      <c r="Z489" s="48"/>
      <c r="AA489" s="71"/>
      <c r="AB489" s="48"/>
      <c r="AC489" s="71"/>
      <c r="AD489" s="48"/>
      <c r="AE489" s="71"/>
      <c r="AF489" s="48"/>
      <c r="AG489" s="71"/>
      <c r="AH489" s="48"/>
      <c r="AI489" s="71"/>
      <c r="AJ489" s="48"/>
      <c r="AK489" s="71"/>
      <c r="AL489" s="48"/>
      <c r="AM489" s="239" t="n">
        <f aca="false">AK489+AI489+AG489+AE489+AC489+AA489+Y489+W489+U489+S489+Q489+O489</f>
        <v>0</v>
      </c>
      <c r="AN489" s="133"/>
      <c r="AO489" s="246"/>
      <c r="AP489" s="246"/>
    </row>
    <row collapsed="false" customFormat="true" customHeight="true" hidden="false" ht="15.75" outlineLevel="0" r="490" s="187">
      <c r="A490" s="71" t="n">
        <v>286</v>
      </c>
      <c r="B490" s="38" t="n">
        <v>8285</v>
      </c>
      <c r="C490" s="55" t="s">
        <v>820</v>
      </c>
      <c r="D490" s="71" t="s">
        <v>468</v>
      </c>
      <c r="E490" s="74" t="s">
        <v>822</v>
      </c>
      <c r="F490" s="34" t="s">
        <v>823</v>
      </c>
      <c r="G490" s="48" t="s">
        <v>859</v>
      </c>
      <c r="H490" s="71" t="n">
        <v>10</v>
      </c>
      <c r="I490" s="48" t="s">
        <v>862</v>
      </c>
      <c r="J490" s="71" t="n">
        <v>4</v>
      </c>
      <c r="K490" s="48" t="s">
        <v>206</v>
      </c>
      <c r="L490" s="48" t="s">
        <v>52</v>
      </c>
      <c r="M490" s="71"/>
      <c r="N490" s="251" t="e">
        <f aca="false"/>
        <v>#N/A</v>
      </c>
      <c r="O490" s="48" t="n">
        <v>840</v>
      </c>
      <c r="P490" s="48" t="s">
        <v>319</v>
      </c>
      <c r="Q490" s="71" t="n">
        <v>832</v>
      </c>
      <c r="R490" s="48" t="s">
        <v>319</v>
      </c>
      <c r="S490" s="71" t="n">
        <v>799</v>
      </c>
      <c r="T490" s="48" t="s">
        <v>319</v>
      </c>
      <c r="U490" s="71" t="n">
        <v>825</v>
      </c>
      <c r="V490" s="48" t="s">
        <v>319</v>
      </c>
      <c r="W490" s="71" t="n">
        <v>870</v>
      </c>
      <c r="X490" s="48" t="s">
        <v>319</v>
      </c>
      <c r="Y490" s="71" t="n">
        <v>861</v>
      </c>
      <c r="Z490" s="48" t="s">
        <v>319</v>
      </c>
      <c r="AA490" s="71" t="n">
        <v>779</v>
      </c>
      <c r="AB490" s="48" t="s">
        <v>319</v>
      </c>
      <c r="AC490" s="71" t="n">
        <v>761</v>
      </c>
      <c r="AD490" s="48" t="s">
        <v>319</v>
      </c>
      <c r="AE490" s="71" t="n">
        <v>698</v>
      </c>
      <c r="AF490" s="48" t="s">
        <v>319</v>
      </c>
      <c r="AG490" s="71" t="n">
        <v>779</v>
      </c>
      <c r="AH490" s="48" t="s">
        <v>319</v>
      </c>
      <c r="AI490" s="71" t="n">
        <v>790</v>
      </c>
      <c r="AJ490" s="48" t="s">
        <v>319</v>
      </c>
      <c r="AK490" s="71" t="n">
        <v>810</v>
      </c>
      <c r="AL490" s="48" t="s">
        <v>319</v>
      </c>
      <c r="AM490" s="239" t="n">
        <f aca="false">AK490+AI490+AG490+AE490+AC490+AA490+Y490+W490+U490+S490+Q490+O490</f>
        <v>9644</v>
      </c>
      <c r="AN490" s="133"/>
      <c r="AO490" s="246"/>
      <c r="AP490" s="246"/>
    </row>
    <row collapsed="false" customFormat="true" customHeight="true" hidden="false" ht="15.75" outlineLevel="0" r="491" s="187">
      <c r="A491" s="71"/>
      <c r="B491" s="38"/>
      <c r="C491" s="55" t="s">
        <v>820</v>
      </c>
      <c r="D491" s="71" t="s">
        <v>468</v>
      </c>
      <c r="E491" s="74" t="s">
        <v>824</v>
      </c>
      <c r="F491" s="34" t="s">
        <v>823</v>
      </c>
      <c r="G491" s="48"/>
      <c r="H491" s="71"/>
      <c r="I491" s="48"/>
      <c r="J491" s="71"/>
      <c r="K491" s="48" t="s">
        <v>206</v>
      </c>
      <c r="L491" s="48" t="s">
        <v>52</v>
      </c>
      <c r="M491" s="71"/>
      <c r="N491" s="71"/>
      <c r="O491" s="48"/>
      <c r="P491" s="48"/>
      <c r="Q491" s="71"/>
      <c r="R491" s="48"/>
      <c r="S491" s="71"/>
      <c r="T491" s="48"/>
      <c r="U491" s="71"/>
      <c r="V491" s="48"/>
      <c r="W491" s="71"/>
      <c r="X491" s="48"/>
      <c r="Y491" s="71"/>
      <c r="Z491" s="48"/>
      <c r="AA491" s="71"/>
      <c r="AB491" s="48"/>
      <c r="AC491" s="71"/>
      <c r="AD491" s="48"/>
      <c r="AE491" s="71"/>
      <c r="AF491" s="48"/>
      <c r="AG491" s="71"/>
      <c r="AH491" s="48"/>
      <c r="AI491" s="71"/>
      <c r="AJ491" s="48"/>
      <c r="AK491" s="71"/>
      <c r="AL491" s="48"/>
      <c r="AM491" s="239" t="n">
        <f aca="false">AK491+AI491+AG491+AE491+AC491+AA491+Y491+W491+U491+S491+Q491+O491</f>
        <v>0</v>
      </c>
      <c r="AN491" s="133"/>
      <c r="AO491" s="246"/>
      <c r="AP491" s="246"/>
    </row>
    <row collapsed="false" customFormat="true" customHeight="true" hidden="false" ht="15.75" outlineLevel="0" r="492" s="187">
      <c r="A492" s="71" t="n">
        <v>287</v>
      </c>
      <c r="B492" s="38" t="n">
        <v>8286</v>
      </c>
      <c r="C492" s="55" t="s">
        <v>820</v>
      </c>
      <c r="D492" s="71" t="s">
        <v>468</v>
      </c>
      <c r="E492" s="74" t="s">
        <v>822</v>
      </c>
      <c r="F492" s="34" t="s">
        <v>823</v>
      </c>
      <c r="G492" s="48" t="s">
        <v>859</v>
      </c>
      <c r="H492" s="71" t="n">
        <v>57</v>
      </c>
      <c r="I492" s="48" t="s">
        <v>862</v>
      </c>
      <c r="J492" s="71" t="n">
        <v>5</v>
      </c>
      <c r="K492" s="48" t="s">
        <v>206</v>
      </c>
      <c r="L492" s="48" t="s">
        <v>52</v>
      </c>
      <c r="M492" s="71"/>
      <c r="N492" s="251" t="e">
        <f aca="false"/>
        <v>#N/A</v>
      </c>
      <c r="O492" s="48" t="n">
        <v>761</v>
      </c>
      <c r="P492" s="48" t="s">
        <v>319</v>
      </c>
      <c r="Q492" s="71" t="n">
        <v>781</v>
      </c>
      <c r="R492" s="48" t="s">
        <v>319</v>
      </c>
      <c r="S492" s="71" t="n">
        <v>888</v>
      </c>
      <c r="T492" s="48" t="s">
        <v>319</v>
      </c>
      <c r="U492" s="71" t="n">
        <v>764</v>
      </c>
      <c r="V492" s="48" t="s">
        <v>319</v>
      </c>
      <c r="W492" s="71" t="n">
        <v>741</v>
      </c>
      <c r="X492" s="48" t="s">
        <v>319</v>
      </c>
      <c r="Y492" s="71" t="n">
        <v>762</v>
      </c>
      <c r="Z492" s="48" t="s">
        <v>319</v>
      </c>
      <c r="AA492" s="71" t="n">
        <v>774</v>
      </c>
      <c r="AB492" s="48" t="s">
        <v>319</v>
      </c>
      <c r="AC492" s="71" t="n">
        <v>761</v>
      </c>
      <c r="AD492" s="48" t="s">
        <v>319</v>
      </c>
      <c r="AE492" s="71" t="n">
        <v>790</v>
      </c>
      <c r="AF492" s="48" t="s">
        <v>319</v>
      </c>
      <c r="AG492" s="71" t="n">
        <v>861</v>
      </c>
      <c r="AH492" s="48" t="s">
        <v>319</v>
      </c>
      <c r="AI492" s="71" t="n">
        <v>886</v>
      </c>
      <c r="AJ492" s="48" t="s">
        <v>319</v>
      </c>
      <c r="AK492" s="71" t="n">
        <v>904</v>
      </c>
      <c r="AL492" s="48" t="s">
        <v>319</v>
      </c>
      <c r="AM492" s="239" t="n">
        <f aca="false">AK492+AI492+AG492+AE492+AC492+AA492+Y492+W492+U492+S492+Q492+O492</f>
        <v>9673</v>
      </c>
      <c r="AN492" s="133"/>
      <c r="AO492" s="246"/>
      <c r="AP492" s="246"/>
    </row>
    <row collapsed="false" customFormat="true" customHeight="true" hidden="false" ht="15.75" outlineLevel="0" r="493" s="187">
      <c r="A493" s="71"/>
      <c r="B493" s="38"/>
      <c r="C493" s="55" t="s">
        <v>820</v>
      </c>
      <c r="D493" s="71" t="s">
        <v>468</v>
      </c>
      <c r="E493" s="74" t="s">
        <v>824</v>
      </c>
      <c r="F493" s="34" t="s">
        <v>823</v>
      </c>
      <c r="G493" s="48"/>
      <c r="H493" s="71"/>
      <c r="I493" s="48"/>
      <c r="J493" s="71"/>
      <c r="K493" s="48" t="s">
        <v>206</v>
      </c>
      <c r="L493" s="48" t="s">
        <v>52</v>
      </c>
      <c r="M493" s="71"/>
      <c r="N493" s="71"/>
      <c r="O493" s="48"/>
      <c r="P493" s="48"/>
      <c r="Q493" s="71"/>
      <c r="R493" s="48"/>
      <c r="S493" s="71"/>
      <c r="T493" s="48"/>
      <c r="U493" s="71"/>
      <c r="V493" s="48"/>
      <c r="W493" s="71"/>
      <c r="X493" s="48"/>
      <c r="Y493" s="71"/>
      <c r="Z493" s="48"/>
      <c r="AA493" s="71"/>
      <c r="AB493" s="48"/>
      <c r="AC493" s="71"/>
      <c r="AD493" s="48"/>
      <c r="AE493" s="71"/>
      <c r="AF493" s="48"/>
      <c r="AG493" s="71"/>
      <c r="AH493" s="48"/>
      <c r="AI493" s="71"/>
      <c r="AJ493" s="48"/>
      <c r="AK493" s="71"/>
      <c r="AL493" s="48"/>
      <c r="AM493" s="239" t="n">
        <f aca="false">AK493+AI493+AG493+AE493+AC493+AA493+Y493+W493+U493+S493+Q493+O493</f>
        <v>0</v>
      </c>
      <c r="AN493" s="133"/>
      <c r="AO493" s="246"/>
      <c r="AP493" s="246"/>
    </row>
    <row collapsed="false" customFormat="true" customHeight="true" hidden="false" ht="15.75" outlineLevel="0" r="494" s="187">
      <c r="A494" s="71" t="n">
        <v>288</v>
      </c>
      <c r="B494" s="38" t="n">
        <v>8287</v>
      </c>
      <c r="C494" s="55" t="s">
        <v>820</v>
      </c>
      <c r="D494" s="71" t="s">
        <v>468</v>
      </c>
      <c r="E494" s="74" t="s">
        <v>822</v>
      </c>
      <c r="F494" s="34" t="s">
        <v>823</v>
      </c>
      <c r="G494" s="48" t="s">
        <v>859</v>
      </c>
      <c r="H494" s="71" t="n">
        <v>46</v>
      </c>
      <c r="I494" s="48" t="s">
        <v>862</v>
      </c>
      <c r="J494" s="71" t="n">
        <v>2</v>
      </c>
      <c r="K494" s="48" t="s">
        <v>206</v>
      </c>
      <c r="L494" s="48" t="s">
        <v>52</v>
      </c>
      <c r="M494" s="71"/>
      <c r="N494" s="251" t="e">
        <f aca="false"/>
        <v>#N/A</v>
      </c>
      <c r="O494" s="48" t="n">
        <v>952</v>
      </c>
      <c r="P494" s="48" t="s">
        <v>319</v>
      </c>
      <c r="Q494" s="71" t="n">
        <v>967</v>
      </c>
      <c r="R494" s="48" t="s">
        <v>319</v>
      </c>
      <c r="S494" s="71" t="n">
        <v>1001</v>
      </c>
      <c r="T494" s="48" t="s">
        <v>319</v>
      </c>
      <c r="U494" s="71" t="n">
        <v>963</v>
      </c>
      <c r="V494" s="48" t="s">
        <v>319</v>
      </c>
      <c r="W494" s="71" t="n">
        <v>974</v>
      </c>
      <c r="X494" s="48" t="s">
        <v>319</v>
      </c>
      <c r="Y494" s="71" t="n">
        <v>988</v>
      </c>
      <c r="Z494" s="48" t="s">
        <v>319</v>
      </c>
      <c r="AA494" s="71" t="n">
        <v>1010</v>
      </c>
      <c r="AB494" s="48" t="s">
        <v>319</v>
      </c>
      <c r="AC494" s="71" t="n">
        <v>1620</v>
      </c>
      <c r="AD494" s="48" t="s">
        <v>319</v>
      </c>
      <c r="AE494" s="71" t="n">
        <v>1311</v>
      </c>
      <c r="AF494" s="48" t="s">
        <v>319</v>
      </c>
      <c r="AG494" s="71" t="n">
        <v>1004</v>
      </c>
      <c r="AH494" s="48" t="s">
        <v>319</v>
      </c>
      <c r="AI494" s="71" t="n">
        <v>1006</v>
      </c>
      <c r="AJ494" s="48" t="s">
        <v>319</v>
      </c>
      <c r="AK494" s="71" t="n">
        <v>1294</v>
      </c>
      <c r="AL494" s="48" t="s">
        <v>319</v>
      </c>
      <c r="AM494" s="239" t="n">
        <f aca="false">AK494+AI494+AG494+AE494+AC494+AA494+Y494+W494+U494+S494+Q494+O494</f>
        <v>13090</v>
      </c>
      <c r="AN494" s="133"/>
      <c r="AO494" s="246"/>
      <c r="AP494" s="246"/>
    </row>
    <row collapsed="false" customFormat="true" customHeight="true" hidden="false" ht="15.75" outlineLevel="0" r="495" s="187">
      <c r="A495" s="71"/>
      <c r="B495" s="38"/>
      <c r="C495" s="55" t="s">
        <v>820</v>
      </c>
      <c r="D495" s="71" t="s">
        <v>468</v>
      </c>
      <c r="E495" s="74" t="s">
        <v>824</v>
      </c>
      <c r="F495" s="34" t="s">
        <v>823</v>
      </c>
      <c r="G495" s="48"/>
      <c r="H495" s="71"/>
      <c r="I495" s="48"/>
      <c r="J495" s="71"/>
      <c r="K495" s="48" t="s">
        <v>206</v>
      </c>
      <c r="L495" s="48" t="s">
        <v>52</v>
      </c>
      <c r="M495" s="71"/>
      <c r="N495" s="71"/>
      <c r="O495" s="48"/>
      <c r="P495" s="48"/>
      <c r="Q495" s="71"/>
      <c r="R495" s="48"/>
      <c r="S495" s="71"/>
      <c r="T495" s="48"/>
      <c r="U495" s="71"/>
      <c r="V495" s="48"/>
      <c r="W495" s="71"/>
      <c r="X495" s="48"/>
      <c r="Y495" s="71"/>
      <c r="Z495" s="48"/>
      <c r="AA495" s="71"/>
      <c r="AB495" s="48"/>
      <c r="AC495" s="71"/>
      <c r="AD495" s="48"/>
      <c r="AE495" s="71"/>
      <c r="AF495" s="48"/>
      <c r="AG495" s="71"/>
      <c r="AH495" s="48"/>
      <c r="AI495" s="71"/>
      <c r="AJ495" s="48"/>
      <c r="AK495" s="71"/>
      <c r="AL495" s="48"/>
      <c r="AM495" s="239" t="n">
        <f aca="false">AK495+AI495+AG495+AE495+AC495+AA495+Y495+W495+U495+S495+Q495+O495</f>
        <v>0</v>
      </c>
      <c r="AN495" s="133"/>
      <c r="AO495" s="246"/>
      <c r="AP495" s="246"/>
    </row>
    <row collapsed="false" customFormat="true" customHeight="true" hidden="false" ht="15.75" outlineLevel="0" r="496" s="187">
      <c r="A496" s="71" t="n">
        <v>289</v>
      </c>
      <c r="B496" s="38" t="n">
        <v>8288</v>
      </c>
      <c r="C496" s="55" t="s">
        <v>820</v>
      </c>
      <c r="D496" s="71" t="s">
        <v>468</v>
      </c>
      <c r="E496" s="74" t="s">
        <v>822</v>
      </c>
      <c r="F496" s="34" t="s">
        <v>823</v>
      </c>
      <c r="G496" s="48" t="s">
        <v>859</v>
      </c>
      <c r="H496" s="71" t="n">
        <v>205</v>
      </c>
      <c r="I496" s="48" t="s">
        <v>862</v>
      </c>
      <c r="J496" s="71" t="n">
        <v>6</v>
      </c>
      <c r="K496" s="48" t="s">
        <v>206</v>
      </c>
      <c r="L496" s="48" t="s">
        <v>52</v>
      </c>
      <c r="M496" s="71"/>
      <c r="N496" s="251" t="e">
        <f aca="false"/>
        <v>#N/A</v>
      </c>
      <c r="O496" s="48" t="n">
        <v>1692</v>
      </c>
      <c r="P496" s="48" t="s">
        <v>319</v>
      </c>
      <c r="Q496" s="71" t="n">
        <v>1825</v>
      </c>
      <c r="R496" s="48" t="s">
        <v>319</v>
      </c>
      <c r="S496" s="71" t="n">
        <v>1523</v>
      </c>
      <c r="T496" s="48" t="s">
        <v>319</v>
      </c>
      <c r="U496" s="71" t="n">
        <v>1462</v>
      </c>
      <c r="V496" s="48" t="s">
        <v>319</v>
      </c>
      <c r="W496" s="71" t="n">
        <v>1621</v>
      </c>
      <c r="X496" s="48" t="s">
        <v>319</v>
      </c>
      <c r="Y496" s="71" t="n">
        <v>1532</v>
      </c>
      <c r="Z496" s="48" t="s">
        <v>319</v>
      </c>
      <c r="AA496" s="71" t="n">
        <v>1432</v>
      </c>
      <c r="AB496" s="48" t="s">
        <v>319</v>
      </c>
      <c r="AC496" s="71" t="n">
        <v>1433</v>
      </c>
      <c r="AD496" s="48" t="s">
        <v>319</v>
      </c>
      <c r="AE496" s="71" t="n">
        <v>1593</v>
      </c>
      <c r="AF496" s="48" t="s">
        <v>319</v>
      </c>
      <c r="AG496" s="71" t="n">
        <v>1691</v>
      </c>
      <c r="AH496" s="48" t="s">
        <v>319</v>
      </c>
      <c r="AI496" s="71" t="n">
        <v>1761</v>
      </c>
      <c r="AJ496" s="48" t="s">
        <v>319</v>
      </c>
      <c r="AK496" s="71" t="n">
        <v>1864</v>
      </c>
      <c r="AL496" s="48" t="s">
        <v>319</v>
      </c>
      <c r="AM496" s="239" t="n">
        <f aca="false">AK496+AI496+AG496+AE496+AC496+AA496+Y496+W496+U496+S496+Q496+O496</f>
        <v>19429</v>
      </c>
      <c r="AN496" s="133"/>
      <c r="AO496" s="246"/>
      <c r="AP496" s="246"/>
    </row>
    <row collapsed="false" customFormat="true" customHeight="true" hidden="false" ht="15.75" outlineLevel="0" r="497" s="187">
      <c r="A497" s="71"/>
      <c r="B497" s="38"/>
      <c r="C497" s="55" t="s">
        <v>820</v>
      </c>
      <c r="D497" s="71" t="s">
        <v>468</v>
      </c>
      <c r="E497" s="74" t="s">
        <v>824</v>
      </c>
      <c r="F497" s="34" t="s">
        <v>823</v>
      </c>
      <c r="G497" s="48"/>
      <c r="H497" s="71"/>
      <c r="I497" s="48"/>
      <c r="J497" s="71"/>
      <c r="K497" s="48" t="s">
        <v>206</v>
      </c>
      <c r="L497" s="48" t="s">
        <v>52</v>
      </c>
      <c r="M497" s="71"/>
      <c r="N497" s="71"/>
      <c r="O497" s="48"/>
      <c r="P497" s="48"/>
      <c r="Q497" s="71"/>
      <c r="R497" s="48"/>
      <c r="S497" s="71"/>
      <c r="T497" s="48"/>
      <c r="U497" s="71"/>
      <c r="V497" s="48"/>
      <c r="W497" s="71"/>
      <c r="X497" s="48"/>
      <c r="Y497" s="71"/>
      <c r="Z497" s="48"/>
      <c r="AA497" s="71"/>
      <c r="AB497" s="48"/>
      <c r="AC497" s="71"/>
      <c r="AD497" s="48"/>
      <c r="AE497" s="71"/>
      <c r="AF497" s="48"/>
      <c r="AG497" s="71"/>
      <c r="AH497" s="48"/>
      <c r="AI497" s="71"/>
      <c r="AJ497" s="48"/>
      <c r="AK497" s="71"/>
      <c r="AL497" s="48"/>
      <c r="AM497" s="239" t="n">
        <f aca="false">AK497+AI497+AG497+AE497+AC497+AA497+Y497+W497+U497+S497+Q497+O497</f>
        <v>0</v>
      </c>
      <c r="AN497" s="133"/>
      <c r="AO497" s="246"/>
      <c r="AP497" s="246"/>
    </row>
    <row collapsed="false" customFormat="true" customHeight="true" hidden="false" ht="15.75" outlineLevel="0" r="498" s="187">
      <c r="A498" s="71" t="n">
        <v>290</v>
      </c>
      <c r="B498" s="38" t="n">
        <v>8289</v>
      </c>
      <c r="C498" s="55" t="s">
        <v>820</v>
      </c>
      <c r="D498" s="71" t="s">
        <v>468</v>
      </c>
      <c r="E498" s="74" t="s">
        <v>822</v>
      </c>
      <c r="F498" s="34" t="s">
        <v>823</v>
      </c>
      <c r="G498" s="48" t="s">
        <v>859</v>
      </c>
      <c r="H498" s="71" t="n">
        <v>186</v>
      </c>
      <c r="I498" s="48" t="s">
        <v>862</v>
      </c>
      <c r="J498" s="71" t="n">
        <v>9</v>
      </c>
      <c r="K498" s="48" t="s">
        <v>206</v>
      </c>
      <c r="L498" s="48" t="s">
        <v>52</v>
      </c>
      <c r="M498" s="71"/>
      <c r="N498" s="251" t="e">
        <f aca="false"/>
        <v>#N/A</v>
      </c>
      <c r="O498" s="48" t="n">
        <v>2012</v>
      </c>
      <c r="P498" s="48" t="s">
        <v>319</v>
      </c>
      <c r="Q498" s="71" t="n">
        <v>1962</v>
      </c>
      <c r="R498" s="48" t="s">
        <v>319</v>
      </c>
      <c r="S498" s="71" t="n">
        <v>2019</v>
      </c>
      <c r="T498" s="48" t="s">
        <v>319</v>
      </c>
      <c r="U498" s="71" t="n">
        <v>1991</v>
      </c>
      <c r="V498" s="48" t="s">
        <v>319</v>
      </c>
      <c r="W498" s="71" t="n">
        <v>2221</v>
      </c>
      <c r="X498" s="48" t="s">
        <v>319</v>
      </c>
      <c r="Y498" s="71" t="n">
        <v>2369</v>
      </c>
      <c r="Z498" s="48" t="s">
        <v>319</v>
      </c>
      <c r="AA498" s="71" t="n">
        <v>2412</v>
      </c>
      <c r="AB498" s="48" t="s">
        <v>319</v>
      </c>
      <c r="AC498" s="71" t="n">
        <v>2691</v>
      </c>
      <c r="AD498" s="48" t="s">
        <v>319</v>
      </c>
      <c r="AE498" s="71" t="n">
        <v>2471</v>
      </c>
      <c r="AF498" s="48" t="s">
        <v>319</v>
      </c>
      <c r="AG498" s="71" t="n">
        <v>2361</v>
      </c>
      <c r="AH498" s="48" t="s">
        <v>319</v>
      </c>
      <c r="AI498" s="71" t="n">
        <v>2247</v>
      </c>
      <c r="AJ498" s="48" t="s">
        <v>319</v>
      </c>
      <c r="AK498" s="71" t="n">
        <v>2931</v>
      </c>
      <c r="AL498" s="48" t="s">
        <v>319</v>
      </c>
      <c r="AM498" s="239" t="n">
        <f aca="false">AK498+AI498+AG498+AE498+AC498+AA498+Y498+W498+U498+S498+Q498+O498</f>
        <v>27687</v>
      </c>
      <c r="AN498" s="133"/>
      <c r="AO498" s="246"/>
      <c r="AP498" s="246"/>
    </row>
    <row collapsed="false" customFormat="true" customHeight="true" hidden="false" ht="15.75" outlineLevel="0" r="499" s="187">
      <c r="A499" s="71"/>
      <c r="B499" s="38"/>
      <c r="C499" s="55" t="s">
        <v>820</v>
      </c>
      <c r="D499" s="71" t="s">
        <v>468</v>
      </c>
      <c r="E499" s="74" t="s">
        <v>824</v>
      </c>
      <c r="F499" s="34" t="s">
        <v>823</v>
      </c>
      <c r="G499" s="48"/>
      <c r="H499" s="71"/>
      <c r="I499" s="48"/>
      <c r="J499" s="71"/>
      <c r="K499" s="48" t="s">
        <v>206</v>
      </c>
      <c r="L499" s="48" t="s">
        <v>52</v>
      </c>
      <c r="M499" s="71"/>
      <c r="N499" s="71"/>
      <c r="O499" s="48"/>
      <c r="P499" s="48"/>
      <c r="Q499" s="71"/>
      <c r="R499" s="48"/>
      <c r="S499" s="71"/>
      <c r="T499" s="48"/>
      <c r="U499" s="71"/>
      <c r="V499" s="48"/>
      <c r="W499" s="71"/>
      <c r="X499" s="48"/>
      <c r="Y499" s="71"/>
      <c r="Z499" s="48"/>
      <c r="AA499" s="71"/>
      <c r="AB499" s="48"/>
      <c r="AC499" s="71"/>
      <c r="AD499" s="48"/>
      <c r="AE499" s="71"/>
      <c r="AF499" s="48"/>
      <c r="AG499" s="71"/>
      <c r="AH499" s="48"/>
      <c r="AI499" s="71"/>
      <c r="AJ499" s="48"/>
      <c r="AK499" s="71"/>
      <c r="AL499" s="48"/>
      <c r="AM499" s="239" t="n">
        <f aca="false">AK499+AI499+AG499+AE499+AC499+AA499+Y499+W499+U499+S499+Q499+O499</f>
        <v>0</v>
      </c>
      <c r="AN499" s="133"/>
      <c r="AO499" s="246"/>
      <c r="AP499" s="246"/>
    </row>
    <row collapsed="false" customFormat="true" customHeight="true" hidden="false" ht="15.75" outlineLevel="0" r="500" s="187">
      <c r="A500" s="71" t="n">
        <v>291</v>
      </c>
      <c r="B500" s="38" t="n">
        <v>8290</v>
      </c>
      <c r="C500" s="55" t="s">
        <v>820</v>
      </c>
      <c r="D500" s="71" t="s">
        <v>468</v>
      </c>
      <c r="E500" s="74" t="s">
        <v>822</v>
      </c>
      <c r="F500" s="34" t="s">
        <v>823</v>
      </c>
      <c r="G500" s="48" t="s">
        <v>859</v>
      </c>
      <c r="H500" s="71" t="n">
        <v>182</v>
      </c>
      <c r="I500" s="48" t="s">
        <v>862</v>
      </c>
      <c r="J500" s="71" t="n">
        <v>7</v>
      </c>
      <c r="K500" s="48" t="s">
        <v>206</v>
      </c>
      <c r="L500" s="48" t="s">
        <v>52</v>
      </c>
      <c r="M500" s="71"/>
      <c r="N500" s="251" t="e">
        <f aca="false"/>
        <v>#N/A</v>
      </c>
      <c r="O500" s="48" t="n">
        <v>2965</v>
      </c>
      <c r="P500" s="48" t="s">
        <v>319</v>
      </c>
      <c r="Q500" s="71" t="n">
        <v>2693</v>
      </c>
      <c r="R500" s="48" t="s">
        <v>319</v>
      </c>
      <c r="S500" s="71" t="n">
        <v>2549</v>
      </c>
      <c r="T500" s="48" t="s">
        <v>319</v>
      </c>
      <c r="U500" s="71" t="n">
        <v>2674</v>
      </c>
      <c r="V500" s="48" t="s">
        <v>319</v>
      </c>
      <c r="W500" s="71" t="n">
        <v>2791</v>
      </c>
      <c r="X500" s="48" t="s">
        <v>319</v>
      </c>
      <c r="Y500" s="71" t="n">
        <v>2893</v>
      </c>
      <c r="Z500" s="48" t="s">
        <v>319</v>
      </c>
      <c r="AA500" s="71" t="n">
        <v>2141</v>
      </c>
      <c r="AB500" s="48" t="s">
        <v>319</v>
      </c>
      <c r="AC500" s="71" t="n">
        <v>2361</v>
      </c>
      <c r="AD500" s="48" t="s">
        <v>319</v>
      </c>
      <c r="AE500" s="71" t="n">
        <v>2871</v>
      </c>
      <c r="AF500" s="48" t="s">
        <v>319</v>
      </c>
      <c r="AG500" s="71" t="n">
        <v>2954</v>
      </c>
      <c r="AH500" s="48" t="s">
        <v>319</v>
      </c>
      <c r="AI500" s="71" t="n">
        <v>2863</v>
      </c>
      <c r="AJ500" s="48" t="s">
        <v>319</v>
      </c>
      <c r="AK500" s="71" t="n">
        <v>2654</v>
      </c>
      <c r="AL500" s="48" t="s">
        <v>319</v>
      </c>
      <c r="AM500" s="239" t="n">
        <f aca="false">AK500+AI500+AG500+AE500+AC500+AA500+Y500+W500+U500+S500+Q500+O500</f>
        <v>32409</v>
      </c>
      <c r="AN500" s="133"/>
      <c r="AO500" s="246"/>
      <c r="AP500" s="246"/>
    </row>
    <row collapsed="false" customFormat="true" customHeight="true" hidden="false" ht="15.75" outlineLevel="0" r="501" s="187">
      <c r="A501" s="71"/>
      <c r="B501" s="38"/>
      <c r="C501" s="55" t="s">
        <v>820</v>
      </c>
      <c r="D501" s="71" t="s">
        <v>468</v>
      </c>
      <c r="E501" s="74" t="s">
        <v>824</v>
      </c>
      <c r="F501" s="34" t="s">
        <v>823</v>
      </c>
      <c r="G501" s="48"/>
      <c r="H501" s="71"/>
      <c r="I501" s="48"/>
      <c r="J501" s="71"/>
      <c r="K501" s="48" t="s">
        <v>206</v>
      </c>
      <c r="L501" s="48" t="s">
        <v>52</v>
      </c>
      <c r="M501" s="71"/>
      <c r="N501" s="71"/>
      <c r="O501" s="48"/>
      <c r="P501" s="48"/>
      <c r="Q501" s="71"/>
      <c r="R501" s="48"/>
      <c r="S501" s="71"/>
      <c r="T501" s="48"/>
      <c r="U501" s="71"/>
      <c r="V501" s="48"/>
      <c r="W501" s="71"/>
      <c r="X501" s="48"/>
      <c r="Y501" s="71"/>
      <c r="Z501" s="48"/>
      <c r="AA501" s="71"/>
      <c r="AB501" s="48"/>
      <c r="AC501" s="71"/>
      <c r="AD501" s="48"/>
      <c r="AE501" s="71"/>
      <c r="AF501" s="48"/>
      <c r="AG501" s="71"/>
      <c r="AH501" s="48"/>
      <c r="AI501" s="71"/>
      <c r="AJ501" s="48"/>
      <c r="AK501" s="71"/>
      <c r="AL501" s="48"/>
      <c r="AM501" s="239" t="n">
        <f aca="false">AK501+AI501+AG501+AE501+AC501+AA501+Y501+W501+U501+S501+Q501+O501</f>
        <v>0</v>
      </c>
      <c r="AN501" s="133"/>
      <c r="AO501" s="246"/>
      <c r="AP501" s="246"/>
    </row>
    <row collapsed="false" customFormat="true" customHeight="true" hidden="false" ht="15.75" outlineLevel="0" r="502" s="187">
      <c r="A502" s="71" t="n">
        <v>292</v>
      </c>
      <c r="B502" s="38" t="n">
        <v>8291</v>
      </c>
      <c r="C502" s="55" t="s">
        <v>820</v>
      </c>
      <c r="D502" s="71" t="s">
        <v>468</v>
      </c>
      <c r="E502" s="74" t="s">
        <v>822</v>
      </c>
      <c r="F502" s="34" t="s">
        <v>823</v>
      </c>
      <c r="G502" s="48" t="s">
        <v>859</v>
      </c>
      <c r="H502" s="71" t="n">
        <v>41</v>
      </c>
      <c r="I502" s="48" t="s">
        <v>862</v>
      </c>
      <c r="J502" s="71" t="n">
        <v>6</v>
      </c>
      <c r="K502" s="48" t="s">
        <v>206</v>
      </c>
      <c r="L502" s="48" t="s">
        <v>52</v>
      </c>
      <c r="M502" s="71"/>
      <c r="N502" s="251" t="e">
        <f aca="false"/>
        <v>#N/A</v>
      </c>
      <c r="O502" s="48" t="n">
        <v>650</v>
      </c>
      <c r="P502" s="48" t="s">
        <v>319</v>
      </c>
      <c r="Q502" s="71" t="n">
        <v>694</v>
      </c>
      <c r="R502" s="48" t="s">
        <v>319</v>
      </c>
      <c r="S502" s="71" t="n">
        <v>798</v>
      </c>
      <c r="T502" s="48" t="s">
        <v>319</v>
      </c>
      <c r="U502" s="71" t="n">
        <v>796</v>
      </c>
      <c r="V502" s="48" t="s">
        <v>319</v>
      </c>
      <c r="W502" s="71" t="n">
        <v>896</v>
      </c>
      <c r="X502" s="48" t="s">
        <v>319</v>
      </c>
      <c r="Y502" s="71" t="n">
        <v>996</v>
      </c>
      <c r="Z502" s="48" t="s">
        <v>319</v>
      </c>
      <c r="AA502" s="71" t="n">
        <v>941</v>
      </c>
      <c r="AB502" s="48" t="s">
        <v>319</v>
      </c>
      <c r="AC502" s="71" t="n">
        <v>1006</v>
      </c>
      <c r="AD502" s="48" t="s">
        <v>319</v>
      </c>
      <c r="AE502" s="71" t="n">
        <v>975</v>
      </c>
      <c r="AF502" s="48" t="s">
        <v>319</v>
      </c>
      <c r="AG502" s="71" t="n">
        <v>963</v>
      </c>
      <c r="AH502" s="48" t="s">
        <v>319</v>
      </c>
      <c r="AI502" s="71" t="n">
        <v>941</v>
      </c>
      <c r="AJ502" s="48" t="s">
        <v>319</v>
      </c>
      <c r="AK502" s="71" t="n">
        <v>1006</v>
      </c>
      <c r="AL502" s="48" t="s">
        <v>319</v>
      </c>
      <c r="AM502" s="239" t="n">
        <f aca="false">AK502+AI502+AG502+AE502+AC502+AA502+Y502+W502+U502+S502+Q502+O502</f>
        <v>10662</v>
      </c>
      <c r="AN502" s="133"/>
      <c r="AO502" s="246"/>
      <c r="AP502" s="246"/>
    </row>
    <row collapsed="false" customFormat="true" customHeight="true" hidden="false" ht="15.75" outlineLevel="0" r="503" s="187">
      <c r="A503" s="71"/>
      <c r="B503" s="38"/>
      <c r="C503" s="55" t="s">
        <v>820</v>
      </c>
      <c r="D503" s="71" t="s">
        <v>468</v>
      </c>
      <c r="E503" s="74" t="s">
        <v>824</v>
      </c>
      <c r="F503" s="34" t="s">
        <v>823</v>
      </c>
      <c r="G503" s="48"/>
      <c r="H503" s="71"/>
      <c r="I503" s="48"/>
      <c r="J503" s="71"/>
      <c r="K503" s="48" t="s">
        <v>206</v>
      </c>
      <c r="L503" s="48" t="s">
        <v>52</v>
      </c>
      <c r="M503" s="71"/>
      <c r="N503" s="71"/>
      <c r="O503" s="48"/>
      <c r="P503" s="48"/>
      <c r="Q503" s="71"/>
      <c r="R503" s="48"/>
      <c r="S503" s="71"/>
      <c r="T503" s="48"/>
      <c r="U503" s="71"/>
      <c r="V503" s="48"/>
      <c r="W503" s="71"/>
      <c r="X503" s="48"/>
      <c r="Y503" s="71"/>
      <c r="Z503" s="48"/>
      <c r="AA503" s="71"/>
      <c r="AB503" s="48"/>
      <c r="AC503" s="71"/>
      <c r="AD503" s="48"/>
      <c r="AE503" s="71"/>
      <c r="AF503" s="48"/>
      <c r="AG503" s="71"/>
      <c r="AH503" s="48"/>
      <c r="AI503" s="71"/>
      <c r="AJ503" s="48"/>
      <c r="AK503" s="71"/>
      <c r="AL503" s="48"/>
      <c r="AM503" s="239" t="n">
        <f aca="false">AK503+AI503+AG503+AE503+AC503+AA503+Y503+W503+U503+S503+Q503+O503</f>
        <v>0</v>
      </c>
      <c r="AN503" s="133"/>
      <c r="AO503" s="246"/>
      <c r="AP503" s="246"/>
    </row>
    <row collapsed="false" customFormat="true" customHeight="true" hidden="false" ht="15.75" outlineLevel="0" r="504" s="187">
      <c r="A504" s="71" t="n">
        <v>293</v>
      </c>
      <c r="B504" s="38" t="n">
        <v>8292</v>
      </c>
      <c r="C504" s="55" t="s">
        <v>820</v>
      </c>
      <c r="D504" s="71" t="s">
        <v>468</v>
      </c>
      <c r="E504" s="74" t="s">
        <v>822</v>
      </c>
      <c r="F504" s="34" t="s">
        <v>823</v>
      </c>
      <c r="G504" s="48" t="s">
        <v>859</v>
      </c>
      <c r="H504" s="71" t="n">
        <v>39</v>
      </c>
      <c r="I504" s="48" t="s">
        <v>862</v>
      </c>
      <c r="J504" s="71" t="n">
        <v>6</v>
      </c>
      <c r="K504" s="48" t="s">
        <v>206</v>
      </c>
      <c r="L504" s="48" t="s">
        <v>52</v>
      </c>
      <c r="M504" s="71"/>
      <c r="N504" s="251" t="e">
        <f aca="false"/>
        <v>#N/A</v>
      </c>
      <c r="O504" s="48" t="n">
        <v>359</v>
      </c>
      <c r="P504" s="48" t="s">
        <v>319</v>
      </c>
      <c r="Q504" s="71" t="n">
        <v>405</v>
      </c>
      <c r="R504" s="48" t="s">
        <v>319</v>
      </c>
      <c r="S504" s="71" t="n">
        <v>409</v>
      </c>
      <c r="T504" s="48" t="s">
        <v>319</v>
      </c>
      <c r="U504" s="71" t="n">
        <v>551</v>
      </c>
      <c r="V504" s="48" t="s">
        <v>319</v>
      </c>
      <c r="W504" s="71" t="n">
        <v>594</v>
      </c>
      <c r="X504" s="48" t="s">
        <v>319</v>
      </c>
      <c r="Y504" s="71" t="n">
        <v>621</v>
      </c>
      <c r="Z504" s="48" t="s">
        <v>319</v>
      </c>
      <c r="AA504" s="71" t="n">
        <v>634</v>
      </c>
      <c r="AB504" s="48" t="s">
        <v>319</v>
      </c>
      <c r="AC504" s="71" t="n">
        <v>591</v>
      </c>
      <c r="AD504" s="48" t="s">
        <v>319</v>
      </c>
      <c r="AE504" s="71" t="n">
        <v>594</v>
      </c>
      <c r="AF504" s="48" t="s">
        <v>319</v>
      </c>
      <c r="AG504" s="71" t="n">
        <v>662</v>
      </c>
      <c r="AH504" s="48" t="s">
        <v>319</v>
      </c>
      <c r="AI504" s="71" t="n">
        <v>697</v>
      </c>
      <c r="AJ504" s="48" t="s">
        <v>319</v>
      </c>
      <c r="AK504" s="71" t="n">
        <v>550</v>
      </c>
      <c r="AL504" s="48" t="s">
        <v>319</v>
      </c>
      <c r="AM504" s="239" t="n">
        <f aca="false">AK504+AI504+AG504+AE504+AC504+AA504+Y504+W504+U504+S504+Q504+O504</f>
        <v>6667</v>
      </c>
      <c r="AN504" s="133"/>
      <c r="AO504" s="246"/>
      <c r="AP504" s="246"/>
    </row>
    <row collapsed="false" customFormat="true" customHeight="true" hidden="false" ht="15.75" outlineLevel="0" r="505" s="187">
      <c r="A505" s="71"/>
      <c r="B505" s="38"/>
      <c r="C505" s="55" t="s">
        <v>820</v>
      </c>
      <c r="D505" s="71" t="s">
        <v>468</v>
      </c>
      <c r="E505" s="74" t="s">
        <v>824</v>
      </c>
      <c r="F505" s="34" t="s">
        <v>823</v>
      </c>
      <c r="G505" s="48"/>
      <c r="H505" s="71"/>
      <c r="I505" s="48"/>
      <c r="J505" s="71"/>
      <c r="K505" s="48" t="s">
        <v>206</v>
      </c>
      <c r="L505" s="48" t="s">
        <v>52</v>
      </c>
      <c r="M505" s="71"/>
      <c r="N505" s="71"/>
      <c r="O505" s="48"/>
      <c r="P505" s="48"/>
      <c r="Q505" s="71"/>
      <c r="R505" s="48"/>
      <c r="S505" s="71"/>
      <c r="T505" s="48"/>
      <c r="U505" s="71"/>
      <c r="V505" s="48"/>
      <c r="W505" s="71"/>
      <c r="X505" s="48"/>
      <c r="Y505" s="71"/>
      <c r="Z505" s="48"/>
      <c r="AA505" s="71"/>
      <c r="AB505" s="48"/>
      <c r="AC505" s="71"/>
      <c r="AD505" s="48"/>
      <c r="AE505" s="71"/>
      <c r="AF505" s="48"/>
      <c r="AG505" s="71"/>
      <c r="AH505" s="48"/>
      <c r="AI505" s="71"/>
      <c r="AJ505" s="48"/>
      <c r="AK505" s="71"/>
      <c r="AL505" s="48"/>
      <c r="AM505" s="239" t="n">
        <f aca="false">AK505+AI505+AG505+AE505+AC505+AA505+Y505+W505+U505+S505+Q505+O505</f>
        <v>0</v>
      </c>
      <c r="AN505" s="133"/>
      <c r="AO505" s="246"/>
      <c r="AP505" s="246"/>
    </row>
    <row collapsed="false" customFormat="true" customHeight="true" hidden="false" ht="15.75" outlineLevel="0" r="506" s="187">
      <c r="A506" s="71" t="n">
        <v>294</v>
      </c>
      <c r="B506" s="38" t="n">
        <v>8293</v>
      </c>
      <c r="C506" s="55" t="s">
        <v>820</v>
      </c>
      <c r="D506" s="71" t="s">
        <v>468</v>
      </c>
      <c r="E506" s="74" t="s">
        <v>822</v>
      </c>
      <c r="F506" s="34" t="s">
        <v>823</v>
      </c>
      <c r="G506" s="48" t="s">
        <v>859</v>
      </c>
      <c r="H506" s="71" t="n">
        <v>25</v>
      </c>
      <c r="I506" s="48" t="s">
        <v>862</v>
      </c>
      <c r="J506" s="71" t="n">
        <v>4</v>
      </c>
      <c r="K506" s="48" t="s">
        <v>206</v>
      </c>
      <c r="L506" s="48" t="s">
        <v>52</v>
      </c>
      <c r="M506" s="71"/>
      <c r="N506" s="251" t="e">
        <f aca="false"/>
        <v>#N/A</v>
      </c>
      <c r="O506" s="48" t="n">
        <v>454</v>
      </c>
      <c r="P506" s="48" t="s">
        <v>319</v>
      </c>
      <c r="Q506" s="71" t="n">
        <v>501</v>
      </c>
      <c r="R506" s="48" t="s">
        <v>319</v>
      </c>
      <c r="S506" s="71" t="n">
        <v>532</v>
      </c>
      <c r="T506" s="48" t="s">
        <v>319</v>
      </c>
      <c r="U506" s="71" t="n">
        <v>462</v>
      </c>
      <c r="V506" s="48" t="s">
        <v>319</v>
      </c>
      <c r="W506" s="71" t="n">
        <v>496</v>
      </c>
      <c r="X506" s="48" t="s">
        <v>319</v>
      </c>
      <c r="Y506" s="71" t="n">
        <v>436</v>
      </c>
      <c r="Z506" s="48" t="s">
        <v>319</v>
      </c>
      <c r="AA506" s="71" t="n">
        <v>409</v>
      </c>
      <c r="AB506" s="48" t="s">
        <v>319</v>
      </c>
      <c r="AC506" s="71" t="n">
        <v>549</v>
      </c>
      <c r="AD506" s="48" t="s">
        <v>319</v>
      </c>
      <c r="AE506" s="71" t="n">
        <v>654</v>
      </c>
      <c r="AF506" s="48" t="s">
        <v>319</v>
      </c>
      <c r="AG506" s="71" t="n">
        <v>504</v>
      </c>
      <c r="AH506" s="48" t="s">
        <v>319</v>
      </c>
      <c r="AI506" s="71" t="n">
        <v>609</v>
      </c>
      <c r="AJ506" s="48" t="s">
        <v>319</v>
      </c>
      <c r="AK506" s="71" t="n">
        <v>674</v>
      </c>
      <c r="AL506" s="48" t="s">
        <v>319</v>
      </c>
      <c r="AM506" s="239" t="n">
        <f aca="false">AK506+AI506+AG506+AE506+AC506+AA506+Y506+W506+U506+S506+Q506+O506</f>
        <v>6280</v>
      </c>
      <c r="AN506" s="133"/>
      <c r="AO506" s="246"/>
      <c r="AP506" s="246"/>
    </row>
    <row collapsed="false" customFormat="true" customHeight="true" hidden="false" ht="15.75" outlineLevel="0" r="507" s="187">
      <c r="A507" s="71"/>
      <c r="B507" s="38"/>
      <c r="C507" s="55" t="s">
        <v>820</v>
      </c>
      <c r="D507" s="71" t="s">
        <v>468</v>
      </c>
      <c r="E507" s="74" t="s">
        <v>824</v>
      </c>
      <c r="F507" s="34" t="s">
        <v>823</v>
      </c>
      <c r="G507" s="48"/>
      <c r="H507" s="71"/>
      <c r="I507" s="48"/>
      <c r="J507" s="71"/>
      <c r="K507" s="48" t="s">
        <v>206</v>
      </c>
      <c r="L507" s="48" t="s">
        <v>52</v>
      </c>
      <c r="M507" s="71"/>
      <c r="N507" s="71"/>
      <c r="O507" s="48"/>
      <c r="P507" s="48"/>
      <c r="Q507" s="71"/>
      <c r="R507" s="48"/>
      <c r="S507" s="71"/>
      <c r="T507" s="48"/>
      <c r="U507" s="71"/>
      <c r="V507" s="48"/>
      <c r="W507" s="71"/>
      <c r="X507" s="48"/>
      <c r="Y507" s="71"/>
      <c r="Z507" s="48"/>
      <c r="AA507" s="71"/>
      <c r="AB507" s="48"/>
      <c r="AC507" s="71"/>
      <c r="AD507" s="48"/>
      <c r="AE507" s="71"/>
      <c r="AF507" s="48"/>
      <c r="AG507" s="71"/>
      <c r="AH507" s="48"/>
      <c r="AI507" s="71"/>
      <c r="AJ507" s="48"/>
      <c r="AK507" s="71"/>
      <c r="AL507" s="48"/>
      <c r="AM507" s="239" t="n">
        <f aca="false">AK507+AI507+AG507+AE507+AC507+AA507+Y507+W507+U507+S507+Q507+O507</f>
        <v>0</v>
      </c>
      <c r="AN507" s="133"/>
      <c r="AO507" s="246"/>
      <c r="AP507" s="246"/>
    </row>
    <row collapsed="false" customFormat="true" customHeight="true" hidden="false" ht="15.75" outlineLevel="0" r="508" s="187">
      <c r="A508" s="71" t="n">
        <v>295</v>
      </c>
      <c r="B508" s="38" t="n">
        <v>8294</v>
      </c>
      <c r="C508" s="55" t="s">
        <v>820</v>
      </c>
      <c r="D508" s="71" t="s">
        <v>468</v>
      </c>
      <c r="E508" s="74" t="s">
        <v>822</v>
      </c>
      <c r="F508" s="34" t="s">
        <v>823</v>
      </c>
      <c r="G508" s="48" t="s">
        <v>859</v>
      </c>
      <c r="H508" s="71" t="n">
        <v>74</v>
      </c>
      <c r="I508" s="48" t="s">
        <v>862</v>
      </c>
      <c r="J508" s="71" t="n">
        <v>6</v>
      </c>
      <c r="K508" s="48" t="s">
        <v>206</v>
      </c>
      <c r="L508" s="48" t="s">
        <v>52</v>
      </c>
      <c r="M508" s="71"/>
      <c r="N508" s="251" t="e">
        <f aca="false"/>
        <v>#N/A</v>
      </c>
      <c r="O508" s="48" t="n">
        <v>789</v>
      </c>
      <c r="P508" s="48" t="s">
        <v>319</v>
      </c>
      <c r="Q508" s="71" t="n">
        <v>897</v>
      </c>
      <c r="R508" s="48" t="s">
        <v>319</v>
      </c>
      <c r="S508" s="71" t="n">
        <v>732</v>
      </c>
      <c r="T508" s="48" t="s">
        <v>319</v>
      </c>
      <c r="U508" s="71" t="n">
        <v>765</v>
      </c>
      <c r="V508" s="48" t="s">
        <v>319</v>
      </c>
      <c r="W508" s="71" t="n">
        <v>864</v>
      </c>
      <c r="X508" s="48" t="s">
        <v>319</v>
      </c>
      <c r="Y508" s="71" t="n">
        <v>869</v>
      </c>
      <c r="Z508" s="48" t="s">
        <v>319</v>
      </c>
      <c r="AA508" s="71" t="n">
        <v>855</v>
      </c>
      <c r="AB508" s="48" t="s">
        <v>319</v>
      </c>
      <c r="AC508" s="71" t="n">
        <v>798</v>
      </c>
      <c r="AD508" s="48" t="s">
        <v>319</v>
      </c>
      <c r="AE508" s="71" t="n">
        <v>799</v>
      </c>
      <c r="AF508" s="48" t="s">
        <v>319</v>
      </c>
      <c r="AG508" s="71" t="n">
        <v>806</v>
      </c>
      <c r="AH508" s="48" t="s">
        <v>319</v>
      </c>
      <c r="AI508" s="71" t="n">
        <v>841</v>
      </c>
      <c r="AJ508" s="48" t="s">
        <v>319</v>
      </c>
      <c r="AK508" s="71" t="n">
        <v>869</v>
      </c>
      <c r="AL508" s="48" t="s">
        <v>319</v>
      </c>
      <c r="AM508" s="239" t="n">
        <f aca="false">AK508+AI508+AG508+AE508+AC508+AA508+Y508+W508+U508+S508+Q508+O508</f>
        <v>9884</v>
      </c>
      <c r="AN508" s="133"/>
      <c r="AO508" s="246"/>
      <c r="AP508" s="246"/>
    </row>
    <row collapsed="false" customFormat="true" customHeight="true" hidden="false" ht="15.75" outlineLevel="0" r="509" s="187">
      <c r="A509" s="71"/>
      <c r="B509" s="38"/>
      <c r="C509" s="55" t="s">
        <v>820</v>
      </c>
      <c r="D509" s="71" t="s">
        <v>468</v>
      </c>
      <c r="E509" s="74" t="s">
        <v>824</v>
      </c>
      <c r="F509" s="34" t="s">
        <v>823</v>
      </c>
      <c r="G509" s="48"/>
      <c r="H509" s="71"/>
      <c r="I509" s="48"/>
      <c r="J509" s="71"/>
      <c r="K509" s="48" t="s">
        <v>206</v>
      </c>
      <c r="L509" s="48" t="s">
        <v>52</v>
      </c>
      <c r="M509" s="71"/>
      <c r="N509" s="71"/>
      <c r="O509" s="48"/>
      <c r="P509" s="48"/>
      <c r="Q509" s="71"/>
      <c r="R509" s="48"/>
      <c r="S509" s="71"/>
      <c r="T509" s="48"/>
      <c r="U509" s="71"/>
      <c r="V509" s="48"/>
      <c r="W509" s="71"/>
      <c r="X509" s="48"/>
      <c r="Y509" s="71"/>
      <c r="Z509" s="48"/>
      <c r="AA509" s="71"/>
      <c r="AB509" s="48"/>
      <c r="AC509" s="71"/>
      <c r="AD509" s="48"/>
      <c r="AE509" s="71"/>
      <c r="AF509" s="48"/>
      <c r="AG509" s="71"/>
      <c r="AH509" s="48"/>
      <c r="AI509" s="71"/>
      <c r="AJ509" s="48"/>
      <c r="AK509" s="71"/>
      <c r="AL509" s="48"/>
      <c r="AM509" s="239" t="n">
        <f aca="false">AK509+AI509+AG509+AE509+AC509+AA509+Y509+W509+U509+S509+Q509+O509</f>
        <v>0</v>
      </c>
      <c r="AN509" s="133"/>
      <c r="AO509" s="246"/>
      <c r="AP509" s="246"/>
    </row>
    <row collapsed="false" customFormat="true" customHeight="true" hidden="false" ht="15.75" outlineLevel="0" r="510" s="187">
      <c r="A510" s="71" t="n">
        <v>296</v>
      </c>
      <c r="B510" s="38" t="n">
        <v>8295</v>
      </c>
      <c r="C510" s="55" t="s">
        <v>820</v>
      </c>
      <c r="D510" s="71" t="s">
        <v>468</v>
      </c>
      <c r="E510" s="74" t="s">
        <v>822</v>
      </c>
      <c r="F510" s="34" t="s">
        <v>823</v>
      </c>
      <c r="G510" s="48" t="s">
        <v>859</v>
      </c>
      <c r="H510" s="71" t="n">
        <v>327</v>
      </c>
      <c r="I510" s="48" t="s">
        <v>862</v>
      </c>
      <c r="J510" s="71" t="n">
        <v>6</v>
      </c>
      <c r="K510" s="48" t="s">
        <v>206</v>
      </c>
      <c r="L510" s="48" t="s">
        <v>52</v>
      </c>
      <c r="M510" s="71"/>
      <c r="N510" s="251" t="e">
        <f aca="false"/>
        <v>#N/A</v>
      </c>
      <c r="O510" s="48" t="n">
        <v>1354</v>
      </c>
      <c r="P510" s="48" t="s">
        <v>319</v>
      </c>
      <c r="Q510" s="71" t="n">
        <v>1456</v>
      </c>
      <c r="R510" s="48" t="s">
        <v>319</v>
      </c>
      <c r="S510" s="71" t="n">
        <v>1212</v>
      </c>
      <c r="T510" s="48" t="s">
        <v>319</v>
      </c>
      <c r="U510" s="71" t="n">
        <v>1364</v>
      </c>
      <c r="V510" s="48" t="s">
        <v>319</v>
      </c>
      <c r="W510" s="71" t="n">
        <v>1560</v>
      </c>
      <c r="X510" s="48" t="s">
        <v>319</v>
      </c>
      <c r="Y510" s="71" t="n">
        <v>1455</v>
      </c>
      <c r="Z510" s="48" t="s">
        <v>319</v>
      </c>
      <c r="AA510" s="71" t="n">
        <v>1321</v>
      </c>
      <c r="AB510" s="48" t="s">
        <v>319</v>
      </c>
      <c r="AC510" s="71" t="n">
        <v>1497</v>
      </c>
      <c r="AD510" s="48" t="s">
        <v>319</v>
      </c>
      <c r="AE510" s="71" t="n">
        <v>1561</v>
      </c>
      <c r="AF510" s="48" t="s">
        <v>319</v>
      </c>
      <c r="AG510" s="71" t="n">
        <v>1657</v>
      </c>
      <c r="AH510" s="48" t="s">
        <v>319</v>
      </c>
      <c r="AI510" s="71" t="n">
        <v>1352</v>
      </c>
      <c r="AJ510" s="48" t="s">
        <v>319</v>
      </c>
      <c r="AK510" s="71" t="n">
        <v>1468</v>
      </c>
      <c r="AL510" s="48" t="s">
        <v>319</v>
      </c>
      <c r="AM510" s="239" t="n">
        <f aca="false">AK510+AI510+AG510+AE510+AC510+AA510+Y510+W510+U510+S510+Q510+O510</f>
        <v>17257</v>
      </c>
      <c r="AN510" s="133"/>
      <c r="AO510" s="246"/>
      <c r="AP510" s="246"/>
    </row>
    <row collapsed="false" customFormat="true" customHeight="true" hidden="false" ht="15.75" outlineLevel="0" r="511" s="187">
      <c r="A511" s="71"/>
      <c r="B511" s="38"/>
      <c r="C511" s="55" t="s">
        <v>820</v>
      </c>
      <c r="D511" s="71" t="s">
        <v>468</v>
      </c>
      <c r="E511" s="74" t="s">
        <v>824</v>
      </c>
      <c r="F511" s="34" t="s">
        <v>823</v>
      </c>
      <c r="G511" s="48"/>
      <c r="H511" s="71"/>
      <c r="I511" s="48"/>
      <c r="J511" s="71"/>
      <c r="K511" s="48" t="s">
        <v>206</v>
      </c>
      <c r="L511" s="48" t="s">
        <v>52</v>
      </c>
      <c r="M511" s="71"/>
      <c r="N511" s="71"/>
      <c r="O511" s="48"/>
      <c r="P511" s="48"/>
      <c r="Q511" s="71"/>
      <c r="R511" s="48"/>
      <c r="S511" s="71"/>
      <c r="T511" s="48"/>
      <c r="U511" s="71"/>
      <c r="V511" s="48"/>
      <c r="W511" s="71"/>
      <c r="X511" s="48"/>
      <c r="Y511" s="71"/>
      <c r="Z511" s="48"/>
      <c r="AA511" s="71"/>
      <c r="AB511" s="48"/>
      <c r="AC511" s="71"/>
      <c r="AD511" s="48"/>
      <c r="AE511" s="71"/>
      <c r="AF511" s="48"/>
      <c r="AG511" s="71"/>
      <c r="AH511" s="48"/>
      <c r="AI511" s="71"/>
      <c r="AJ511" s="48"/>
      <c r="AK511" s="71"/>
      <c r="AL511" s="48"/>
      <c r="AM511" s="239" t="n">
        <f aca="false">AK511+AI511+AG511+AE511+AC511+AA511+Y511+W511+U511+S511+Q511+O511</f>
        <v>0</v>
      </c>
      <c r="AN511" s="133"/>
      <c r="AO511" s="246"/>
      <c r="AP511" s="246"/>
    </row>
    <row collapsed="false" customFormat="true" customHeight="true" hidden="false" ht="15.75" outlineLevel="0" r="512" s="187">
      <c r="A512" s="71" t="n">
        <v>297</v>
      </c>
      <c r="B512" s="38" t="n">
        <v>8296</v>
      </c>
      <c r="C512" s="55" t="s">
        <v>820</v>
      </c>
      <c r="D512" s="71" t="s">
        <v>468</v>
      </c>
      <c r="E512" s="74" t="s">
        <v>822</v>
      </c>
      <c r="F512" s="34" t="s">
        <v>823</v>
      </c>
      <c r="G512" s="48" t="s">
        <v>859</v>
      </c>
      <c r="H512" s="71" t="n">
        <v>72</v>
      </c>
      <c r="I512" s="48" t="s">
        <v>862</v>
      </c>
      <c r="J512" s="71" t="n">
        <v>6</v>
      </c>
      <c r="K512" s="48" t="s">
        <v>206</v>
      </c>
      <c r="L512" s="48" t="s">
        <v>52</v>
      </c>
      <c r="M512" s="71"/>
      <c r="N512" s="251" t="e">
        <f aca="false"/>
        <v>#N/A</v>
      </c>
      <c r="O512" s="48" t="n">
        <v>788</v>
      </c>
      <c r="P512" s="48" t="s">
        <v>319</v>
      </c>
      <c r="Q512" s="71" t="n">
        <v>806</v>
      </c>
      <c r="R512" s="48" t="s">
        <v>319</v>
      </c>
      <c r="S512" s="71" t="n">
        <v>795</v>
      </c>
      <c r="T512" s="48" t="s">
        <v>319</v>
      </c>
      <c r="U512" s="71" t="n">
        <v>685</v>
      </c>
      <c r="V512" s="48" t="s">
        <v>319</v>
      </c>
      <c r="W512" s="71" t="n">
        <v>588</v>
      </c>
      <c r="X512" s="48" t="s">
        <v>319</v>
      </c>
      <c r="Y512" s="71" t="n">
        <v>593</v>
      </c>
      <c r="Z512" s="48" t="s">
        <v>319</v>
      </c>
      <c r="AA512" s="71" t="n">
        <v>654</v>
      </c>
      <c r="AB512" s="48" t="s">
        <v>319</v>
      </c>
      <c r="AC512" s="71" t="n">
        <v>698</v>
      </c>
      <c r="AD512" s="48" t="s">
        <v>319</v>
      </c>
      <c r="AE512" s="71" t="n">
        <v>621</v>
      </c>
      <c r="AF512" s="48" t="s">
        <v>319</v>
      </c>
      <c r="AG512" s="71" t="n">
        <v>701</v>
      </c>
      <c r="AH512" s="48" t="s">
        <v>319</v>
      </c>
      <c r="AI512" s="71" t="n">
        <v>698</v>
      </c>
      <c r="AJ512" s="48" t="s">
        <v>319</v>
      </c>
      <c r="AK512" s="71" t="n">
        <v>709</v>
      </c>
      <c r="AL512" s="48" t="s">
        <v>319</v>
      </c>
      <c r="AM512" s="239" t="n">
        <f aca="false">AK512+AI512+AG512+AE512+AC512+AA512+Y512+W512+U512+S512+Q512+O512</f>
        <v>8336</v>
      </c>
      <c r="AN512" s="133"/>
      <c r="AO512" s="246"/>
      <c r="AP512" s="246"/>
    </row>
    <row collapsed="false" customFormat="true" customHeight="true" hidden="false" ht="15.75" outlineLevel="0" r="513" s="187">
      <c r="A513" s="71"/>
      <c r="B513" s="38"/>
      <c r="C513" s="55" t="s">
        <v>820</v>
      </c>
      <c r="D513" s="71" t="s">
        <v>468</v>
      </c>
      <c r="E513" s="74" t="s">
        <v>824</v>
      </c>
      <c r="F513" s="34" t="s">
        <v>823</v>
      </c>
      <c r="G513" s="48"/>
      <c r="H513" s="71"/>
      <c r="I513" s="48"/>
      <c r="J513" s="71"/>
      <c r="K513" s="48" t="s">
        <v>206</v>
      </c>
      <c r="L513" s="48" t="s">
        <v>52</v>
      </c>
      <c r="M513" s="71"/>
      <c r="N513" s="71"/>
      <c r="O513" s="48"/>
      <c r="P513" s="48"/>
      <c r="Q513" s="71"/>
      <c r="R513" s="48"/>
      <c r="S513" s="71"/>
      <c r="T513" s="48"/>
      <c r="U513" s="71"/>
      <c r="V513" s="48"/>
      <c r="W513" s="71"/>
      <c r="X513" s="48"/>
      <c r="Y513" s="71"/>
      <c r="Z513" s="48"/>
      <c r="AA513" s="71"/>
      <c r="AB513" s="48"/>
      <c r="AC513" s="71"/>
      <c r="AD513" s="48"/>
      <c r="AE513" s="71"/>
      <c r="AF513" s="48"/>
      <c r="AG513" s="71"/>
      <c r="AH513" s="48"/>
      <c r="AI513" s="71"/>
      <c r="AJ513" s="48"/>
      <c r="AK513" s="71"/>
      <c r="AL513" s="48"/>
      <c r="AM513" s="239" t="n">
        <f aca="false">AK513+AI513+AG513+AE513+AC513+AA513+Y513+W513+U513+S513+Q513+O513</f>
        <v>0</v>
      </c>
      <c r="AN513" s="133"/>
      <c r="AO513" s="246"/>
      <c r="AP513" s="246"/>
    </row>
    <row collapsed="false" customFormat="true" customHeight="true" hidden="false" ht="15.75" outlineLevel="0" r="514" s="187">
      <c r="A514" s="71" t="n">
        <v>298</v>
      </c>
      <c r="B514" s="38" t="n">
        <v>8297</v>
      </c>
      <c r="C514" s="55" t="s">
        <v>820</v>
      </c>
      <c r="D514" s="71" t="s">
        <v>468</v>
      </c>
      <c r="E514" s="74" t="s">
        <v>822</v>
      </c>
      <c r="F514" s="34" t="s">
        <v>823</v>
      </c>
      <c r="G514" s="48" t="s">
        <v>859</v>
      </c>
      <c r="H514" s="71" t="n">
        <v>35</v>
      </c>
      <c r="I514" s="48" t="s">
        <v>862</v>
      </c>
      <c r="J514" s="71" t="n">
        <v>6</v>
      </c>
      <c r="K514" s="48" t="s">
        <v>206</v>
      </c>
      <c r="L514" s="48" t="s">
        <v>52</v>
      </c>
      <c r="M514" s="71"/>
      <c r="N514" s="251" t="e">
        <f aca="false"/>
        <v>#N/A</v>
      </c>
      <c r="O514" s="48" t="n">
        <v>259</v>
      </c>
      <c r="P514" s="48" t="s">
        <v>319</v>
      </c>
      <c r="Q514" s="71" t="n">
        <v>295</v>
      </c>
      <c r="R514" s="48" t="s">
        <v>319</v>
      </c>
      <c r="S514" s="71" t="n">
        <v>284</v>
      </c>
      <c r="T514" s="48" t="s">
        <v>319</v>
      </c>
      <c r="U514" s="71" t="n">
        <v>276</v>
      </c>
      <c r="V514" s="48" t="s">
        <v>319</v>
      </c>
      <c r="W514" s="71" t="n">
        <v>278</v>
      </c>
      <c r="X514" s="48" t="s">
        <v>319</v>
      </c>
      <c r="Y514" s="71" t="n">
        <v>263</v>
      </c>
      <c r="Z514" s="48" t="s">
        <v>319</v>
      </c>
      <c r="AA514" s="71" t="n">
        <v>253</v>
      </c>
      <c r="AB514" s="48" t="s">
        <v>319</v>
      </c>
      <c r="AC514" s="71" t="n">
        <v>240</v>
      </c>
      <c r="AD514" s="48" t="s">
        <v>319</v>
      </c>
      <c r="AE514" s="71" t="n">
        <v>198</v>
      </c>
      <c r="AF514" s="48" t="s">
        <v>319</v>
      </c>
      <c r="AG514" s="71" t="n">
        <v>360</v>
      </c>
      <c r="AH514" s="48" t="s">
        <v>319</v>
      </c>
      <c r="AI514" s="71" t="n">
        <v>321</v>
      </c>
      <c r="AJ514" s="48" t="s">
        <v>319</v>
      </c>
      <c r="AK514" s="71" t="n">
        <v>369</v>
      </c>
      <c r="AL514" s="48" t="s">
        <v>319</v>
      </c>
      <c r="AM514" s="239" t="n">
        <f aca="false">AK514+AI514+AG514+AE514+AC514+AA514+Y514+W514+U514+S514+Q514+O514</f>
        <v>3396</v>
      </c>
      <c r="AN514" s="133"/>
      <c r="AO514" s="246"/>
      <c r="AP514" s="246"/>
    </row>
    <row collapsed="false" customFormat="true" customHeight="true" hidden="false" ht="15.75" outlineLevel="0" r="515" s="187">
      <c r="A515" s="71"/>
      <c r="B515" s="38"/>
      <c r="C515" s="55" t="s">
        <v>820</v>
      </c>
      <c r="D515" s="71" t="s">
        <v>468</v>
      </c>
      <c r="E515" s="74" t="s">
        <v>824</v>
      </c>
      <c r="F515" s="34" t="s">
        <v>823</v>
      </c>
      <c r="G515" s="48"/>
      <c r="H515" s="71"/>
      <c r="I515" s="48"/>
      <c r="J515" s="71"/>
      <c r="K515" s="48" t="s">
        <v>206</v>
      </c>
      <c r="L515" s="48" t="s">
        <v>52</v>
      </c>
      <c r="M515" s="71"/>
      <c r="N515" s="71"/>
      <c r="O515" s="48"/>
      <c r="P515" s="48"/>
      <c r="Q515" s="71"/>
      <c r="R515" s="48"/>
      <c r="S515" s="71"/>
      <c r="T515" s="48"/>
      <c r="U515" s="71"/>
      <c r="V515" s="48"/>
      <c r="W515" s="71"/>
      <c r="X515" s="48"/>
      <c r="Y515" s="71"/>
      <c r="Z515" s="48"/>
      <c r="AA515" s="71"/>
      <c r="AB515" s="48"/>
      <c r="AC515" s="71"/>
      <c r="AD515" s="48"/>
      <c r="AE515" s="71"/>
      <c r="AF515" s="48"/>
      <c r="AG515" s="71"/>
      <c r="AH515" s="48"/>
      <c r="AI515" s="71"/>
      <c r="AJ515" s="48"/>
      <c r="AK515" s="71"/>
      <c r="AL515" s="48"/>
      <c r="AM515" s="239" t="n">
        <f aca="false">AK515+AI515+AG515+AE515+AC515+AA515+Y515+W515+U515+S515+Q515+O515</f>
        <v>0</v>
      </c>
      <c r="AN515" s="133"/>
      <c r="AO515" s="246"/>
      <c r="AP515" s="246"/>
    </row>
    <row collapsed="false" customFormat="true" customHeight="true" hidden="false" ht="15.75" outlineLevel="0" r="516" s="187">
      <c r="A516" s="71" t="n">
        <v>299</v>
      </c>
      <c r="B516" s="38" t="n">
        <v>8298</v>
      </c>
      <c r="C516" s="55" t="s">
        <v>820</v>
      </c>
      <c r="D516" s="71" t="s">
        <v>468</v>
      </c>
      <c r="E516" s="74" t="s">
        <v>822</v>
      </c>
      <c r="F516" s="34" t="s">
        <v>823</v>
      </c>
      <c r="G516" s="48" t="s">
        <v>859</v>
      </c>
      <c r="H516" s="71" t="n">
        <v>12</v>
      </c>
      <c r="I516" s="48" t="s">
        <v>862</v>
      </c>
      <c r="J516" s="71" t="n">
        <v>3</v>
      </c>
      <c r="K516" s="48" t="s">
        <v>206</v>
      </c>
      <c r="L516" s="48" t="s">
        <v>52</v>
      </c>
      <c r="M516" s="71"/>
      <c r="N516" s="251" t="e">
        <f aca="false"/>
        <v>#N/A</v>
      </c>
      <c r="O516" s="48" t="n">
        <v>189</v>
      </c>
      <c r="P516" s="48" t="s">
        <v>319</v>
      </c>
      <c r="Q516" s="71" t="n">
        <v>208</v>
      </c>
      <c r="R516" s="48" t="s">
        <v>319</v>
      </c>
      <c r="S516" s="71" t="n">
        <v>236</v>
      </c>
      <c r="T516" s="48" t="s">
        <v>319</v>
      </c>
      <c r="U516" s="71" t="n">
        <v>247</v>
      </c>
      <c r="V516" s="48" t="s">
        <v>319</v>
      </c>
      <c r="W516" s="71" t="n">
        <v>209</v>
      </c>
      <c r="X516" s="48" t="s">
        <v>319</v>
      </c>
      <c r="Y516" s="71" t="n">
        <v>196</v>
      </c>
      <c r="Z516" s="48" t="s">
        <v>319</v>
      </c>
      <c r="AA516" s="71" t="n">
        <v>165</v>
      </c>
      <c r="AB516" s="48" t="s">
        <v>319</v>
      </c>
      <c r="AC516" s="71" t="n">
        <v>147</v>
      </c>
      <c r="AD516" s="48" t="s">
        <v>319</v>
      </c>
      <c r="AE516" s="71" t="n">
        <v>165</v>
      </c>
      <c r="AF516" s="48" t="s">
        <v>319</v>
      </c>
      <c r="AG516" s="71" t="n">
        <v>189</v>
      </c>
      <c r="AH516" s="48" t="s">
        <v>319</v>
      </c>
      <c r="AI516" s="71" t="n">
        <v>169</v>
      </c>
      <c r="AJ516" s="48" t="s">
        <v>319</v>
      </c>
      <c r="AK516" s="71" t="n">
        <v>170</v>
      </c>
      <c r="AL516" s="48" t="s">
        <v>319</v>
      </c>
      <c r="AM516" s="239" t="n">
        <f aca="false">AK516+AI516+AG516+AE516+AC516+AA516+Y516+W516+U516+S516+Q516+O516</f>
        <v>2290</v>
      </c>
      <c r="AN516" s="133"/>
      <c r="AO516" s="246"/>
      <c r="AP516" s="246"/>
    </row>
    <row collapsed="false" customFormat="true" customHeight="true" hidden="false" ht="15.75" outlineLevel="0" r="517" s="187">
      <c r="A517" s="71"/>
      <c r="B517" s="38"/>
      <c r="C517" s="55" t="s">
        <v>820</v>
      </c>
      <c r="D517" s="71" t="s">
        <v>468</v>
      </c>
      <c r="E517" s="74" t="s">
        <v>824</v>
      </c>
      <c r="F517" s="34" t="s">
        <v>823</v>
      </c>
      <c r="G517" s="48"/>
      <c r="H517" s="71"/>
      <c r="I517" s="48"/>
      <c r="J517" s="71"/>
      <c r="K517" s="48" t="s">
        <v>206</v>
      </c>
      <c r="L517" s="48" t="s">
        <v>52</v>
      </c>
      <c r="M517" s="71"/>
      <c r="N517" s="71"/>
      <c r="O517" s="48"/>
      <c r="P517" s="48"/>
      <c r="Q517" s="71"/>
      <c r="R517" s="48"/>
      <c r="S517" s="71"/>
      <c r="T517" s="48"/>
      <c r="U517" s="71"/>
      <c r="V517" s="48"/>
      <c r="W517" s="71"/>
      <c r="X517" s="48"/>
      <c r="Y517" s="71"/>
      <c r="Z517" s="48"/>
      <c r="AA517" s="71"/>
      <c r="AB517" s="48"/>
      <c r="AC517" s="71"/>
      <c r="AD517" s="48"/>
      <c r="AE517" s="71"/>
      <c r="AF517" s="48"/>
      <c r="AG517" s="71"/>
      <c r="AH517" s="48"/>
      <c r="AI517" s="71"/>
      <c r="AJ517" s="48"/>
      <c r="AK517" s="71"/>
      <c r="AL517" s="48"/>
      <c r="AM517" s="239" t="n">
        <f aca="false">AK517+AI517+AG517+AE517+AC517+AA517+Y517+W517+U517+S517+Q517+O517</f>
        <v>0</v>
      </c>
      <c r="AN517" s="133"/>
      <c r="AO517" s="246"/>
      <c r="AP517" s="246"/>
    </row>
    <row collapsed="false" customFormat="true" customHeight="true" hidden="false" ht="15.75" outlineLevel="0" r="518" s="187">
      <c r="A518" s="71" t="n">
        <v>300</v>
      </c>
      <c r="B518" s="38" t="n">
        <v>8299</v>
      </c>
      <c r="C518" s="55" t="s">
        <v>820</v>
      </c>
      <c r="D518" s="71" t="s">
        <v>468</v>
      </c>
      <c r="E518" s="74" t="s">
        <v>822</v>
      </c>
      <c r="F518" s="34" t="s">
        <v>823</v>
      </c>
      <c r="G518" s="48" t="s">
        <v>859</v>
      </c>
      <c r="H518" s="71" t="n">
        <v>42</v>
      </c>
      <c r="I518" s="48" t="s">
        <v>862</v>
      </c>
      <c r="J518" s="71" t="n">
        <v>7</v>
      </c>
      <c r="K518" s="48" t="s">
        <v>206</v>
      </c>
      <c r="L518" s="48" t="s">
        <v>52</v>
      </c>
      <c r="M518" s="71"/>
      <c r="N518" s="251" t="e">
        <f aca="false"/>
        <v>#N/A</v>
      </c>
      <c r="O518" s="48" t="n">
        <v>853</v>
      </c>
      <c r="P518" s="48" t="s">
        <v>319</v>
      </c>
      <c r="Q518" s="71" t="n">
        <v>761</v>
      </c>
      <c r="R518" s="48" t="s">
        <v>319</v>
      </c>
      <c r="S518" s="71" t="n">
        <v>728</v>
      </c>
      <c r="T518" s="48" t="s">
        <v>319</v>
      </c>
      <c r="U518" s="71" t="n">
        <v>705</v>
      </c>
      <c r="V518" s="48" t="s">
        <v>319</v>
      </c>
      <c r="W518" s="71" t="n">
        <v>694</v>
      </c>
      <c r="X518" s="48" t="s">
        <v>319</v>
      </c>
      <c r="Y518" s="71" t="n">
        <v>678</v>
      </c>
      <c r="Z518" s="48" t="s">
        <v>319</v>
      </c>
      <c r="AA518" s="71" t="n">
        <v>687</v>
      </c>
      <c r="AB518" s="48" t="s">
        <v>319</v>
      </c>
      <c r="AC518" s="71" t="n">
        <v>591</v>
      </c>
      <c r="AD518" s="48" t="s">
        <v>319</v>
      </c>
      <c r="AE518" s="71" t="n">
        <v>709</v>
      </c>
      <c r="AF518" s="48" t="s">
        <v>319</v>
      </c>
      <c r="AG518" s="71" t="n">
        <v>764</v>
      </c>
      <c r="AH518" s="48" t="s">
        <v>319</v>
      </c>
      <c r="AI518" s="71" t="n">
        <v>832</v>
      </c>
      <c r="AJ518" s="48" t="s">
        <v>319</v>
      </c>
      <c r="AK518" s="71" t="n">
        <v>755</v>
      </c>
      <c r="AL518" s="48" t="s">
        <v>319</v>
      </c>
      <c r="AM518" s="239" t="n">
        <f aca="false">AK518+AI518+AG518+AE518+AC518+AA518+Y518+W518+U518+S518+Q518+O518</f>
        <v>8757</v>
      </c>
      <c r="AN518" s="133"/>
      <c r="AO518" s="246"/>
      <c r="AP518" s="246"/>
    </row>
    <row collapsed="false" customFormat="true" customHeight="true" hidden="false" ht="15.75" outlineLevel="0" r="519" s="187">
      <c r="A519" s="71"/>
      <c r="B519" s="38"/>
      <c r="C519" s="55" t="s">
        <v>820</v>
      </c>
      <c r="D519" s="71" t="s">
        <v>468</v>
      </c>
      <c r="E519" s="74" t="s">
        <v>824</v>
      </c>
      <c r="F519" s="34" t="s">
        <v>823</v>
      </c>
      <c r="G519" s="48"/>
      <c r="H519" s="71"/>
      <c r="I519" s="48"/>
      <c r="J519" s="71"/>
      <c r="K519" s="48" t="s">
        <v>206</v>
      </c>
      <c r="L519" s="48" t="s">
        <v>52</v>
      </c>
      <c r="M519" s="71"/>
      <c r="N519" s="71"/>
      <c r="O519" s="48"/>
      <c r="P519" s="48"/>
      <c r="Q519" s="71"/>
      <c r="R519" s="48"/>
      <c r="S519" s="71"/>
      <c r="T519" s="48"/>
      <c r="U519" s="71"/>
      <c r="V519" s="48"/>
      <c r="W519" s="71"/>
      <c r="X519" s="48"/>
      <c r="Y519" s="71"/>
      <c r="Z519" s="48"/>
      <c r="AA519" s="71"/>
      <c r="AB519" s="48"/>
      <c r="AC519" s="71"/>
      <c r="AD519" s="48"/>
      <c r="AE519" s="71"/>
      <c r="AF519" s="48"/>
      <c r="AG519" s="71"/>
      <c r="AH519" s="48"/>
      <c r="AI519" s="71"/>
      <c r="AJ519" s="48"/>
      <c r="AK519" s="71"/>
      <c r="AL519" s="48"/>
      <c r="AM519" s="239" t="n">
        <f aca="false">AK519+AI519+AG519+AE519+AC519+AA519+Y519+W519+U519+S519+Q519+O519</f>
        <v>0</v>
      </c>
      <c r="AN519" s="133"/>
      <c r="AO519" s="246"/>
      <c r="AP519" s="246"/>
    </row>
    <row collapsed="false" customFormat="true" customHeight="true" hidden="false" ht="15.75" outlineLevel="0" r="520" s="187">
      <c r="A520" s="71" t="n">
        <v>301</v>
      </c>
      <c r="B520" s="38" t="n">
        <v>8300</v>
      </c>
      <c r="C520" s="55" t="s">
        <v>820</v>
      </c>
      <c r="D520" s="71" t="s">
        <v>468</v>
      </c>
      <c r="E520" s="74" t="s">
        <v>822</v>
      </c>
      <c r="F520" s="34" t="s">
        <v>823</v>
      </c>
      <c r="G520" s="48" t="s">
        <v>859</v>
      </c>
      <c r="H520" s="71" t="n">
        <v>37</v>
      </c>
      <c r="I520" s="48" t="s">
        <v>862</v>
      </c>
      <c r="J520" s="71" t="n">
        <v>2</v>
      </c>
      <c r="K520" s="48" t="s">
        <v>206</v>
      </c>
      <c r="L520" s="48" t="s">
        <v>52</v>
      </c>
      <c r="M520" s="71"/>
      <c r="N520" s="251" t="e">
        <f aca="false"/>
        <v>#N/A</v>
      </c>
      <c r="O520" s="48" t="n">
        <v>237</v>
      </c>
      <c r="P520" s="48" t="s">
        <v>319</v>
      </c>
      <c r="Q520" s="71" t="n">
        <v>361</v>
      </c>
      <c r="R520" s="48" t="s">
        <v>319</v>
      </c>
      <c r="S520" s="71" t="n">
        <v>396</v>
      </c>
      <c r="T520" s="48" t="s">
        <v>319</v>
      </c>
      <c r="U520" s="71" t="n">
        <v>294</v>
      </c>
      <c r="V520" s="48" t="s">
        <v>319</v>
      </c>
      <c r="W520" s="71" t="n">
        <v>178</v>
      </c>
      <c r="X520" s="48" t="s">
        <v>319</v>
      </c>
      <c r="Y520" s="71" t="n">
        <v>192</v>
      </c>
      <c r="Z520" s="48" t="s">
        <v>319</v>
      </c>
      <c r="AA520" s="71" t="n">
        <v>209</v>
      </c>
      <c r="AB520" s="48" t="s">
        <v>319</v>
      </c>
      <c r="AC520" s="71" t="n">
        <v>224</v>
      </c>
      <c r="AD520" s="48" t="s">
        <v>319</v>
      </c>
      <c r="AE520" s="71" t="n">
        <v>239</v>
      </c>
      <c r="AF520" s="48" t="s">
        <v>319</v>
      </c>
      <c r="AG520" s="71" t="n">
        <v>235</v>
      </c>
      <c r="AH520" s="48" t="s">
        <v>319</v>
      </c>
      <c r="AI520" s="71" t="n">
        <v>241</v>
      </c>
      <c r="AJ520" s="48" t="s">
        <v>319</v>
      </c>
      <c r="AK520" s="71" t="n">
        <v>247</v>
      </c>
      <c r="AL520" s="48" t="s">
        <v>319</v>
      </c>
      <c r="AM520" s="239" t="n">
        <f aca="false">AK520+AI520+AG520+AE520+AC520+AA520+Y520+W520+U520+S520+Q520+O520</f>
        <v>3053</v>
      </c>
      <c r="AN520" s="133"/>
      <c r="AO520" s="246"/>
      <c r="AP520" s="246"/>
    </row>
    <row collapsed="false" customFormat="true" customHeight="true" hidden="false" ht="15.75" outlineLevel="0" r="521" s="187">
      <c r="A521" s="71"/>
      <c r="B521" s="38"/>
      <c r="C521" s="55" t="s">
        <v>820</v>
      </c>
      <c r="D521" s="71" t="s">
        <v>468</v>
      </c>
      <c r="E521" s="74" t="s">
        <v>824</v>
      </c>
      <c r="F521" s="34" t="s">
        <v>823</v>
      </c>
      <c r="G521" s="48"/>
      <c r="H521" s="71"/>
      <c r="I521" s="48"/>
      <c r="J521" s="71"/>
      <c r="K521" s="48" t="s">
        <v>206</v>
      </c>
      <c r="L521" s="48" t="s">
        <v>52</v>
      </c>
      <c r="M521" s="71"/>
      <c r="N521" s="71"/>
      <c r="O521" s="48"/>
      <c r="P521" s="48"/>
      <c r="Q521" s="71"/>
      <c r="R521" s="48"/>
      <c r="S521" s="71"/>
      <c r="T521" s="48"/>
      <c r="U521" s="71"/>
      <c r="V521" s="48"/>
      <c r="W521" s="71"/>
      <c r="X521" s="48"/>
      <c r="Y521" s="71"/>
      <c r="Z521" s="48"/>
      <c r="AA521" s="71"/>
      <c r="AB521" s="48"/>
      <c r="AC521" s="71"/>
      <c r="AD521" s="48"/>
      <c r="AE521" s="71"/>
      <c r="AF521" s="48"/>
      <c r="AG521" s="71"/>
      <c r="AH521" s="48"/>
      <c r="AI521" s="71"/>
      <c r="AJ521" s="48"/>
      <c r="AK521" s="71"/>
      <c r="AL521" s="48"/>
      <c r="AM521" s="239" t="n">
        <f aca="false">AK521+AI521+AG521+AE521+AC521+AA521+Y521+W521+U521+S521+Q521+O521</f>
        <v>0</v>
      </c>
      <c r="AN521" s="133"/>
      <c r="AO521" s="246"/>
      <c r="AP521" s="246"/>
    </row>
    <row collapsed="false" customFormat="true" customHeight="true" hidden="false" ht="15.75" outlineLevel="0" r="522" s="187">
      <c r="A522" s="71" t="n">
        <v>302</v>
      </c>
      <c r="B522" s="38" t="n">
        <v>8301</v>
      </c>
      <c r="C522" s="55" t="s">
        <v>820</v>
      </c>
      <c r="D522" s="71" t="s">
        <v>468</v>
      </c>
      <c r="E522" s="74" t="s">
        <v>822</v>
      </c>
      <c r="F522" s="34" t="s">
        <v>823</v>
      </c>
      <c r="G522" s="48" t="s">
        <v>859</v>
      </c>
      <c r="H522" s="71" t="n">
        <v>74</v>
      </c>
      <c r="I522" s="48" t="s">
        <v>862</v>
      </c>
      <c r="J522" s="71" t="n">
        <v>7</v>
      </c>
      <c r="K522" s="48" t="s">
        <v>206</v>
      </c>
      <c r="L522" s="48" t="s">
        <v>52</v>
      </c>
      <c r="M522" s="71"/>
      <c r="N522" s="251" t="e">
        <f aca="false"/>
        <v>#N/A</v>
      </c>
      <c r="O522" s="48" t="n">
        <v>105</v>
      </c>
      <c r="P522" s="48" t="s">
        <v>319</v>
      </c>
      <c r="Q522" s="71" t="n">
        <v>114</v>
      </c>
      <c r="R522" s="48" t="s">
        <v>319</v>
      </c>
      <c r="S522" s="71" t="n">
        <v>99</v>
      </c>
      <c r="T522" s="48" t="s">
        <v>319</v>
      </c>
      <c r="U522" s="71" t="n">
        <v>93</v>
      </c>
      <c r="V522" s="48" t="s">
        <v>319</v>
      </c>
      <c r="W522" s="71" t="n">
        <v>106</v>
      </c>
      <c r="X522" s="48" t="s">
        <v>319</v>
      </c>
      <c r="Y522" s="71" t="n">
        <v>119</v>
      </c>
      <c r="Z522" s="48" t="s">
        <v>319</v>
      </c>
      <c r="AA522" s="71" t="n">
        <v>121</v>
      </c>
      <c r="AB522" s="48" t="s">
        <v>319</v>
      </c>
      <c r="AC522" s="71" t="n">
        <v>139</v>
      </c>
      <c r="AD522" s="48" t="s">
        <v>319</v>
      </c>
      <c r="AE522" s="71" t="n">
        <v>107</v>
      </c>
      <c r="AF522" s="48" t="s">
        <v>319</v>
      </c>
      <c r="AG522" s="71" t="n">
        <v>96</v>
      </c>
      <c r="AH522" s="48" t="s">
        <v>319</v>
      </c>
      <c r="AI522" s="71" t="n">
        <v>144</v>
      </c>
      <c r="AJ522" s="48" t="s">
        <v>319</v>
      </c>
      <c r="AK522" s="71" t="n">
        <v>159</v>
      </c>
      <c r="AL522" s="48" t="s">
        <v>319</v>
      </c>
      <c r="AM522" s="239" t="n">
        <f aca="false">AK522+AI522+AG522+AE522+AC522+AA522+Y522+W522+U522+S522+Q522+O522</f>
        <v>1402</v>
      </c>
      <c r="AN522" s="133"/>
      <c r="AO522" s="246"/>
      <c r="AP522" s="246"/>
    </row>
    <row collapsed="false" customFormat="true" customHeight="true" hidden="false" ht="15.75" outlineLevel="0" r="523" s="187">
      <c r="A523" s="71"/>
      <c r="B523" s="38"/>
      <c r="C523" s="55" t="s">
        <v>820</v>
      </c>
      <c r="D523" s="71" t="s">
        <v>468</v>
      </c>
      <c r="E523" s="74" t="s">
        <v>824</v>
      </c>
      <c r="F523" s="34" t="s">
        <v>823</v>
      </c>
      <c r="G523" s="48"/>
      <c r="H523" s="71"/>
      <c r="I523" s="48"/>
      <c r="J523" s="71"/>
      <c r="K523" s="48" t="s">
        <v>206</v>
      </c>
      <c r="L523" s="48" t="s">
        <v>52</v>
      </c>
      <c r="M523" s="71"/>
      <c r="N523" s="71"/>
      <c r="O523" s="48"/>
      <c r="P523" s="48"/>
      <c r="Q523" s="71"/>
      <c r="R523" s="48"/>
      <c r="S523" s="71"/>
      <c r="T523" s="48"/>
      <c r="U523" s="71"/>
      <c r="V523" s="48"/>
      <c r="W523" s="71"/>
      <c r="X523" s="48"/>
      <c r="Y523" s="71"/>
      <c r="Z523" s="48"/>
      <c r="AA523" s="71"/>
      <c r="AB523" s="48"/>
      <c r="AC523" s="71"/>
      <c r="AD523" s="48"/>
      <c r="AE523" s="71"/>
      <c r="AF523" s="48"/>
      <c r="AG523" s="71"/>
      <c r="AH523" s="48"/>
      <c r="AI523" s="71"/>
      <c r="AJ523" s="48"/>
      <c r="AK523" s="71"/>
      <c r="AL523" s="48"/>
      <c r="AM523" s="239" t="n">
        <f aca="false">AK523+AI523+AG523+AE523+AC523+AA523+Y523+W523+U523+S523+Q523+O523</f>
        <v>0</v>
      </c>
      <c r="AN523" s="133"/>
      <c r="AO523" s="246"/>
      <c r="AP523" s="246"/>
    </row>
    <row collapsed="false" customFormat="true" customHeight="true" hidden="false" ht="15.75" outlineLevel="0" r="524" s="187">
      <c r="A524" s="71" t="n">
        <v>303</v>
      </c>
      <c r="B524" s="38" t="n">
        <v>8302</v>
      </c>
      <c r="C524" s="55" t="s">
        <v>820</v>
      </c>
      <c r="D524" s="71" t="s">
        <v>468</v>
      </c>
      <c r="E524" s="74" t="s">
        <v>822</v>
      </c>
      <c r="F524" s="34" t="s">
        <v>823</v>
      </c>
      <c r="G524" s="48" t="s">
        <v>859</v>
      </c>
      <c r="H524" s="71" t="n">
        <v>79</v>
      </c>
      <c r="I524" s="48" t="s">
        <v>862</v>
      </c>
      <c r="J524" s="71" t="n">
        <v>7</v>
      </c>
      <c r="K524" s="48" t="s">
        <v>206</v>
      </c>
      <c r="L524" s="48" t="s">
        <v>52</v>
      </c>
      <c r="M524" s="71"/>
      <c r="N524" s="251" t="e">
        <f aca="false"/>
        <v>#N/A</v>
      </c>
      <c r="O524" s="48" t="n">
        <v>114</v>
      </c>
      <c r="P524" s="48" t="s">
        <v>319</v>
      </c>
      <c r="Q524" s="71" t="n">
        <v>109</v>
      </c>
      <c r="R524" s="48" t="s">
        <v>319</v>
      </c>
      <c r="S524" s="71" t="n">
        <v>158</v>
      </c>
      <c r="T524" s="48" t="s">
        <v>319</v>
      </c>
      <c r="U524" s="71" t="n">
        <v>169</v>
      </c>
      <c r="V524" s="48" t="s">
        <v>319</v>
      </c>
      <c r="W524" s="71" t="n">
        <v>111</v>
      </c>
      <c r="X524" s="48" t="s">
        <v>319</v>
      </c>
      <c r="Y524" s="71" t="n">
        <v>130</v>
      </c>
      <c r="Z524" s="48" t="s">
        <v>319</v>
      </c>
      <c r="AA524" s="71" t="n">
        <v>137</v>
      </c>
      <c r="AB524" s="48" t="s">
        <v>319</v>
      </c>
      <c r="AC524" s="71" t="n">
        <v>141</v>
      </c>
      <c r="AD524" s="48" t="s">
        <v>319</v>
      </c>
      <c r="AE524" s="71" t="n">
        <v>157</v>
      </c>
      <c r="AF524" s="48" t="s">
        <v>319</v>
      </c>
      <c r="AG524" s="71" t="n">
        <v>163</v>
      </c>
      <c r="AH524" s="48" t="s">
        <v>319</v>
      </c>
      <c r="AI524" s="71" t="n">
        <v>152</v>
      </c>
      <c r="AJ524" s="48" t="s">
        <v>319</v>
      </c>
      <c r="AK524" s="71" t="n">
        <v>161</v>
      </c>
      <c r="AL524" s="48" t="s">
        <v>319</v>
      </c>
      <c r="AM524" s="239" t="n">
        <f aca="false">AK524+AI524+AG524+AE524+AC524+AA524+Y524+W524+U524+S524+Q524+O524</f>
        <v>1702</v>
      </c>
      <c r="AN524" s="133"/>
      <c r="AO524" s="246"/>
      <c r="AP524" s="246"/>
    </row>
    <row collapsed="false" customFormat="true" customHeight="true" hidden="false" ht="15.75" outlineLevel="0" r="525" s="187">
      <c r="A525" s="71"/>
      <c r="B525" s="38"/>
      <c r="C525" s="55" t="s">
        <v>820</v>
      </c>
      <c r="D525" s="71" t="s">
        <v>468</v>
      </c>
      <c r="E525" s="74" t="s">
        <v>824</v>
      </c>
      <c r="F525" s="34" t="s">
        <v>823</v>
      </c>
      <c r="G525" s="48"/>
      <c r="H525" s="71"/>
      <c r="I525" s="48"/>
      <c r="J525" s="71"/>
      <c r="K525" s="48" t="s">
        <v>206</v>
      </c>
      <c r="L525" s="48" t="s">
        <v>52</v>
      </c>
      <c r="M525" s="71"/>
      <c r="N525" s="71"/>
      <c r="O525" s="48"/>
      <c r="P525" s="48"/>
      <c r="Q525" s="71"/>
      <c r="R525" s="48"/>
      <c r="S525" s="71"/>
      <c r="T525" s="48"/>
      <c r="U525" s="71"/>
      <c r="V525" s="48"/>
      <c r="W525" s="71"/>
      <c r="X525" s="48"/>
      <c r="Y525" s="71"/>
      <c r="Z525" s="48"/>
      <c r="AA525" s="71"/>
      <c r="AB525" s="48"/>
      <c r="AC525" s="71"/>
      <c r="AD525" s="48"/>
      <c r="AE525" s="71"/>
      <c r="AF525" s="48"/>
      <c r="AG525" s="71"/>
      <c r="AH525" s="48"/>
      <c r="AI525" s="71"/>
      <c r="AJ525" s="48"/>
      <c r="AK525" s="71"/>
      <c r="AL525" s="48"/>
      <c r="AM525" s="239" t="n">
        <f aca="false">AK525+AI525+AG525+AE525+AC525+AA525+Y525+W525+U525+S525+Q525+O525</f>
        <v>0</v>
      </c>
      <c r="AN525" s="133"/>
      <c r="AO525" s="246"/>
      <c r="AP525" s="246"/>
    </row>
    <row collapsed="false" customFormat="true" customHeight="true" hidden="false" ht="15.75" outlineLevel="0" r="526" s="187">
      <c r="A526" s="71" t="n">
        <v>304</v>
      </c>
      <c r="B526" s="38" t="n">
        <v>8303</v>
      </c>
      <c r="C526" s="55" t="s">
        <v>820</v>
      </c>
      <c r="D526" s="71" t="s">
        <v>468</v>
      </c>
      <c r="E526" s="74" t="s">
        <v>822</v>
      </c>
      <c r="F526" s="34" t="s">
        <v>823</v>
      </c>
      <c r="G526" s="48" t="s">
        <v>859</v>
      </c>
      <c r="H526" s="71" t="n">
        <v>74</v>
      </c>
      <c r="I526" s="48" t="s">
        <v>862</v>
      </c>
      <c r="J526" s="71" t="n">
        <v>6</v>
      </c>
      <c r="K526" s="48" t="s">
        <v>206</v>
      </c>
      <c r="L526" s="48" t="s">
        <v>52</v>
      </c>
      <c r="M526" s="71"/>
      <c r="N526" s="251" t="e">
        <f aca="false"/>
        <v>#N/A</v>
      </c>
      <c r="O526" s="48" t="n">
        <v>99</v>
      </c>
      <c r="P526" s="48" t="s">
        <v>319</v>
      </c>
      <c r="Q526" s="71" t="n">
        <v>107</v>
      </c>
      <c r="R526" s="48" t="s">
        <v>319</v>
      </c>
      <c r="S526" s="71" t="n">
        <v>93</v>
      </c>
      <c r="T526" s="48" t="s">
        <v>319</v>
      </c>
      <c r="U526" s="71" t="n">
        <v>91</v>
      </c>
      <c r="V526" s="48" t="s">
        <v>319</v>
      </c>
      <c r="W526" s="71" t="n">
        <v>93</v>
      </c>
      <c r="X526" s="48" t="s">
        <v>319</v>
      </c>
      <c r="Y526" s="71" t="n">
        <v>126</v>
      </c>
      <c r="Z526" s="48" t="s">
        <v>319</v>
      </c>
      <c r="AA526" s="71" t="n">
        <v>132</v>
      </c>
      <c r="AB526" s="48" t="s">
        <v>319</v>
      </c>
      <c r="AC526" s="71" t="n">
        <v>124</v>
      </c>
      <c r="AD526" s="48" t="s">
        <v>319</v>
      </c>
      <c r="AE526" s="71" t="n">
        <v>127</v>
      </c>
      <c r="AF526" s="48" t="s">
        <v>319</v>
      </c>
      <c r="AG526" s="71" t="n">
        <v>128</v>
      </c>
      <c r="AH526" s="48" t="s">
        <v>319</v>
      </c>
      <c r="AI526" s="71" t="n">
        <v>134</v>
      </c>
      <c r="AJ526" s="48" t="s">
        <v>319</v>
      </c>
      <c r="AK526" s="71" t="n">
        <v>135</v>
      </c>
      <c r="AL526" s="48" t="s">
        <v>319</v>
      </c>
      <c r="AM526" s="239" t="n">
        <f aca="false">AK526+AI526+AG526+AE526+AC526+AA526+Y526+W526+U526+S526+Q526+O526</f>
        <v>1389</v>
      </c>
      <c r="AN526" s="133"/>
      <c r="AO526" s="246"/>
      <c r="AP526" s="246"/>
    </row>
    <row collapsed="false" customFormat="true" customHeight="true" hidden="false" ht="15.75" outlineLevel="0" r="527" s="187">
      <c r="A527" s="71"/>
      <c r="B527" s="38"/>
      <c r="C527" s="55" t="s">
        <v>820</v>
      </c>
      <c r="D527" s="71" t="s">
        <v>468</v>
      </c>
      <c r="E527" s="74" t="s">
        <v>824</v>
      </c>
      <c r="F527" s="34" t="s">
        <v>823</v>
      </c>
      <c r="G527" s="48"/>
      <c r="H527" s="71"/>
      <c r="I527" s="48"/>
      <c r="J527" s="71"/>
      <c r="K527" s="48" t="s">
        <v>206</v>
      </c>
      <c r="L527" s="48" t="s">
        <v>52</v>
      </c>
      <c r="M527" s="71"/>
      <c r="N527" s="71"/>
      <c r="O527" s="48"/>
      <c r="P527" s="48"/>
      <c r="Q527" s="71"/>
      <c r="R527" s="48"/>
      <c r="S527" s="71"/>
      <c r="T527" s="48"/>
      <c r="U527" s="71"/>
      <c r="V527" s="48"/>
      <c r="W527" s="71"/>
      <c r="X527" s="48"/>
      <c r="Y527" s="71"/>
      <c r="Z527" s="48"/>
      <c r="AA527" s="71"/>
      <c r="AB527" s="48"/>
      <c r="AC527" s="71"/>
      <c r="AD527" s="48"/>
      <c r="AE527" s="71"/>
      <c r="AF527" s="48"/>
      <c r="AG527" s="71"/>
      <c r="AH527" s="48"/>
      <c r="AI527" s="71"/>
      <c r="AJ527" s="48"/>
      <c r="AK527" s="71"/>
      <c r="AL527" s="48"/>
      <c r="AM527" s="239" t="n">
        <f aca="false">AK527+AI527+AG527+AE527+AC527+AA527+Y527+W527+U527+S527+Q527+O527</f>
        <v>0</v>
      </c>
      <c r="AN527" s="133"/>
      <c r="AO527" s="246"/>
      <c r="AP527" s="246"/>
    </row>
    <row collapsed="false" customFormat="true" customHeight="true" hidden="false" ht="15.75" outlineLevel="0" r="528" s="187">
      <c r="A528" s="71" t="n">
        <v>305</v>
      </c>
      <c r="B528" s="38" t="n">
        <v>8304</v>
      </c>
      <c r="C528" s="55" t="s">
        <v>820</v>
      </c>
      <c r="D528" s="71" t="s">
        <v>468</v>
      </c>
      <c r="E528" s="74" t="s">
        <v>822</v>
      </c>
      <c r="F528" s="34" t="s">
        <v>823</v>
      </c>
      <c r="G528" s="48" t="s">
        <v>859</v>
      </c>
      <c r="H528" s="71" t="n">
        <v>63</v>
      </c>
      <c r="I528" s="48" t="s">
        <v>862</v>
      </c>
      <c r="J528" s="71" t="n">
        <v>7</v>
      </c>
      <c r="K528" s="48" t="s">
        <v>206</v>
      </c>
      <c r="L528" s="48" t="s">
        <v>52</v>
      </c>
      <c r="M528" s="71"/>
      <c r="N528" s="251" t="e">
        <f aca="false"/>
        <v>#N/A</v>
      </c>
      <c r="O528" s="48" t="n">
        <v>215</v>
      </c>
      <c r="P528" s="48" t="s">
        <v>319</v>
      </c>
      <c r="Q528" s="71" t="n">
        <v>219</v>
      </c>
      <c r="R528" s="48" t="s">
        <v>319</v>
      </c>
      <c r="S528" s="71" t="n">
        <v>227</v>
      </c>
      <c r="T528" s="48" t="s">
        <v>319</v>
      </c>
      <c r="U528" s="71" t="n">
        <v>241</v>
      </c>
      <c r="V528" s="48" t="s">
        <v>319</v>
      </c>
      <c r="W528" s="71" t="n">
        <v>251</v>
      </c>
      <c r="X528" s="48" t="s">
        <v>319</v>
      </c>
      <c r="Y528" s="71" t="n">
        <v>258</v>
      </c>
      <c r="Z528" s="48" t="s">
        <v>319</v>
      </c>
      <c r="AA528" s="71" t="n">
        <v>230</v>
      </c>
      <c r="AB528" s="48" t="s">
        <v>319</v>
      </c>
      <c r="AC528" s="71" t="n">
        <v>233</v>
      </c>
      <c r="AD528" s="48" t="s">
        <v>319</v>
      </c>
      <c r="AE528" s="71" t="n">
        <v>254</v>
      </c>
      <c r="AF528" s="48" t="s">
        <v>319</v>
      </c>
      <c r="AG528" s="71" t="n">
        <v>284</v>
      </c>
      <c r="AH528" s="48" t="s">
        <v>319</v>
      </c>
      <c r="AI528" s="71" t="n">
        <v>299</v>
      </c>
      <c r="AJ528" s="48" t="s">
        <v>319</v>
      </c>
      <c r="AK528" s="71" t="n">
        <v>304</v>
      </c>
      <c r="AL528" s="48" t="s">
        <v>319</v>
      </c>
      <c r="AM528" s="239" t="n">
        <f aca="false">AK528+AI528+AG528+AE528+AC528+AA528+Y528+W528+U528+S528+Q528+O528</f>
        <v>3015</v>
      </c>
      <c r="AN528" s="133"/>
      <c r="AO528" s="246"/>
      <c r="AP528" s="246"/>
    </row>
    <row collapsed="false" customFormat="true" customHeight="true" hidden="false" ht="15.75" outlineLevel="0" r="529" s="187">
      <c r="A529" s="71"/>
      <c r="B529" s="38"/>
      <c r="C529" s="55" t="s">
        <v>820</v>
      </c>
      <c r="D529" s="71" t="s">
        <v>468</v>
      </c>
      <c r="E529" s="74" t="s">
        <v>824</v>
      </c>
      <c r="F529" s="34" t="s">
        <v>823</v>
      </c>
      <c r="G529" s="48"/>
      <c r="H529" s="71"/>
      <c r="I529" s="48"/>
      <c r="J529" s="71"/>
      <c r="K529" s="48" t="s">
        <v>206</v>
      </c>
      <c r="L529" s="48" t="s">
        <v>52</v>
      </c>
      <c r="M529" s="71"/>
      <c r="N529" s="71"/>
      <c r="O529" s="48"/>
      <c r="P529" s="48"/>
      <c r="Q529" s="71"/>
      <c r="R529" s="48"/>
      <c r="S529" s="71"/>
      <c r="T529" s="48"/>
      <c r="U529" s="71"/>
      <c r="V529" s="48"/>
      <c r="W529" s="71"/>
      <c r="X529" s="48"/>
      <c r="Y529" s="71"/>
      <c r="Z529" s="48"/>
      <c r="AA529" s="71"/>
      <c r="AB529" s="48"/>
      <c r="AC529" s="71"/>
      <c r="AD529" s="48"/>
      <c r="AE529" s="71"/>
      <c r="AF529" s="48"/>
      <c r="AG529" s="71"/>
      <c r="AH529" s="48"/>
      <c r="AI529" s="71"/>
      <c r="AJ529" s="48"/>
      <c r="AK529" s="71"/>
      <c r="AL529" s="48"/>
      <c r="AM529" s="239" t="n">
        <f aca="false">AK529+AI529+AG529+AE529+AC529+AA529+Y529+W529+U529+S529+Q529+O529</f>
        <v>0</v>
      </c>
      <c r="AN529" s="133"/>
      <c r="AO529" s="246"/>
      <c r="AP529" s="246"/>
    </row>
    <row collapsed="false" customFormat="true" customHeight="true" hidden="false" ht="15.75" outlineLevel="0" r="530" s="187">
      <c r="A530" s="71" t="n">
        <v>306</v>
      </c>
      <c r="B530" s="38" t="n">
        <v>8305</v>
      </c>
      <c r="C530" s="55" t="s">
        <v>820</v>
      </c>
      <c r="D530" s="71" t="s">
        <v>468</v>
      </c>
      <c r="E530" s="74" t="s">
        <v>822</v>
      </c>
      <c r="F530" s="34" t="s">
        <v>823</v>
      </c>
      <c r="G530" s="48" t="s">
        <v>859</v>
      </c>
      <c r="H530" s="71" t="n">
        <v>63</v>
      </c>
      <c r="I530" s="48" t="s">
        <v>862</v>
      </c>
      <c r="J530" s="71" t="n">
        <v>7</v>
      </c>
      <c r="K530" s="48" t="s">
        <v>206</v>
      </c>
      <c r="L530" s="48" t="s">
        <v>52</v>
      </c>
      <c r="M530" s="71"/>
      <c r="N530" s="251" t="e">
        <f aca="false"/>
        <v>#N/A</v>
      </c>
      <c r="O530" s="48" t="n">
        <v>653</v>
      </c>
      <c r="P530" s="48" t="s">
        <v>319</v>
      </c>
      <c r="Q530" s="71" t="n">
        <v>682</v>
      </c>
      <c r="R530" s="48" t="s">
        <v>319</v>
      </c>
      <c r="S530" s="71" t="n">
        <v>744</v>
      </c>
      <c r="T530" s="48" t="s">
        <v>319</v>
      </c>
      <c r="U530" s="71" t="n">
        <v>432</v>
      </c>
      <c r="V530" s="48" t="s">
        <v>319</v>
      </c>
      <c r="W530" s="71" t="n">
        <v>462</v>
      </c>
      <c r="X530" s="48" t="s">
        <v>319</v>
      </c>
      <c r="Y530" s="71" t="n">
        <v>496</v>
      </c>
      <c r="Z530" s="48" t="s">
        <v>319</v>
      </c>
      <c r="AA530" s="71" t="n">
        <v>569</v>
      </c>
      <c r="AB530" s="48" t="s">
        <v>319</v>
      </c>
      <c r="AC530" s="71" t="n">
        <v>664</v>
      </c>
      <c r="AD530" s="48" t="s">
        <v>319</v>
      </c>
      <c r="AE530" s="71" t="n">
        <v>678</v>
      </c>
      <c r="AF530" s="48" t="s">
        <v>319</v>
      </c>
      <c r="AG530" s="71" t="n">
        <v>532</v>
      </c>
      <c r="AH530" s="48" t="s">
        <v>319</v>
      </c>
      <c r="AI530" s="71" t="n">
        <v>584</v>
      </c>
      <c r="AJ530" s="48" t="s">
        <v>319</v>
      </c>
      <c r="AK530" s="71" t="n">
        <v>606</v>
      </c>
      <c r="AL530" s="48" t="s">
        <v>319</v>
      </c>
      <c r="AM530" s="239" t="n">
        <f aca="false">AK530+AI530+AG530+AE530+AC530+AA530+Y530+W530+U530+S530+Q530+O530</f>
        <v>7102</v>
      </c>
      <c r="AN530" s="133"/>
      <c r="AO530" s="246"/>
      <c r="AP530" s="246"/>
    </row>
    <row collapsed="false" customFormat="true" customHeight="true" hidden="false" ht="15.75" outlineLevel="0" r="531" s="187">
      <c r="A531" s="71"/>
      <c r="B531" s="38"/>
      <c r="C531" s="55" t="s">
        <v>820</v>
      </c>
      <c r="D531" s="71" t="s">
        <v>468</v>
      </c>
      <c r="E531" s="74" t="s">
        <v>824</v>
      </c>
      <c r="F531" s="34" t="s">
        <v>823</v>
      </c>
      <c r="G531" s="48"/>
      <c r="H531" s="71"/>
      <c r="I531" s="48"/>
      <c r="J531" s="71"/>
      <c r="K531" s="48" t="s">
        <v>206</v>
      </c>
      <c r="L531" s="48" t="s">
        <v>52</v>
      </c>
      <c r="M531" s="71"/>
      <c r="N531" s="71"/>
      <c r="O531" s="48"/>
      <c r="P531" s="48"/>
      <c r="Q531" s="71"/>
      <c r="R531" s="48"/>
      <c r="S531" s="71"/>
      <c r="T531" s="48"/>
      <c r="U531" s="71"/>
      <c r="V531" s="48"/>
      <c r="W531" s="71"/>
      <c r="X531" s="48"/>
      <c r="Y531" s="71"/>
      <c r="Z531" s="48"/>
      <c r="AA531" s="71"/>
      <c r="AB531" s="48"/>
      <c r="AC531" s="71"/>
      <c r="AD531" s="48"/>
      <c r="AE531" s="71"/>
      <c r="AF531" s="48"/>
      <c r="AG531" s="71"/>
      <c r="AH531" s="48"/>
      <c r="AI531" s="71"/>
      <c r="AJ531" s="48"/>
      <c r="AK531" s="71"/>
      <c r="AL531" s="48"/>
      <c r="AM531" s="239" t="n">
        <f aca="false">AK531+AI531+AG531+AE531+AC531+AA531+Y531+W531+U531+S531+Q531+O531</f>
        <v>0</v>
      </c>
      <c r="AN531" s="133"/>
      <c r="AO531" s="246"/>
      <c r="AP531" s="246"/>
    </row>
    <row collapsed="false" customFormat="true" customHeight="true" hidden="false" ht="15.75" outlineLevel="0" r="532" s="187">
      <c r="A532" s="71" t="n">
        <v>307</v>
      </c>
      <c r="B532" s="38" t="n">
        <v>8306</v>
      </c>
      <c r="C532" s="55" t="s">
        <v>820</v>
      </c>
      <c r="D532" s="71" t="s">
        <v>468</v>
      </c>
      <c r="E532" s="74" t="s">
        <v>822</v>
      </c>
      <c r="F532" s="34" t="s">
        <v>823</v>
      </c>
      <c r="G532" s="48" t="s">
        <v>859</v>
      </c>
      <c r="H532" s="71" t="n">
        <v>54</v>
      </c>
      <c r="I532" s="48" t="s">
        <v>862</v>
      </c>
      <c r="J532" s="71" t="n">
        <v>7</v>
      </c>
      <c r="K532" s="48" t="s">
        <v>206</v>
      </c>
      <c r="L532" s="48" t="s">
        <v>52</v>
      </c>
      <c r="M532" s="71"/>
      <c r="N532" s="251" t="e">
        <f aca="false"/>
        <v>#N/A</v>
      </c>
      <c r="O532" s="48" t="n">
        <v>90</v>
      </c>
      <c r="P532" s="48" t="s">
        <v>319</v>
      </c>
      <c r="Q532" s="71" t="n">
        <v>121</v>
      </c>
      <c r="R532" s="48" t="s">
        <v>319</v>
      </c>
      <c r="S532" s="71" t="n">
        <v>98</v>
      </c>
      <c r="T532" s="48" t="s">
        <v>319</v>
      </c>
      <c r="U532" s="71" t="n">
        <v>106</v>
      </c>
      <c r="V532" s="48" t="s">
        <v>319</v>
      </c>
      <c r="W532" s="71" t="n">
        <v>128</v>
      </c>
      <c r="X532" s="48" t="s">
        <v>319</v>
      </c>
      <c r="Y532" s="71" t="n">
        <v>132</v>
      </c>
      <c r="Z532" s="48" t="s">
        <v>319</v>
      </c>
      <c r="AA532" s="71" t="n">
        <v>144</v>
      </c>
      <c r="AB532" s="48" t="s">
        <v>319</v>
      </c>
      <c r="AC532" s="71" t="n">
        <v>109</v>
      </c>
      <c r="AD532" s="48" t="s">
        <v>319</v>
      </c>
      <c r="AE532" s="71" t="n">
        <v>96</v>
      </c>
      <c r="AF532" s="48" t="s">
        <v>319</v>
      </c>
      <c r="AG532" s="71" t="n">
        <v>124</v>
      </c>
      <c r="AH532" s="48" t="s">
        <v>319</v>
      </c>
      <c r="AI532" s="71" t="n">
        <v>136</v>
      </c>
      <c r="AJ532" s="48" t="s">
        <v>319</v>
      </c>
      <c r="AK532" s="71" t="n">
        <v>145</v>
      </c>
      <c r="AL532" s="48" t="s">
        <v>319</v>
      </c>
      <c r="AM532" s="239" t="n">
        <f aca="false">AK532+AI532+AG532+AE532+AC532+AA532+Y532+W532+U532+S532+Q532+O532</f>
        <v>1429</v>
      </c>
      <c r="AN532" s="133"/>
      <c r="AO532" s="246"/>
      <c r="AP532" s="246"/>
    </row>
    <row collapsed="false" customFormat="true" customHeight="true" hidden="false" ht="15.75" outlineLevel="0" r="533" s="187">
      <c r="A533" s="71"/>
      <c r="B533" s="38"/>
      <c r="C533" s="55" t="s">
        <v>820</v>
      </c>
      <c r="D533" s="71" t="s">
        <v>468</v>
      </c>
      <c r="E533" s="74" t="s">
        <v>824</v>
      </c>
      <c r="F533" s="34" t="s">
        <v>823</v>
      </c>
      <c r="G533" s="48"/>
      <c r="H533" s="71"/>
      <c r="I533" s="48"/>
      <c r="J533" s="71"/>
      <c r="K533" s="48" t="s">
        <v>206</v>
      </c>
      <c r="L533" s="48" t="s">
        <v>52</v>
      </c>
      <c r="M533" s="71"/>
      <c r="N533" s="71"/>
      <c r="O533" s="48"/>
      <c r="P533" s="48"/>
      <c r="Q533" s="71"/>
      <c r="R533" s="48"/>
      <c r="S533" s="71"/>
      <c r="T533" s="48"/>
      <c r="U533" s="71"/>
      <c r="V533" s="48"/>
      <c r="W533" s="71"/>
      <c r="X533" s="48"/>
      <c r="Y533" s="71"/>
      <c r="Z533" s="48"/>
      <c r="AA533" s="71"/>
      <c r="AB533" s="48"/>
      <c r="AC533" s="71"/>
      <c r="AD533" s="48"/>
      <c r="AE533" s="71"/>
      <c r="AF533" s="48"/>
      <c r="AG533" s="71"/>
      <c r="AH533" s="48"/>
      <c r="AI533" s="71"/>
      <c r="AJ533" s="48"/>
      <c r="AK533" s="71"/>
      <c r="AL533" s="48"/>
      <c r="AM533" s="239" t="n">
        <f aca="false">AK533+AI533+AG533+AE533+AC533+AA533+Y533+W533+U533+S533+Q533+O533</f>
        <v>0</v>
      </c>
      <c r="AN533" s="133"/>
      <c r="AO533" s="246"/>
      <c r="AP533" s="246"/>
    </row>
    <row collapsed="false" customFormat="true" customHeight="true" hidden="false" ht="15.75" outlineLevel="0" r="534" s="187">
      <c r="A534" s="71" t="n">
        <v>308</v>
      </c>
      <c r="B534" s="38" t="n">
        <v>8307</v>
      </c>
      <c r="C534" s="55" t="s">
        <v>820</v>
      </c>
      <c r="D534" s="71" t="s">
        <v>468</v>
      </c>
      <c r="E534" s="74" t="s">
        <v>822</v>
      </c>
      <c r="F534" s="34" t="s">
        <v>823</v>
      </c>
      <c r="G534" s="48" t="s">
        <v>859</v>
      </c>
      <c r="H534" s="71" t="n">
        <v>63</v>
      </c>
      <c r="I534" s="48" t="s">
        <v>862</v>
      </c>
      <c r="J534" s="71" t="n">
        <v>6</v>
      </c>
      <c r="K534" s="48" t="s">
        <v>206</v>
      </c>
      <c r="L534" s="48" t="s">
        <v>52</v>
      </c>
      <c r="M534" s="71"/>
      <c r="N534" s="251" t="e">
        <f aca="false"/>
        <v>#N/A</v>
      </c>
      <c r="O534" s="48" t="n">
        <v>214</v>
      </c>
      <c r="P534" s="48" t="s">
        <v>319</v>
      </c>
      <c r="Q534" s="71" t="n">
        <v>229</v>
      </c>
      <c r="R534" s="48" t="s">
        <v>319</v>
      </c>
      <c r="S534" s="71" t="n">
        <v>234</v>
      </c>
      <c r="T534" s="48" t="s">
        <v>319</v>
      </c>
      <c r="U534" s="71" t="n">
        <v>256</v>
      </c>
      <c r="V534" s="48" t="s">
        <v>319</v>
      </c>
      <c r="W534" s="71" t="n">
        <v>269</v>
      </c>
      <c r="X534" s="48" t="s">
        <v>319</v>
      </c>
      <c r="Y534" s="71" t="n">
        <v>267</v>
      </c>
      <c r="Z534" s="48" t="s">
        <v>319</v>
      </c>
      <c r="AA534" s="71" t="n">
        <v>274</v>
      </c>
      <c r="AB534" s="48" t="s">
        <v>319</v>
      </c>
      <c r="AC534" s="71" t="n">
        <v>280</v>
      </c>
      <c r="AD534" s="48" t="s">
        <v>319</v>
      </c>
      <c r="AE534" s="71" t="n">
        <v>283</v>
      </c>
      <c r="AF534" s="48" t="s">
        <v>319</v>
      </c>
      <c r="AG534" s="71" t="n">
        <v>284</v>
      </c>
      <c r="AH534" s="48" t="s">
        <v>319</v>
      </c>
      <c r="AI534" s="71" t="n">
        <v>286</v>
      </c>
      <c r="AJ534" s="48" t="s">
        <v>319</v>
      </c>
      <c r="AK534" s="71" t="n">
        <v>301</v>
      </c>
      <c r="AL534" s="48" t="s">
        <v>319</v>
      </c>
      <c r="AM534" s="239" t="n">
        <f aca="false">AK534+AI534+AG534+AE534+AC534+AA534+Y534+W534+U534+S534+Q534+O534</f>
        <v>3177</v>
      </c>
      <c r="AN534" s="133"/>
      <c r="AO534" s="246"/>
      <c r="AP534" s="246"/>
    </row>
    <row collapsed="false" customFormat="true" customHeight="true" hidden="false" ht="15.75" outlineLevel="0" r="535" s="187">
      <c r="A535" s="71"/>
      <c r="B535" s="38"/>
      <c r="C535" s="55" t="s">
        <v>820</v>
      </c>
      <c r="D535" s="71" t="s">
        <v>468</v>
      </c>
      <c r="E535" s="74" t="s">
        <v>824</v>
      </c>
      <c r="F535" s="34" t="s">
        <v>823</v>
      </c>
      <c r="G535" s="48"/>
      <c r="H535" s="71"/>
      <c r="I535" s="48"/>
      <c r="J535" s="71"/>
      <c r="K535" s="48" t="s">
        <v>206</v>
      </c>
      <c r="L535" s="48" t="s">
        <v>52</v>
      </c>
      <c r="M535" s="71"/>
      <c r="N535" s="71"/>
      <c r="O535" s="48"/>
      <c r="P535" s="48"/>
      <c r="Q535" s="71"/>
      <c r="R535" s="48"/>
      <c r="S535" s="71"/>
      <c r="T535" s="48"/>
      <c r="U535" s="71"/>
      <c r="V535" s="48"/>
      <c r="W535" s="71"/>
      <c r="X535" s="48"/>
      <c r="Y535" s="71"/>
      <c r="Z535" s="48"/>
      <c r="AA535" s="71"/>
      <c r="AB535" s="48"/>
      <c r="AC535" s="71"/>
      <c r="AD535" s="48"/>
      <c r="AE535" s="71"/>
      <c r="AF535" s="48"/>
      <c r="AG535" s="71"/>
      <c r="AH535" s="48"/>
      <c r="AI535" s="71"/>
      <c r="AJ535" s="48"/>
      <c r="AK535" s="71"/>
      <c r="AL535" s="48"/>
      <c r="AM535" s="239" t="n">
        <f aca="false">AK535+AI535+AG535+AE535+AC535+AA535+Y535+W535+U535+S535+Q535+O535</f>
        <v>0</v>
      </c>
      <c r="AN535" s="133"/>
      <c r="AO535" s="246"/>
      <c r="AP535" s="246"/>
    </row>
    <row collapsed="false" customFormat="true" customHeight="true" hidden="false" ht="15.75" outlineLevel="0" r="536" s="187">
      <c r="A536" s="71" t="n">
        <v>309</v>
      </c>
      <c r="B536" s="38" t="n">
        <v>8308</v>
      </c>
      <c r="C536" s="55" t="s">
        <v>820</v>
      </c>
      <c r="D536" s="71" t="s">
        <v>468</v>
      </c>
      <c r="E536" s="74" t="s">
        <v>822</v>
      </c>
      <c r="F536" s="34" t="s">
        <v>823</v>
      </c>
      <c r="G536" s="48" t="s">
        <v>859</v>
      </c>
      <c r="H536" s="71" t="n">
        <v>63</v>
      </c>
      <c r="I536" s="48" t="s">
        <v>862</v>
      </c>
      <c r="J536" s="71" t="n">
        <v>3</v>
      </c>
      <c r="K536" s="48" t="s">
        <v>206</v>
      </c>
      <c r="L536" s="48" t="s">
        <v>52</v>
      </c>
      <c r="M536" s="71"/>
      <c r="N536" s="251" t="e">
        <f aca="false"/>
        <v>#N/A</v>
      </c>
      <c r="O536" s="48" t="n">
        <v>160</v>
      </c>
      <c r="P536" s="48" t="s">
        <v>319</v>
      </c>
      <c r="Q536" s="71" t="n">
        <v>166</v>
      </c>
      <c r="R536" s="48" t="s">
        <v>319</v>
      </c>
      <c r="S536" s="71" t="n">
        <v>169</v>
      </c>
      <c r="T536" s="48" t="s">
        <v>319</v>
      </c>
      <c r="U536" s="71" t="n">
        <v>207</v>
      </c>
      <c r="V536" s="48" t="s">
        <v>319</v>
      </c>
      <c r="W536" s="71" t="n">
        <v>209</v>
      </c>
      <c r="X536" s="48" t="s">
        <v>319</v>
      </c>
      <c r="Y536" s="71" t="n">
        <v>196</v>
      </c>
      <c r="Z536" s="48" t="s">
        <v>319</v>
      </c>
      <c r="AA536" s="71" t="n">
        <v>185</v>
      </c>
      <c r="AB536" s="48" t="s">
        <v>319</v>
      </c>
      <c r="AC536" s="71" t="n">
        <v>183</v>
      </c>
      <c r="AD536" s="48" t="s">
        <v>319</v>
      </c>
      <c r="AE536" s="71" t="n">
        <v>201</v>
      </c>
      <c r="AF536" s="48" t="s">
        <v>319</v>
      </c>
      <c r="AG536" s="71" t="n">
        <v>222</v>
      </c>
      <c r="AH536" s="48" t="s">
        <v>319</v>
      </c>
      <c r="AI536" s="71" t="n">
        <v>203</v>
      </c>
      <c r="AJ536" s="48" t="s">
        <v>319</v>
      </c>
      <c r="AK536" s="71" t="n">
        <v>240</v>
      </c>
      <c r="AL536" s="48" t="s">
        <v>319</v>
      </c>
      <c r="AM536" s="239" t="n">
        <f aca="false">AK536+AI536+AG536+AE536+AC536+AA536+Y536+W536+U536+S536+Q536+O536</f>
        <v>2341</v>
      </c>
      <c r="AN536" s="133"/>
      <c r="AO536" s="246"/>
      <c r="AP536" s="246"/>
    </row>
    <row collapsed="false" customFormat="true" customHeight="true" hidden="false" ht="15.75" outlineLevel="0" r="537" s="187">
      <c r="A537" s="71"/>
      <c r="B537" s="38"/>
      <c r="C537" s="55" t="s">
        <v>820</v>
      </c>
      <c r="D537" s="71" t="s">
        <v>468</v>
      </c>
      <c r="E537" s="74" t="s">
        <v>824</v>
      </c>
      <c r="F537" s="34" t="s">
        <v>823</v>
      </c>
      <c r="G537" s="48"/>
      <c r="H537" s="71"/>
      <c r="I537" s="48"/>
      <c r="J537" s="71"/>
      <c r="K537" s="48" t="s">
        <v>206</v>
      </c>
      <c r="L537" s="48" t="s">
        <v>52</v>
      </c>
      <c r="M537" s="71"/>
      <c r="N537" s="71"/>
      <c r="O537" s="48"/>
      <c r="P537" s="48"/>
      <c r="Q537" s="71"/>
      <c r="R537" s="48"/>
      <c r="S537" s="71"/>
      <c r="T537" s="48"/>
      <c r="U537" s="71"/>
      <c r="V537" s="48"/>
      <c r="W537" s="71"/>
      <c r="X537" s="48"/>
      <c r="Y537" s="71"/>
      <c r="Z537" s="48"/>
      <c r="AA537" s="71"/>
      <c r="AB537" s="48"/>
      <c r="AC537" s="71"/>
      <c r="AD537" s="48"/>
      <c r="AE537" s="71"/>
      <c r="AF537" s="48"/>
      <c r="AG537" s="71"/>
      <c r="AH537" s="48"/>
      <c r="AI537" s="71"/>
      <c r="AJ537" s="48"/>
      <c r="AK537" s="71"/>
      <c r="AL537" s="48"/>
      <c r="AM537" s="239" t="n">
        <f aca="false">AK537+AI537+AG537+AE537+AC537+AA537+Y537+W537+U537+S537+Q537+O537</f>
        <v>0</v>
      </c>
      <c r="AN537" s="133"/>
      <c r="AO537" s="246"/>
      <c r="AP537" s="246"/>
    </row>
    <row collapsed="false" customFormat="true" customHeight="true" hidden="false" ht="15.75" outlineLevel="0" r="538" s="187">
      <c r="A538" s="71" t="n">
        <v>310</v>
      </c>
      <c r="B538" s="38" t="n">
        <v>8309</v>
      </c>
      <c r="C538" s="55" t="s">
        <v>820</v>
      </c>
      <c r="D538" s="71" t="s">
        <v>468</v>
      </c>
      <c r="E538" s="74" t="s">
        <v>822</v>
      </c>
      <c r="F538" s="34" t="s">
        <v>823</v>
      </c>
      <c r="G538" s="48" t="s">
        <v>859</v>
      </c>
      <c r="H538" s="71" t="n">
        <v>116</v>
      </c>
      <c r="I538" s="48" t="s">
        <v>862</v>
      </c>
      <c r="J538" s="71" t="n">
        <v>4</v>
      </c>
      <c r="K538" s="48" t="s">
        <v>206</v>
      </c>
      <c r="L538" s="48" t="s">
        <v>52</v>
      </c>
      <c r="M538" s="71"/>
      <c r="N538" s="251" t="e">
        <f aca="false"/>
        <v>#N/A</v>
      </c>
      <c r="O538" s="48" t="n">
        <v>3840</v>
      </c>
      <c r="P538" s="48" t="s">
        <v>319</v>
      </c>
      <c r="Q538" s="71" t="n">
        <v>3761</v>
      </c>
      <c r="R538" s="48" t="s">
        <v>319</v>
      </c>
      <c r="S538" s="71" t="n">
        <v>3941</v>
      </c>
      <c r="T538" s="48" t="s">
        <v>319</v>
      </c>
      <c r="U538" s="71" t="n">
        <v>4007</v>
      </c>
      <c r="V538" s="48" t="s">
        <v>319</v>
      </c>
      <c r="W538" s="71" t="n">
        <v>4012</v>
      </c>
      <c r="X538" s="48" t="s">
        <v>319</v>
      </c>
      <c r="Y538" s="71" t="n">
        <v>3999</v>
      </c>
      <c r="Z538" s="48" t="s">
        <v>319</v>
      </c>
      <c r="AA538" s="71" t="n">
        <v>4009</v>
      </c>
      <c r="AB538" s="48" t="s">
        <v>319</v>
      </c>
      <c r="AC538" s="71" t="n">
        <v>4231</v>
      </c>
      <c r="AD538" s="48" t="s">
        <v>319</v>
      </c>
      <c r="AE538" s="71" t="n">
        <v>4332</v>
      </c>
      <c r="AF538" s="48" t="s">
        <v>319</v>
      </c>
      <c r="AG538" s="71" t="n">
        <v>4521</v>
      </c>
      <c r="AH538" s="48" t="s">
        <v>319</v>
      </c>
      <c r="AI538" s="71" t="n">
        <v>4216</v>
      </c>
      <c r="AJ538" s="48" t="s">
        <v>319</v>
      </c>
      <c r="AK538" s="71" t="n">
        <v>4121</v>
      </c>
      <c r="AL538" s="48" t="s">
        <v>319</v>
      </c>
      <c r="AM538" s="239" t="n">
        <f aca="false">AK538+AI538+AG538+AE538+AC538+AA538+Y538+W538+U538+S538+Q538+O538</f>
        <v>48990</v>
      </c>
      <c r="AN538" s="133"/>
      <c r="AO538" s="246"/>
      <c r="AP538" s="246"/>
    </row>
    <row collapsed="false" customFormat="true" customHeight="true" hidden="false" ht="15.75" outlineLevel="0" r="539" s="187">
      <c r="A539" s="71"/>
      <c r="B539" s="38"/>
      <c r="C539" s="55" t="s">
        <v>820</v>
      </c>
      <c r="D539" s="71" t="s">
        <v>468</v>
      </c>
      <c r="E539" s="74" t="s">
        <v>824</v>
      </c>
      <c r="F539" s="34" t="s">
        <v>823</v>
      </c>
      <c r="G539" s="48"/>
      <c r="H539" s="71"/>
      <c r="I539" s="48"/>
      <c r="J539" s="71"/>
      <c r="K539" s="48" t="s">
        <v>206</v>
      </c>
      <c r="L539" s="48" t="s">
        <v>52</v>
      </c>
      <c r="M539" s="71"/>
      <c r="N539" s="71"/>
      <c r="O539" s="48"/>
      <c r="P539" s="48"/>
      <c r="Q539" s="71"/>
      <c r="R539" s="48"/>
      <c r="S539" s="71"/>
      <c r="T539" s="48"/>
      <c r="U539" s="71"/>
      <c r="V539" s="48"/>
      <c r="W539" s="71"/>
      <c r="X539" s="48"/>
      <c r="Y539" s="71"/>
      <c r="Z539" s="48"/>
      <c r="AA539" s="71"/>
      <c r="AB539" s="48"/>
      <c r="AC539" s="71"/>
      <c r="AD539" s="48"/>
      <c r="AE539" s="71"/>
      <c r="AF539" s="48"/>
      <c r="AG539" s="71"/>
      <c r="AH539" s="48"/>
      <c r="AI539" s="71"/>
      <c r="AJ539" s="48"/>
      <c r="AK539" s="71"/>
      <c r="AL539" s="48"/>
      <c r="AM539" s="239" t="n">
        <f aca="false">AK539+AI539+AG539+AE539+AC539+AA539+Y539+W539+U539+S539+Q539+O539</f>
        <v>0</v>
      </c>
      <c r="AN539" s="133"/>
      <c r="AO539" s="246"/>
      <c r="AP539" s="246"/>
    </row>
    <row collapsed="false" customFormat="true" customHeight="true" hidden="false" ht="15.75" outlineLevel="0" r="540" s="187">
      <c r="A540" s="71" t="n">
        <v>311</v>
      </c>
      <c r="B540" s="38" t="n">
        <v>8310</v>
      </c>
      <c r="C540" s="55" t="s">
        <v>820</v>
      </c>
      <c r="D540" s="71" t="s">
        <v>468</v>
      </c>
      <c r="E540" s="74" t="s">
        <v>822</v>
      </c>
      <c r="F540" s="34" t="s">
        <v>823</v>
      </c>
      <c r="G540" s="48" t="s">
        <v>859</v>
      </c>
      <c r="H540" s="71" t="n">
        <v>56</v>
      </c>
      <c r="I540" s="48" t="s">
        <v>862</v>
      </c>
      <c r="J540" s="71" t="n">
        <v>7</v>
      </c>
      <c r="K540" s="48" t="s">
        <v>206</v>
      </c>
      <c r="L540" s="48" t="s">
        <v>52</v>
      </c>
      <c r="M540" s="71"/>
      <c r="N540" s="251" t="e">
        <f aca="false"/>
        <v>#N/A</v>
      </c>
      <c r="O540" s="48" t="n">
        <v>899</v>
      </c>
      <c r="P540" s="48" t="s">
        <v>319</v>
      </c>
      <c r="Q540" s="71" t="n">
        <v>904</v>
      </c>
      <c r="R540" s="48" t="s">
        <v>319</v>
      </c>
      <c r="S540" s="71" t="n">
        <v>906</v>
      </c>
      <c r="T540" s="48" t="s">
        <v>319</v>
      </c>
      <c r="U540" s="71" t="n">
        <v>1008</v>
      </c>
      <c r="V540" s="48" t="s">
        <v>319</v>
      </c>
      <c r="W540" s="71" t="n">
        <v>941</v>
      </c>
      <c r="X540" s="48" t="s">
        <v>319</v>
      </c>
      <c r="Y540" s="71" t="n">
        <v>967</v>
      </c>
      <c r="Z540" s="48" t="s">
        <v>319</v>
      </c>
      <c r="AA540" s="71" t="n">
        <v>1009</v>
      </c>
      <c r="AB540" s="48" t="s">
        <v>319</v>
      </c>
      <c r="AC540" s="71" t="n">
        <v>1229</v>
      </c>
      <c r="AD540" s="48" t="s">
        <v>319</v>
      </c>
      <c r="AE540" s="71" t="n">
        <v>1321</v>
      </c>
      <c r="AF540" s="48" t="s">
        <v>319</v>
      </c>
      <c r="AG540" s="71" t="n">
        <v>1477</v>
      </c>
      <c r="AH540" s="48" t="s">
        <v>319</v>
      </c>
      <c r="AI540" s="71" t="n">
        <v>1552</v>
      </c>
      <c r="AJ540" s="48" t="s">
        <v>319</v>
      </c>
      <c r="AK540" s="71" t="n">
        <v>1662</v>
      </c>
      <c r="AL540" s="48" t="s">
        <v>319</v>
      </c>
      <c r="AM540" s="239" t="n">
        <f aca="false">AK540+AI540+AG540+AE540+AC540+AA540+Y540+W540+U540+S540+Q540+O540</f>
        <v>13875</v>
      </c>
      <c r="AN540" s="133"/>
      <c r="AO540" s="246"/>
      <c r="AP540" s="246"/>
    </row>
    <row collapsed="false" customFormat="true" customHeight="true" hidden="false" ht="15.75" outlineLevel="0" r="541" s="187">
      <c r="A541" s="71"/>
      <c r="B541" s="38"/>
      <c r="C541" s="55" t="s">
        <v>820</v>
      </c>
      <c r="D541" s="71" t="s">
        <v>468</v>
      </c>
      <c r="E541" s="74" t="s">
        <v>824</v>
      </c>
      <c r="F541" s="34" t="s">
        <v>823</v>
      </c>
      <c r="G541" s="48"/>
      <c r="H541" s="71"/>
      <c r="I541" s="48"/>
      <c r="J541" s="71"/>
      <c r="K541" s="48" t="s">
        <v>206</v>
      </c>
      <c r="L541" s="48" t="s">
        <v>52</v>
      </c>
      <c r="M541" s="71"/>
      <c r="N541" s="71"/>
      <c r="O541" s="48"/>
      <c r="P541" s="48"/>
      <c r="Q541" s="71"/>
      <c r="R541" s="48"/>
      <c r="S541" s="71"/>
      <c r="T541" s="48"/>
      <c r="U541" s="71"/>
      <c r="V541" s="48"/>
      <c r="W541" s="71"/>
      <c r="X541" s="48"/>
      <c r="Y541" s="71"/>
      <c r="Z541" s="48"/>
      <c r="AA541" s="71"/>
      <c r="AB541" s="48"/>
      <c r="AC541" s="71"/>
      <c r="AD541" s="48"/>
      <c r="AE541" s="71"/>
      <c r="AF541" s="48"/>
      <c r="AG541" s="71"/>
      <c r="AH541" s="48"/>
      <c r="AI541" s="71"/>
      <c r="AJ541" s="48"/>
      <c r="AK541" s="71"/>
      <c r="AL541" s="48"/>
      <c r="AM541" s="239" t="n">
        <f aca="false">AK541+AI541+AG541+AE541+AC541+AA541+Y541+W541+U541+S541+Q541+O541</f>
        <v>0</v>
      </c>
      <c r="AN541" s="133"/>
      <c r="AO541" s="246"/>
      <c r="AP541" s="246"/>
    </row>
    <row collapsed="false" customFormat="true" customHeight="true" hidden="false" ht="15.75" outlineLevel="0" r="542" s="187">
      <c r="A542" s="71" t="n">
        <v>312</v>
      </c>
      <c r="B542" s="38" t="n">
        <v>8311</v>
      </c>
      <c r="C542" s="55" t="s">
        <v>820</v>
      </c>
      <c r="D542" s="71" t="s">
        <v>468</v>
      </c>
      <c r="E542" s="74" t="s">
        <v>822</v>
      </c>
      <c r="F542" s="34" t="s">
        <v>823</v>
      </c>
      <c r="G542" s="48" t="s">
        <v>859</v>
      </c>
      <c r="H542" s="71" t="n">
        <v>56</v>
      </c>
      <c r="I542" s="48" t="s">
        <v>862</v>
      </c>
      <c r="J542" s="71" t="n">
        <v>7</v>
      </c>
      <c r="K542" s="48" t="s">
        <v>206</v>
      </c>
      <c r="L542" s="48" t="s">
        <v>52</v>
      </c>
      <c r="M542" s="71"/>
      <c r="N542" s="251" t="e">
        <f aca="false"/>
        <v>#N/A</v>
      </c>
      <c r="O542" s="48" t="n">
        <v>3581</v>
      </c>
      <c r="P542" s="48" t="s">
        <v>319</v>
      </c>
      <c r="Q542" s="71" t="n">
        <v>3462</v>
      </c>
      <c r="R542" s="48" t="s">
        <v>319</v>
      </c>
      <c r="S542" s="71" t="n">
        <v>3984</v>
      </c>
      <c r="T542" s="48" t="s">
        <v>319</v>
      </c>
      <c r="U542" s="71" t="n">
        <v>3256</v>
      </c>
      <c r="V542" s="48" t="s">
        <v>319</v>
      </c>
      <c r="W542" s="71" t="n">
        <v>2986</v>
      </c>
      <c r="X542" s="48" t="s">
        <v>319</v>
      </c>
      <c r="Y542" s="71" t="n">
        <v>2877</v>
      </c>
      <c r="Z542" s="48" t="s">
        <v>319</v>
      </c>
      <c r="AA542" s="71" t="n">
        <v>2996</v>
      </c>
      <c r="AB542" s="48" t="s">
        <v>319</v>
      </c>
      <c r="AC542" s="71" t="n">
        <v>3357</v>
      </c>
      <c r="AD542" s="48" t="s">
        <v>319</v>
      </c>
      <c r="AE542" s="71" t="n">
        <v>3469</v>
      </c>
      <c r="AF542" s="48" t="s">
        <v>319</v>
      </c>
      <c r="AG542" s="71" t="n">
        <v>3694</v>
      </c>
      <c r="AH542" s="48" t="s">
        <v>319</v>
      </c>
      <c r="AI542" s="71" t="n">
        <v>3700</v>
      </c>
      <c r="AJ542" s="48" t="s">
        <v>319</v>
      </c>
      <c r="AK542" s="71" t="n">
        <v>3821</v>
      </c>
      <c r="AL542" s="48" t="s">
        <v>319</v>
      </c>
      <c r="AM542" s="239" t="n">
        <f aca="false">AK542+AI542+AG542+AE542+AC542+AA542+Y542+W542+U542+S542+Q542+O542</f>
        <v>41183</v>
      </c>
      <c r="AN542" s="133"/>
      <c r="AO542" s="246"/>
      <c r="AP542" s="246"/>
    </row>
    <row collapsed="false" customFormat="true" customHeight="true" hidden="false" ht="15.75" outlineLevel="0" r="543" s="187">
      <c r="A543" s="71"/>
      <c r="B543" s="38"/>
      <c r="C543" s="55" t="s">
        <v>820</v>
      </c>
      <c r="D543" s="71" t="s">
        <v>468</v>
      </c>
      <c r="E543" s="74" t="s">
        <v>824</v>
      </c>
      <c r="F543" s="34" t="s">
        <v>823</v>
      </c>
      <c r="G543" s="48"/>
      <c r="H543" s="71"/>
      <c r="I543" s="48"/>
      <c r="J543" s="71"/>
      <c r="K543" s="48" t="s">
        <v>206</v>
      </c>
      <c r="L543" s="48" t="s">
        <v>52</v>
      </c>
      <c r="M543" s="71"/>
      <c r="N543" s="71"/>
      <c r="O543" s="48"/>
      <c r="P543" s="48"/>
      <c r="Q543" s="71"/>
      <c r="R543" s="48"/>
      <c r="S543" s="71"/>
      <c r="T543" s="48"/>
      <c r="U543" s="71"/>
      <c r="V543" s="48"/>
      <c r="W543" s="71"/>
      <c r="X543" s="48"/>
      <c r="Y543" s="71"/>
      <c r="Z543" s="48"/>
      <c r="AA543" s="71"/>
      <c r="AB543" s="48"/>
      <c r="AC543" s="71"/>
      <c r="AD543" s="48"/>
      <c r="AE543" s="71"/>
      <c r="AF543" s="48"/>
      <c r="AG543" s="71"/>
      <c r="AH543" s="48"/>
      <c r="AI543" s="71"/>
      <c r="AJ543" s="48"/>
      <c r="AK543" s="71"/>
      <c r="AL543" s="48"/>
      <c r="AM543" s="239" t="n">
        <f aca="false">AK543+AI543+AG543+AE543+AC543+AA543+Y543+W543+U543+S543+Q543+O543</f>
        <v>0</v>
      </c>
      <c r="AN543" s="133"/>
      <c r="AO543" s="246"/>
      <c r="AP543" s="246"/>
    </row>
    <row collapsed="false" customFormat="true" customHeight="true" hidden="false" ht="15.75" outlineLevel="0" r="544" s="187">
      <c r="A544" s="71" t="n">
        <v>313</v>
      </c>
      <c r="B544" s="38" t="n">
        <v>8312</v>
      </c>
      <c r="C544" s="55" t="s">
        <v>820</v>
      </c>
      <c r="D544" s="71" t="s">
        <v>468</v>
      </c>
      <c r="E544" s="74" t="s">
        <v>822</v>
      </c>
      <c r="F544" s="34" t="s">
        <v>823</v>
      </c>
      <c r="G544" s="48" t="s">
        <v>859</v>
      </c>
      <c r="H544" s="71" t="n">
        <v>45</v>
      </c>
      <c r="I544" s="48" t="s">
        <v>862</v>
      </c>
      <c r="J544" s="71" t="n">
        <v>7</v>
      </c>
      <c r="K544" s="48" t="s">
        <v>206</v>
      </c>
      <c r="L544" s="48" t="s">
        <v>52</v>
      </c>
      <c r="M544" s="71"/>
      <c r="N544" s="251" t="e">
        <f aca="false"/>
        <v>#N/A</v>
      </c>
      <c r="O544" s="48" t="n">
        <v>110</v>
      </c>
      <c r="P544" s="48" t="s">
        <v>319</v>
      </c>
      <c r="Q544" s="71" t="n">
        <v>121</v>
      </c>
      <c r="R544" s="48" t="s">
        <v>319</v>
      </c>
      <c r="S544" s="71" t="n">
        <v>135</v>
      </c>
      <c r="T544" s="48" t="s">
        <v>319</v>
      </c>
      <c r="U544" s="71" t="n">
        <v>109</v>
      </c>
      <c r="V544" s="48" t="s">
        <v>319</v>
      </c>
      <c r="W544" s="71" t="n">
        <v>101</v>
      </c>
      <c r="X544" s="48" t="s">
        <v>319</v>
      </c>
      <c r="Y544" s="71" t="n">
        <v>98</v>
      </c>
      <c r="Z544" s="48" t="s">
        <v>319</v>
      </c>
      <c r="AA544" s="71" t="n">
        <v>124</v>
      </c>
      <c r="AB544" s="48" t="s">
        <v>319</v>
      </c>
      <c r="AC544" s="71" t="n">
        <v>136</v>
      </c>
      <c r="AD544" s="48" t="s">
        <v>319</v>
      </c>
      <c r="AE544" s="71" t="n">
        <v>146</v>
      </c>
      <c r="AF544" s="48" t="s">
        <v>319</v>
      </c>
      <c r="AG544" s="71" t="n">
        <v>137</v>
      </c>
      <c r="AH544" s="48" t="s">
        <v>319</v>
      </c>
      <c r="AI544" s="71" t="n">
        <v>129</v>
      </c>
      <c r="AJ544" s="48" t="s">
        <v>319</v>
      </c>
      <c r="AK544" s="71" t="n">
        <v>133</v>
      </c>
      <c r="AL544" s="48" t="s">
        <v>319</v>
      </c>
      <c r="AM544" s="239" t="n">
        <f aca="false">AK544+AI544+AG544+AE544+AC544+AA544+Y544+W544+U544+S544+Q544+O544</f>
        <v>1479</v>
      </c>
      <c r="AN544" s="133"/>
      <c r="AO544" s="246"/>
      <c r="AP544" s="246"/>
    </row>
    <row collapsed="false" customFormat="true" customHeight="true" hidden="false" ht="15.75" outlineLevel="0" r="545" s="187">
      <c r="A545" s="71"/>
      <c r="B545" s="38"/>
      <c r="C545" s="55" t="s">
        <v>820</v>
      </c>
      <c r="D545" s="71" t="s">
        <v>468</v>
      </c>
      <c r="E545" s="74" t="s">
        <v>824</v>
      </c>
      <c r="F545" s="34" t="s">
        <v>823</v>
      </c>
      <c r="G545" s="48"/>
      <c r="H545" s="71"/>
      <c r="I545" s="48"/>
      <c r="J545" s="71"/>
      <c r="K545" s="48" t="s">
        <v>206</v>
      </c>
      <c r="L545" s="48" t="s">
        <v>52</v>
      </c>
      <c r="M545" s="71"/>
      <c r="N545" s="71"/>
      <c r="O545" s="48"/>
      <c r="P545" s="48"/>
      <c r="Q545" s="71"/>
      <c r="R545" s="48"/>
      <c r="S545" s="71"/>
      <c r="T545" s="48"/>
      <c r="U545" s="71"/>
      <c r="V545" s="48"/>
      <c r="W545" s="71"/>
      <c r="X545" s="48"/>
      <c r="Y545" s="71"/>
      <c r="Z545" s="48"/>
      <c r="AA545" s="71"/>
      <c r="AB545" s="48"/>
      <c r="AC545" s="71"/>
      <c r="AD545" s="48"/>
      <c r="AE545" s="71"/>
      <c r="AF545" s="48"/>
      <c r="AG545" s="71"/>
      <c r="AH545" s="48"/>
      <c r="AI545" s="71"/>
      <c r="AJ545" s="48"/>
      <c r="AK545" s="71"/>
      <c r="AL545" s="48"/>
      <c r="AM545" s="239" t="n">
        <f aca="false">AK545+AI545+AG545+AE545+AC545+AA545+Y545+W545+U545+S545+Q545+O545</f>
        <v>0</v>
      </c>
      <c r="AN545" s="133"/>
      <c r="AO545" s="246"/>
      <c r="AP545" s="246"/>
    </row>
    <row collapsed="false" customFormat="true" customHeight="true" hidden="false" ht="15.75" outlineLevel="0" r="546" s="187">
      <c r="A546" s="71" t="n">
        <v>314</v>
      </c>
      <c r="B546" s="38" t="n">
        <v>8313</v>
      </c>
      <c r="C546" s="55" t="s">
        <v>820</v>
      </c>
      <c r="D546" s="71" t="s">
        <v>468</v>
      </c>
      <c r="E546" s="74" t="s">
        <v>822</v>
      </c>
      <c r="F546" s="34" t="s">
        <v>823</v>
      </c>
      <c r="G546" s="48" t="s">
        <v>859</v>
      </c>
      <c r="H546" s="71" t="n">
        <v>56</v>
      </c>
      <c r="I546" s="48" t="s">
        <v>862</v>
      </c>
      <c r="J546" s="71" t="n">
        <v>6</v>
      </c>
      <c r="K546" s="48" t="s">
        <v>206</v>
      </c>
      <c r="L546" s="48" t="s">
        <v>52</v>
      </c>
      <c r="M546" s="71"/>
      <c r="N546" s="251" t="e">
        <f aca="false"/>
        <v>#N/A</v>
      </c>
      <c r="O546" s="48" t="n">
        <v>109</v>
      </c>
      <c r="P546" s="48" t="s">
        <v>319</v>
      </c>
      <c r="Q546" s="71" t="n">
        <v>125</v>
      </c>
      <c r="R546" s="48" t="s">
        <v>319</v>
      </c>
      <c r="S546" s="71" t="n">
        <v>111</v>
      </c>
      <c r="T546" s="48" t="s">
        <v>319</v>
      </c>
      <c r="U546" s="71" t="n">
        <v>98</v>
      </c>
      <c r="V546" s="48" t="s">
        <v>319</v>
      </c>
      <c r="W546" s="71" t="n">
        <v>86</v>
      </c>
      <c r="X546" s="48" t="s">
        <v>319</v>
      </c>
      <c r="Y546" s="71" t="n">
        <v>97</v>
      </c>
      <c r="Z546" s="48" t="s">
        <v>319</v>
      </c>
      <c r="AA546" s="71" t="n">
        <v>104</v>
      </c>
      <c r="AB546" s="48" t="s">
        <v>319</v>
      </c>
      <c r="AC546" s="71" t="n">
        <v>123</v>
      </c>
      <c r="AD546" s="48" t="s">
        <v>319</v>
      </c>
      <c r="AE546" s="71" t="n">
        <v>129</v>
      </c>
      <c r="AF546" s="48" t="s">
        <v>319</v>
      </c>
      <c r="AG546" s="71" t="n">
        <v>132</v>
      </c>
      <c r="AH546" s="48" t="s">
        <v>319</v>
      </c>
      <c r="AI546" s="71" t="n">
        <v>141</v>
      </c>
      <c r="AJ546" s="48" t="s">
        <v>319</v>
      </c>
      <c r="AK546" s="71" t="n">
        <v>155</v>
      </c>
      <c r="AL546" s="48" t="s">
        <v>319</v>
      </c>
      <c r="AM546" s="239" t="n">
        <f aca="false">AK546+AI546+AG546+AE546+AC546+AA546+Y546+W546+U546+S546+Q546+O546</f>
        <v>1410</v>
      </c>
      <c r="AN546" s="133"/>
      <c r="AO546" s="246"/>
      <c r="AP546" s="246"/>
    </row>
    <row collapsed="false" customFormat="true" customHeight="true" hidden="false" ht="15.75" outlineLevel="0" r="547" s="187">
      <c r="A547" s="71"/>
      <c r="B547" s="38"/>
      <c r="C547" s="55" t="s">
        <v>820</v>
      </c>
      <c r="D547" s="71" t="s">
        <v>468</v>
      </c>
      <c r="E547" s="74" t="s">
        <v>824</v>
      </c>
      <c r="F547" s="34" t="s">
        <v>823</v>
      </c>
      <c r="G547" s="48"/>
      <c r="H547" s="71"/>
      <c r="I547" s="48"/>
      <c r="J547" s="71"/>
      <c r="K547" s="48" t="s">
        <v>206</v>
      </c>
      <c r="L547" s="48" t="s">
        <v>52</v>
      </c>
      <c r="M547" s="71"/>
      <c r="N547" s="71"/>
      <c r="O547" s="48"/>
      <c r="P547" s="48"/>
      <c r="Q547" s="71"/>
      <c r="R547" s="48"/>
      <c r="S547" s="71"/>
      <c r="T547" s="48"/>
      <c r="U547" s="71"/>
      <c r="V547" s="48"/>
      <c r="W547" s="71"/>
      <c r="X547" s="48"/>
      <c r="Y547" s="71"/>
      <c r="Z547" s="48"/>
      <c r="AA547" s="71"/>
      <c r="AB547" s="48"/>
      <c r="AC547" s="71"/>
      <c r="AD547" s="48"/>
      <c r="AE547" s="71"/>
      <c r="AF547" s="48"/>
      <c r="AG547" s="71"/>
      <c r="AH547" s="48"/>
      <c r="AI547" s="71"/>
      <c r="AJ547" s="48"/>
      <c r="AK547" s="71"/>
      <c r="AL547" s="48"/>
      <c r="AM547" s="239" t="n">
        <f aca="false">AK547+AI547+AG547+AE547+AC547+AA547+Y547+W547+U547+S547+Q547+O547</f>
        <v>0</v>
      </c>
      <c r="AN547" s="133"/>
      <c r="AO547" s="246"/>
      <c r="AP547" s="246"/>
    </row>
    <row collapsed="false" customFormat="true" customHeight="true" hidden="false" ht="15.75" outlineLevel="0" r="548" s="187">
      <c r="A548" s="71" t="n">
        <v>315</v>
      </c>
      <c r="B548" s="38" t="n">
        <v>8314</v>
      </c>
      <c r="C548" s="55" t="s">
        <v>820</v>
      </c>
      <c r="D548" s="71" t="s">
        <v>468</v>
      </c>
      <c r="E548" s="74" t="s">
        <v>822</v>
      </c>
      <c r="F548" s="34" t="s">
        <v>823</v>
      </c>
      <c r="G548" s="48" t="s">
        <v>859</v>
      </c>
      <c r="H548" s="71" t="n">
        <v>12</v>
      </c>
      <c r="I548" s="48" t="s">
        <v>862</v>
      </c>
      <c r="J548" s="71" t="n">
        <v>3</v>
      </c>
      <c r="K548" s="48" t="s">
        <v>206</v>
      </c>
      <c r="L548" s="48" t="s">
        <v>52</v>
      </c>
      <c r="M548" s="71"/>
      <c r="N548" s="251" t="e">
        <f aca="false"/>
        <v>#N/A</v>
      </c>
      <c r="O548" s="48" t="n">
        <v>356</v>
      </c>
      <c r="P548" s="48" t="s">
        <v>319</v>
      </c>
      <c r="Q548" s="71" t="n">
        <v>345</v>
      </c>
      <c r="R548" s="48" t="s">
        <v>319</v>
      </c>
      <c r="S548" s="71" t="n">
        <v>327</v>
      </c>
      <c r="T548" s="48" t="s">
        <v>319</v>
      </c>
      <c r="U548" s="71" t="n">
        <v>401</v>
      </c>
      <c r="V548" s="48" t="s">
        <v>319</v>
      </c>
      <c r="W548" s="71" t="n">
        <v>396</v>
      </c>
      <c r="X548" s="48" t="s">
        <v>319</v>
      </c>
      <c r="Y548" s="71" t="n">
        <v>298</v>
      </c>
      <c r="Z548" s="48" t="s">
        <v>319</v>
      </c>
      <c r="AA548" s="71" t="n">
        <v>409</v>
      </c>
      <c r="AB548" s="48" t="s">
        <v>319</v>
      </c>
      <c r="AC548" s="71" t="n">
        <v>458</v>
      </c>
      <c r="AD548" s="48" t="s">
        <v>319</v>
      </c>
      <c r="AE548" s="71" t="n">
        <v>477</v>
      </c>
      <c r="AF548" s="48" t="s">
        <v>319</v>
      </c>
      <c r="AG548" s="71" t="n">
        <v>455</v>
      </c>
      <c r="AH548" s="48" t="s">
        <v>319</v>
      </c>
      <c r="AI548" s="71" t="n">
        <v>398</v>
      </c>
      <c r="AJ548" s="48" t="s">
        <v>319</v>
      </c>
      <c r="AK548" s="71" t="n">
        <v>287</v>
      </c>
      <c r="AL548" s="48" t="s">
        <v>319</v>
      </c>
      <c r="AM548" s="239" t="n">
        <f aca="false">AK548+AI548+AG548+AE548+AC548+AA548+Y548+W548+U548+S548+Q548+O548</f>
        <v>4607</v>
      </c>
      <c r="AN548" s="133"/>
      <c r="AO548" s="246"/>
      <c r="AP548" s="246"/>
    </row>
    <row collapsed="false" customFormat="true" customHeight="true" hidden="false" ht="15.75" outlineLevel="0" r="549" s="187">
      <c r="A549" s="71"/>
      <c r="B549" s="38"/>
      <c r="C549" s="55" t="s">
        <v>820</v>
      </c>
      <c r="D549" s="71" t="s">
        <v>468</v>
      </c>
      <c r="E549" s="74" t="s">
        <v>824</v>
      </c>
      <c r="F549" s="34" t="s">
        <v>823</v>
      </c>
      <c r="G549" s="48"/>
      <c r="H549" s="71"/>
      <c r="I549" s="48"/>
      <c r="J549" s="71"/>
      <c r="K549" s="48" t="s">
        <v>206</v>
      </c>
      <c r="L549" s="48" t="s">
        <v>52</v>
      </c>
      <c r="M549" s="71"/>
      <c r="N549" s="71"/>
      <c r="O549" s="48"/>
      <c r="P549" s="48"/>
      <c r="Q549" s="71"/>
      <c r="R549" s="48"/>
      <c r="S549" s="71"/>
      <c r="T549" s="48"/>
      <c r="U549" s="71"/>
      <c r="V549" s="48"/>
      <c r="W549" s="71"/>
      <c r="X549" s="48"/>
      <c r="Y549" s="71"/>
      <c r="Z549" s="48"/>
      <c r="AA549" s="71"/>
      <c r="AB549" s="48"/>
      <c r="AC549" s="71"/>
      <c r="AD549" s="48"/>
      <c r="AE549" s="71"/>
      <c r="AF549" s="48"/>
      <c r="AG549" s="71"/>
      <c r="AH549" s="48"/>
      <c r="AI549" s="71"/>
      <c r="AJ549" s="48"/>
      <c r="AK549" s="71"/>
      <c r="AL549" s="48"/>
      <c r="AM549" s="239" t="n">
        <f aca="false">AK549+AI549+AG549+AE549+AC549+AA549+Y549+W549+U549+S549+Q549+O549</f>
        <v>0</v>
      </c>
      <c r="AN549" s="133"/>
      <c r="AO549" s="246"/>
      <c r="AP549" s="246"/>
    </row>
    <row collapsed="false" customFormat="true" customHeight="true" hidden="false" ht="15.75" outlineLevel="0" r="550" s="187">
      <c r="A550" s="71" t="n">
        <v>316</v>
      </c>
      <c r="B550" s="38" t="n">
        <v>8315</v>
      </c>
      <c r="C550" s="55" t="s">
        <v>820</v>
      </c>
      <c r="D550" s="71" t="s">
        <v>468</v>
      </c>
      <c r="E550" s="74" t="s">
        <v>822</v>
      </c>
      <c r="F550" s="34" t="s">
        <v>823</v>
      </c>
      <c r="G550" s="48" t="s">
        <v>859</v>
      </c>
      <c r="H550" s="71" t="n">
        <v>12</v>
      </c>
      <c r="I550" s="48" t="s">
        <v>862</v>
      </c>
      <c r="J550" s="71" t="n">
        <v>3</v>
      </c>
      <c r="K550" s="48" t="s">
        <v>206</v>
      </c>
      <c r="L550" s="48" t="s">
        <v>52</v>
      </c>
      <c r="M550" s="71"/>
      <c r="N550" s="251" t="e">
        <f aca="false"/>
        <v>#N/A</v>
      </c>
      <c r="O550" s="48" t="n">
        <v>143</v>
      </c>
      <c r="P550" s="48" t="s">
        <v>319</v>
      </c>
      <c r="Q550" s="71" t="n">
        <v>154</v>
      </c>
      <c r="R550" s="48" t="s">
        <v>319</v>
      </c>
      <c r="S550" s="71" t="n">
        <v>163</v>
      </c>
      <c r="T550" s="48" t="s">
        <v>319</v>
      </c>
      <c r="U550" s="71" t="n">
        <v>187</v>
      </c>
      <c r="V550" s="48" t="s">
        <v>319</v>
      </c>
      <c r="W550" s="71" t="n">
        <v>198</v>
      </c>
      <c r="X550" s="48" t="s">
        <v>319</v>
      </c>
      <c r="Y550" s="71" t="n">
        <v>201</v>
      </c>
      <c r="Z550" s="48" t="s">
        <v>319</v>
      </c>
      <c r="AA550" s="71" t="n">
        <v>223</v>
      </c>
      <c r="AB550" s="48" t="s">
        <v>319</v>
      </c>
      <c r="AC550" s="71" t="n">
        <v>204</v>
      </c>
      <c r="AD550" s="48" t="s">
        <v>319</v>
      </c>
      <c r="AE550" s="71" t="n">
        <v>187</v>
      </c>
      <c r="AF550" s="48" t="s">
        <v>319</v>
      </c>
      <c r="AG550" s="71" t="n">
        <v>193</v>
      </c>
      <c r="AH550" s="48" t="s">
        <v>319</v>
      </c>
      <c r="AI550" s="71" t="n">
        <v>209</v>
      </c>
      <c r="AJ550" s="48" t="s">
        <v>319</v>
      </c>
      <c r="AK550" s="71" t="n">
        <v>285</v>
      </c>
      <c r="AL550" s="48" t="s">
        <v>319</v>
      </c>
      <c r="AM550" s="239" t="n">
        <f aca="false">AK550+AI550+AG550+AE550+AC550+AA550+Y550+W550+U550+S550+Q550+O550</f>
        <v>2347</v>
      </c>
      <c r="AN550" s="133"/>
      <c r="AO550" s="246"/>
      <c r="AP550" s="246"/>
    </row>
    <row collapsed="false" customFormat="true" customHeight="true" hidden="false" ht="15.75" outlineLevel="0" r="551" s="187">
      <c r="A551" s="71"/>
      <c r="B551" s="38"/>
      <c r="C551" s="55" t="s">
        <v>820</v>
      </c>
      <c r="D551" s="71" t="s">
        <v>468</v>
      </c>
      <c r="E551" s="74" t="s">
        <v>824</v>
      </c>
      <c r="F551" s="34" t="s">
        <v>823</v>
      </c>
      <c r="G551" s="48"/>
      <c r="H551" s="71"/>
      <c r="I551" s="48"/>
      <c r="J551" s="71"/>
      <c r="K551" s="48" t="s">
        <v>206</v>
      </c>
      <c r="L551" s="48" t="s">
        <v>52</v>
      </c>
      <c r="M551" s="71"/>
      <c r="N551" s="71"/>
      <c r="O551" s="48"/>
      <c r="P551" s="48"/>
      <c r="Q551" s="71"/>
      <c r="R551" s="48"/>
      <c r="S551" s="71"/>
      <c r="T551" s="48"/>
      <c r="U551" s="71"/>
      <c r="V551" s="48"/>
      <c r="W551" s="71"/>
      <c r="X551" s="48"/>
      <c r="Y551" s="71"/>
      <c r="Z551" s="48"/>
      <c r="AA551" s="71"/>
      <c r="AB551" s="48"/>
      <c r="AC551" s="71"/>
      <c r="AD551" s="48"/>
      <c r="AE551" s="71"/>
      <c r="AF551" s="48"/>
      <c r="AG551" s="71"/>
      <c r="AH551" s="48"/>
      <c r="AI551" s="71"/>
      <c r="AJ551" s="48"/>
      <c r="AK551" s="71"/>
      <c r="AL551" s="48"/>
      <c r="AM551" s="239" t="n">
        <f aca="false">AK551+AI551+AG551+AE551+AC551+AA551+Y551+W551+U551+S551+Q551+O551</f>
        <v>0</v>
      </c>
      <c r="AN551" s="133"/>
      <c r="AO551" s="246"/>
      <c r="AP551" s="246"/>
    </row>
    <row collapsed="false" customFormat="true" customHeight="true" hidden="false" ht="15.75" outlineLevel="0" r="552" s="187">
      <c r="A552" s="71" t="n">
        <v>317</v>
      </c>
      <c r="B552" s="38" t="n">
        <v>8316</v>
      </c>
      <c r="C552" s="55" t="s">
        <v>820</v>
      </c>
      <c r="D552" s="71" t="s">
        <v>468</v>
      </c>
      <c r="E552" s="74" t="s">
        <v>822</v>
      </c>
      <c r="F552" s="34" t="s">
        <v>823</v>
      </c>
      <c r="G552" s="48" t="s">
        <v>859</v>
      </c>
      <c r="H552" s="71" t="n">
        <v>12</v>
      </c>
      <c r="I552" s="48" t="s">
        <v>862</v>
      </c>
      <c r="J552" s="71" t="n">
        <v>3</v>
      </c>
      <c r="K552" s="48" t="s">
        <v>206</v>
      </c>
      <c r="L552" s="48" t="s">
        <v>52</v>
      </c>
      <c r="M552" s="71"/>
      <c r="N552" s="251" t="e">
        <f aca="false"/>
        <v>#N/A</v>
      </c>
      <c r="O552" s="48" t="n">
        <v>169</v>
      </c>
      <c r="P552" s="48" t="s">
        <v>319</v>
      </c>
      <c r="Q552" s="71" t="n">
        <v>175</v>
      </c>
      <c r="R552" s="48" t="s">
        <v>319</v>
      </c>
      <c r="S552" s="71" t="n">
        <v>181</v>
      </c>
      <c r="T552" s="48" t="s">
        <v>319</v>
      </c>
      <c r="U552" s="71" t="n">
        <v>163</v>
      </c>
      <c r="V552" s="48" t="s">
        <v>319</v>
      </c>
      <c r="W552" s="71" t="n">
        <v>159</v>
      </c>
      <c r="X552" s="48" t="s">
        <v>319</v>
      </c>
      <c r="Y552" s="71" t="n">
        <v>154</v>
      </c>
      <c r="Z552" s="48" t="s">
        <v>319</v>
      </c>
      <c r="AA552" s="71" t="n">
        <v>155</v>
      </c>
      <c r="AB552" s="48" t="s">
        <v>319</v>
      </c>
      <c r="AC552" s="71" t="n">
        <v>141</v>
      </c>
      <c r="AD552" s="48" t="s">
        <v>319</v>
      </c>
      <c r="AE552" s="71" t="n">
        <v>141</v>
      </c>
      <c r="AF552" s="48" t="s">
        <v>319</v>
      </c>
      <c r="AG552" s="71" t="n">
        <v>155</v>
      </c>
      <c r="AH552" s="48" t="s">
        <v>319</v>
      </c>
      <c r="AI552" s="71" t="n">
        <v>169</v>
      </c>
      <c r="AJ552" s="48" t="s">
        <v>319</v>
      </c>
      <c r="AK552" s="71" t="n">
        <v>174</v>
      </c>
      <c r="AL552" s="48" t="s">
        <v>319</v>
      </c>
      <c r="AM552" s="239" t="n">
        <f aca="false">AK552+AI552+AG552+AE552+AC552+AA552+Y552+W552+U552+S552+Q552+O552</f>
        <v>1936</v>
      </c>
      <c r="AN552" s="133"/>
      <c r="AO552" s="246"/>
      <c r="AP552" s="246"/>
    </row>
    <row collapsed="false" customFormat="true" customHeight="true" hidden="false" ht="15.75" outlineLevel="0" r="553" s="187">
      <c r="A553" s="71"/>
      <c r="B553" s="38"/>
      <c r="C553" s="55" t="s">
        <v>820</v>
      </c>
      <c r="D553" s="71" t="s">
        <v>468</v>
      </c>
      <c r="E553" s="74" t="s">
        <v>824</v>
      </c>
      <c r="F553" s="34" t="s">
        <v>823</v>
      </c>
      <c r="G553" s="48"/>
      <c r="H553" s="71"/>
      <c r="I553" s="48"/>
      <c r="J553" s="71"/>
      <c r="K553" s="48" t="s">
        <v>206</v>
      </c>
      <c r="L553" s="48" t="s">
        <v>52</v>
      </c>
      <c r="M553" s="71"/>
      <c r="N553" s="71"/>
      <c r="O553" s="48"/>
      <c r="P553" s="48"/>
      <c r="Q553" s="71"/>
      <c r="R553" s="48"/>
      <c r="S553" s="71"/>
      <c r="T553" s="48"/>
      <c r="U553" s="71"/>
      <c r="V553" s="48"/>
      <c r="W553" s="71"/>
      <c r="X553" s="48"/>
      <c r="Y553" s="71"/>
      <c r="Z553" s="48"/>
      <c r="AA553" s="71"/>
      <c r="AB553" s="48"/>
      <c r="AC553" s="71"/>
      <c r="AD553" s="48"/>
      <c r="AE553" s="71"/>
      <c r="AF553" s="48"/>
      <c r="AG553" s="71"/>
      <c r="AH553" s="48"/>
      <c r="AI553" s="71"/>
      <c r="AJ553" s="48"/>
      <c r="AK553" s="71"/>
      <c r="AL553" s="48"/>
      <c r="AM553" s="239" t="n">
        <f aca="false">AK553+AI553+AG553+AE553+AC553+AA553+Y553+W553+U553+S553+Q553+O553</f>
        <v>0</v>
      </c>
      <c r="AN553" s="133"/>
      <c r="AO553" s="246"/>
      <c r="AP553" s="246"/>
    </row>
    <row collapsed="false" customFormat="true" customHeight="true" hidden="false" ht="15.75" outlineLevel="0" r="554" s="187">
      <c r="A554" s="71" t="n">
        <v>318</v>
      </c>
      <c r="B554" s="38" t="n">
        <v>8317</v>
      </c>
      <c r="C554" s="55" t="s">
        <v>820</v>
      </c>
      <c r="D554" s="71" t="s">
        <v>468</v>
      </c>
      <c r="E554" s="74" t="s">
        <v>822</v>
      </c>
      <c r="F554" s="34" t="s">
        <v>823</v>
      </c>
      <c r="G554" s="48" t="s">
        <v>859</v>
      </c>
      <c r="H554" s="71" t="n">
        <v>12</v>
      </c>
      <c r="I554" s="48" t="s">
        <v>862</v>
      </c>
      <c r="J554" s="71" t="n">
        <v>3</v>
      </c>
      <c r="K554" s="48" t="s">
        <v>206</v>
      </c>
      <c r="L554" s="48" t="s">
        <v>52</v>
      </c>
      <c r="M554" s="71"/>
      <c r="N554" s="251" t="e">
        <f aca="false"/>
        <v>#N/A</v>
      </c>
      <c r="O554" s="48" t="n">
        <v>207</v>
      </c>
      <c r="P554" s="48" t="s">
        <v>319</v>
      </c>
      <c r="Q554" s="71" t="n">
        <v>227</v>
      </c>
      <c r="R554" s="48" t="s">
        <v>319</v>
      </c>
      <c r="S554" s="71" t="n">
        <v>201</v>
      </c>
      <c r="T554" s="48" t="s">
        <v>319</v>
      </c>
      <c r="U554" s="71" t="n">
        <v>196</v>
      </c>
      <c r="V554" s="48" t="s">
        <v>319</v>
      </c>
      <c r="W554" s="71" t="n">
        <v>191</v>
      </c>
      <c r="X554" s="48" t="s">
        <v>319</v>
      </c>
      <c r="Y554" s="71" t="n">
        <v>237</v>
      </c>
      <c r="Z554" s="48" t="s">
        <v>319</v>
      </c>
      <c r="AA554" s="71" t="n">
        <v>207</v>
      </c>
      <c r="AB554" s="48" t="s">
        <v>319</v>
      </c>
      <c r="AC554" s="71" t="n">
        <v>290</v>
      </c>
      <c r="AD554" s="48" t="s">
        <v>319</v>
      </c>
      <c r="AE554" s="71" t="n">
        <v>207</v>
      </c>
      <c r="AF554" s="48" t="s">
        <v>319</v>
      </c>
      <c r="AG554" s="71" t="n">
        <v>267</v>
      </c>
      <c r="AH554" s="48" t="s">
        <v>319</v>
      </c>
      <c r="AI554" s="71" t="n">
        <v>287</v>
      </c>
      <c r="AJ554" s="48" t="s">
        <v>319</v>
      </c>
      <c r="AK554" s="71" t="n">
        <v>369</v>
      </c>
      <c r="AL554" s="48" t="s">
        <v>319</v>
      </c>
      <c r="AM554" s="239" t="n">
        <f aca="false">AK554+AI554+AG554+AE554+AC554+AA554+Y554+W554+U554+S554+Q554+O554</f>
        <v>2886</v>
      </c>
      <c r="AN554" s="133"/>
      <c r="AO554" s="246"/>
      <c r="AP554" s="246"/>
    </row>
    <row collapsed="false" customFormat="true" customHeight="true" hidden="false" ht="15.75" outlineLevel="0" r="555" s="187">
      <c r="A555" s="71"/>
      <c r="B555" s="38"/>
      <c r="C555" s="55" t="s">
        <v>820</v>
      </c>
      <c r="D555" s="71" t="s">
        <v>468</v>
      </c>
      <c r="E555" s="74" t="s">
        <v>824</v>
      </c>
      <c r="F555" s="34" t="s">
        <v>823</v>
      </c>
      <c r="G555" s="48"/>
      <c r="H555" s="71"/>
      <c r="I555" s="48"/>
      <c r="J555" s="71"/>
      <c r="K555" s="48" t="s">
        <v>206</v>
      </c>
      <c r="L555" s="48" t="s">
        <v>52</v>
      </c>
      <c r="M555" s="71"/>
      <c r="N555" s="71"/>
      <c r="O555" s="48"/>
      <c r="P555" s="48"/>
      <c r="Q555" s="71"/>
      <c r="R555" s="48"/>
      <c r="S555" s="71"/>
      <c r="T555" s="48"/>
      <c r="U555" s="71"/>
      <c r="V555" s="48"/>
      <c r="W555" s="71"/>
      <c r="X555" s="48"/>
      <c r="Y555" s="71"/>
      <c r="Z555" s="48"/>
      <c r="AA555" s="71"/>
      <c r="AB555" s="48"/>
      <c r="AC555" s="71"/>
      <c r="AD555" s="48"/>
      <c r="AE555" s="71"/>
      <c r="AF555" s="48"/>
      <c r="AG555" s="71"/>
      <c r="AH555" s="48"/>
      <c r="AI555" s="71"/>
      <c r="AJ555" s="48"/>
      <c r="AK555" s="71"/>
      <c r="AL555" s="48"/>
      <c r="AM555" s="239" t="n">
        <f aca="false">AK555+AI555+AG555+AE555+AC555+AA555+Y555+W555+U555+S555+Q555+O555</f>
        <v>0</v>
      </c>
      <c r="AN555" s="133"/>
      <c r="AO555" s="246"/>
      <c r="AP555" s="246"/>
    </row>
    <row collapsed="false" customFormat="true" customHeight="true" hidden="false" ht="15.75" outlineLevel="0" r="556" s="187">
      <c r="A556" s="71" t="n">
        <v>319</v>
      </c>
      <c r="B556" s="38" t="n">
        <v>8318</v>
      </c>
      <c r="C556" s="55" t="s">
        <v>820</v>
      </c>
      <c r="D556" s="71" t="s">
        <v>468</v>
      </c>
      <c r="E556" s="74" t="s">
        <v>822</v>
      </c>
      <c r="F556" s="34" t="s">
        <v>823</v>
      </c>
      <c r="G556" s="48" t="s">
        <v>859</v>
      </c>
      <c r="H556" s="71" t="n">
        <v>12</v>
      </c>
      <c r="I556" s="48" t="s">
        <v>862</v>
      </c>
      <c r="J556" s="71" t="n">
        <v>3</v>
      </c>
      <c r="K556" s="48" t="s">
        <v>206</v>
      </c>
      <c r="L556" s="48" t="s">
        <v>52</v>
      </c>
      <c r="M556" s="71"/>
      <c r="N556" s="251" t="e">
        <f aca="false"/>
        <v>#N/A</v>
      </c>
      <c r="O556" s="48" t="n">
        <v>68</v>
      </c>
      <c r="P556" s="48" t="s">
        <v>319</v>
      </c>
      <c r="Q556" s="71" t="n">
        <v>55</v>
      </c>
      <c r="R556" s="48" t="s">
        <v>319</v>
      </c>
      <c r="S556" s="71" t="n">
        <v>69</v>
      </c>
      <c r="T556" s="48" t="s">
        <v>319</v>
      </c>
      <c r="U556" s="71" t="n">
        <v>75</v>
      </c>
      <c r="V556" s="48" t="s">
        <v>319</v>
      </c>
      <c r="W556" s="71" t="n">
        <v>76</v>
      </c>
      <c r="X556" s="48" t="s">
        <v>319</v>
      </c>
      <c r="Y556" s="71" t="n">
        <v>79</v>
      </c>
      <c r="Z556" s="48" t="s">
        <v>319</v>
      </c>
      <c r="AA556" s="71" t="n">
        <v>82</v>
      </c>
      <c r="AB556" s="48" t="s">
        <v>319</v>
      </c>
      <c r="AC556" s="71" t="n">
        <v>84</v>
      </c>
      <c r="AD556" s="48" t="s">
        <v>319</v>
      </c>
      <c r="AE556" s="71" t="n">
        <v>86</v>
      </c>
      <c r="AF556" s="48" t="s">
        <v>319</v>
      </c>
      <c r="AG556" s="71" t="n">
        <v>109</v>
      </c>
      <c r="AH556" s="48" t="s">
        <v>319</v>
      </c>
      <c r="AI556" s="71" t="n">
        <v>117</v>
      </c>
      <c r="AJ556" s="48" t="s">
        <v>319</v>
      </c>
      <c r="AK556" s="71" t="n">
        <v>121</v>
      </c>
      <c r="AL556" s="48" t="s">
        <v>319</v>
      </c>
      <c r="AM556" s="239" t="n">
        <f aca="false">AK556+AI556+AG556+AE556+AC556+AA556+Y556+W556+U556+S556+Q556+O556</f>
        <v>1021</v>
      </c>
      <c r="AN556" s="133"/>
      <c r="AO556" s="246"/>
      <c r="AP556" s="246"/>
    </row>
    <row collapsed="false" customFormat="true" customHeight="true" hidden="false" ht="15.75" outlineLevel="0" r="557" s="187">
      <c r="A557" s="71"/>
      <c r="B557" s="38"/>
      <c r="C557" s="55" t="s">
        <v>820</v>
      </c>
      <c r="D557" s="71" t="s">
        <v>468</v>
      </c>
      <c r="E557" s="74" t="s">
        <v>824</v>
      </c>
      <c r="F557" s="34" t="s">
        <v>823</v>
      </c>
      <c r="G557" s="48"/>
      <c r="H557" s="71"/>
      <c r="I557" s="48"/>
      <c r="J557" s="71"/>
      <c r="K557" s="48" t="s">
        <v>206</v>
      </c>
      <c r="L557" s="48" t="s">
        <v>52</v>
      </c>
      <c r="M557" s="71"/>
      <c r="N557" s="71"/>
      <c r="O557" s="48"/>
      <c r="P557" s="48"/>
      <c r="Q557" s="71"/>
      <c r="R557" s="48"/>
      <c r="S557" s="71"/>
      <c r="T557" s="48"/>
      <c r="U557" s="71"/>
      <c r="V557" s="48"/>
      <c r="W557" s="71"/>
      <c r="X557" s="48"/>
      <c r="Y557" s="71"/>
      <c r="Z557" s="48"/>
      <c r="AA557" s="71"/>
      <c r="AB557" s="48"/>
      <c r="AC557" s="71"/>
      <c r="AD557" s="48"/>
      <c r="AE557" s="71"/>
      <c r="AF557" s="48"/>
      <c r="AG557" s="71"/>
      <c r="AH557" s="48"/>
      <c r="AI557" s="71"/>
      <c r="AJ557" s="48"/>
      <c r="AK557" s="71"/>
      <c r="AL557" s="48"/>
      <c r="AM557" s="239" t="n">
        <f aca="false">AK557+AI557+AG557+AE557+AC557+AA557+Y557+W557+U557+S557+Q557+O557</f>
        <v>0</v>
      </c>
      <c r="AN557" s="133"/>
      <c r="AO557" s="246"/>
      <c r="AP557" s="246"/>
    </row>
    <row collapsed="false" customFormat="true" customHeight="true" hidden="false" ht="15.75" outlineLevel="0" r="558" s="187">
      <c r="A558" s="71" t="n">
        <v>320</v>
      </c>
      <c r="B558" s="38" t="n">
        <v>8319</v>
      </c>
      <c r="C558" s="55" t="s">
        <v>820</v>
      </c>
      <c r="D558" s="71" t="s">
        <v>468</v>
      </c>
      <c r="E558" s="74" t="s">
        <v>822</v>
      </c>
      <c r="F558" s="34" t="s">
        <v>823</v>
      </c>
      <c r="G558" s="48" t="s">
        <v>859</v>
      </c>
      <c r="H558" s="71" t="n">
        <v>12</v>
      </c>
      <c r="I558" s="48" t="s">
        <v>862</v>
      </c>
      <c r="J558" s="71" t="n">
        <v>3</v>
      </c>
      <c r="K558" s="48" t="s">
        <v>206</v>
      </c>
      <c r="L558" s="48" t="s">
        <v>52</v>
      </c>
      <c r="M558" s="71"/>
      <c r="N558" s="251" t="e">
        <f aca="false"/>
        <v>#N/A</v>
      </c>
      <c r="O558" s="48" t="n">
        <v>264</v>
      </c>
      <c r="P558" s="48" t="s">
        <v>319</v>
      </c>
      <c r="Q558" s="71" t="n">
        <v>256</v>
      </c>
      <c r="R558" s="48" t="s">
        <v>319</v>
      </c>
      <c r="S558" s="71" t="n">
        <v>298</v>
      </c>
      <c r="T558" s="48" t="s">
        <v>319</v>
      </c>
      <c r="U558" s="71" t="n">
        <v>335</v>
      </c>
      <c r="V558" s="48" t="s">
        <v>319</v>
      </c>
      <c r="W558" s="71" t="n">
        <v>296</v>
      </c>
      <c r="X558" s="48" t="s">
        <v>319</v>
      </c>
      <c r="Y558" s="71" t="n">
        <v>365</v>
      </c>
      <c r="Z558" s="48" t="s">
        <v>319</v>
      </c>
      <c r="AA558" s="71" t="n">
        <v>324</v>
      </c>
      <c r="AB558" s="48" t="s">
        <v>319</v>
      </c>
      <c r="AC558" s="71" t="n">
        <v>384</v>
      </c>
      <c r="AD558" s="48" t="s">
        <v>319</v>
      </c>
      <c r="AE558" s="71" t="n">
        <v>369</v>
      </c>
      <c r="AF558" s="48" t="s">
        <v>319</v>
      </c>
      <c r="AG558" s="71" t="n">
        <v>341</v>
      </c>
      <c r="AH558" s="48" t="s">
        <v>319</v>
      </c>
      <c r="AI558" s="71" t="n">
        <v>369</v>
      </c>
      <c r="AJ558" s="48" t="s">
        <v>319</v>
      </c>
      <c r="AK558" s="71" t="n">
        <v>390</v>
      </c>
      <c r="AL558" s="48" t="s">
        <v>319</v>
      </c>
      <c r="AM558" s="239" t="n">
        <f aca="false">AK558+AI558+AG558+AE558+AC558+AA558+Y558+W558+U558+S558+Q558+O558</f>
        <v>3991</v>
      </c>
      <c r="AN558" s="133"/>
      <c r="AO558" s="246"/>
      <c r="AP558" s="246"/>
    </row>
    <row collapsed="false" customFormat="true" customHeight="true" hidden="false" ht="15.75" outlineLevel="0" r="559" s="187">
      <c r="A559" s="71"/>
      <c r="B559" s="38"/>
      <c r="C559" s="55" t="s">
        <v>820</v>
      </c>
      <c r="D559" s="71" t="s">
        <v>468</v>
      </c>
      <c r="E559" s="74" t="s">
        <v>824</v>
      </c>
      <c r="F559" s="34" t="s">
        <v>823</v>
      </c>
      <c r="G559" s="48"/>
      <c r="H559" s="71"/>
      <c r="I559" s="48"/>
      <c r="J559" s="71"/>
      <c r="K559" s="48" t="s">
        <v>206</v>
      </c>
      <c r="L559" s="48" t="s">
        <v>52</v>
      </c>
      <c r="M559" s="71"/>
      <c r="N559" s="71"/>
      <c r="O559" s="48"/>
      <c r="P559" s="48"/>
      <c r="Q559" s="71"/>
      <c r="R559" s="48"/>
      <c r="S559" s="71"/>
      <c r="T559" s="48"/>
      <c r="U559" s="71"/>
      <c r="V559" s="48"/>
      <c r="W559" s="71"/>
      <c r="X559" s="48"/>
      <c r="Y559" s="71"/>
      <c r="Z559" s="48"/>
      <c r="AA559" s="71"/>
      <c r="AB559" s="48"/>
      <c r="AC559" s="71"/>
      <c r="AD559" s="48"/>
      <c r="AE559" s="71"/>
      <c r="AF559" s="48"/>
      <c r="AG559" s="71"/>
      <c r="AH559" s="48"/>
      <c r="AI559" s="71"/>
      <c r="AJ559" s="48"/>
      <c r="AK559" s="71"/>
      <c r="AL559" s="48"/>
      <c r="AM559" s="239" t="n">
        <f aca="false">AK559+AI559+AG559+AE559+AC559+AA559+Y559+W559+U559+S559+Q559+O559</f>
        <v>0</v>
      </c>
      <c r="AN559" s="133"/>
      <c r="AO559" s="246"/>
      <c r="AP559" s="246"/>
    </row>
    <row collapsed="false" customFormat="true" customHeight="true" hidden="false" ht="15.75" outlineLevel="0" r="560" s="187">
      <c r="A560" s="71" t="n">
        <v>321</v>
      </c>
      <c r="B560" s="38" t="n">
        <v>8320</v>
      </c>
      <c r="C560" s="55" t="s">
        <v>820</v>
      </c>
      <c r="D560" s="71" t="s">
        <v>468</v>
      </c>
      <c r="E560" s="74" t="s">
        <v>822</v>
      </c>
      <c r="F560" s="34" t="s">
        <v>823</v>
      </c>
      <c r="G560" s="48" t="s">
        <v>859</v>
      </c>
      <c r="H560" s="71" t="n">
        <v>12</v>
      </c>
      <c r="I560" s="48" t="s">
        <v>862</v>
      </c>
      <c r="J560" s="71" t="n">
        <v>3</v>
      </c>
      <c r="K560" s="48" t="s">
        <v>206</v>
      </c>
      <c r="L560" s="48" t="s">
        <v>52</v>
      </c>
      <c r="M560" s="71"/>
      <c r="N560" s="251" t="e">
        <f aca="false"/>
        <v>#N/A</v>
      </c>
      <c r="O560" s="48" t="n">
        <v>185</v>
      </c>
      <c r="P560" s="48" t="s">
        <v>319</v>
      </c>
      <c r="Q560" s="71" t="n">
        <v>174</v>
      </c>
      <c r="R560" s="48" t="s">
        <v>319</v>
      </c>
      <c r="S560" s="71" t="n">
        <v>163</v>
      </c>
      <c r="T560" s="48" t="s">
        <v>319</v>
      </c>
      <c r="U560" s="71" t="n">
        <v>149</v>
      </c>
      <c r="V560" s="48" t="s">
        <v>319</v>
      </c>
      <c r="W560" s="71" t="n">
        <v>154</v>
      </c>
      <c r="X560" s="48" t="s">
        <v>319</v>
      </c>
      <c r="Y560" s="71" t="n">
        <v>136</v>
      </c>
      <c r="Z560" s="48" t="s">
        <v>319</v>
      </c>
      <c r="AA560" s="71" t="n">
        <v>147</v>
      </c>
      <c r="AB560" s="48" t="s">
        <v>319</v>
      </c>
      <c r="AC560" s="71" t="n">
        <v>154</v>
      </c>
      <c r="AD560" s="48" t="s">
        <v>319</v>
      </c>
      <c r="AE560" s="71" t="n">
        <v>163</v>
      </c>
      <c r="AF560" s="48" t="s">
        <v>319</v>
      </c>
      <c r="AG560" s="71" t="n">
        <v>147</v>
      </c>
      <c r="AH560" s="48" t="s">
        <v>319</v>
      </c>
      <c r="AI560" s="71" t="n">
        <v>175</v>
      </c>
      <c r="AJ560" s="48" t="s">
        <v>319</v>
      </c>
      <c r="AK560" s="71" t="n">
        <v>184</v>
      </c>
      <c r="AL560" s="48" t="s">
        <v>319</v>
      </c>
      <c r="AM560" s="239" t="n">
        <f aca="false">AK560+AI560+AG560+AE560+AC560+AA560+Y560+W560+U560+S560+Q560+O560</f>
        <v>1931</v>
      </c>
      <c r="AN560" s="133"/>
      <c r="AO560" s="246"/>
      <c r="AP560" s="246"/>
    </row>
    <row collapsed="false" customFormat="true" customHeight="true" hidden="false" ht="15.75" outlineLevel="0" r="561" s="187">
      <c r="A561" s="71"/>
      <c r="B561" s="38"/>
      <c r="C561" s="55" t="s">
        <v>820</v>
      </c>
      <c r="D561" s="71" t="s">
        <v>468</v>
      </c>
      <c r="E561" s="74" t="s">
        <v>824</v>
      </c>
      <c r="F561" s="34" t="s">
        <v>823</v>
      </c>
      <c r="G561" s="48"/>
      <c r="H561" s="71"/>
      <c r="I561" s="48"/>
      <c r="J561" s="71"/>
      <c r="K561" s="48" t="s">
        <v>206</v>
      </c>
      <c r="L561" s="48" t="s">
        <v>52</v>
      </c>
      <c r="M561" s="71"/>
      <c r="N561" s="71"/>
      <c r="O561" s="48"/>
      <c r="P561" s="48"/>
      <c r="Q561" s="71"/>
      <c r="R561" s="48"/>
      <c r="S561" s="71"/>
      <c r="T561" s="48"/>
      <c r="U561" s="71"/>
      <c r="V561" s="48"/>
      <c r="W561" s="71"/>
      <c r="X561" s="48"/>
      <c r="Y561" s="71"/>
      <c r="Z561" s="48"/>
      <c r="AA561" s="71"/>
      <c r="AB561" s="48"/>
      <c r="AC561" s="71"/>
      <c r="AD561" s="48"/>
      <c r="AE561" s="71"/>
      <c r="AF561" s="48"/>
      <c r="AG561" s="71"/>
      <c r="AH561" s="48"/>
      <c r="AI561" s="71"/>
      <c r="AJ561" s="48"/>
      <c r="AK561" s="71"/>
      <c r="AL561" s="48"/>
      <c r="AM561" s="239" t="n">
        <f aca="false">AK561+AI561+AG561+AE561+AC561+AA561+Y561+W561+U561+S561+Q561+O561</f>
        <v>0</v>
      </c>
      <c r="AN561" s="133"/>
      <c r="AO561" s="246"/>
      <c r="AP561" s="246"/>
    </row>
    <row collapsed="false" customFormat="true" customHeight="true" hidden="false" ht="15.75" outlineLevel="0" r="562" s="187">
      <c r="A562" s="71" t="n">
        <v>322</v>
      </c>
      <c r="B562" s="38" t="n">
        <v>8321</v>
      </c>
      <c r="C562" s="55" t="s">
        <v>820</v>
      </c>
      <c r="D562" s="71" t="s">
        <v>468</v>
      </c>
      <c r="E562" s="74" t="s">
        <v>822</v>
      </c>
      <c r="F562" s="34" t="s">
        <v>823</v>
      </c>
      <c r="G562" s="48" t="s">
        <v>859</v>
      </c>
      <c r="H562" s="71" t="n">
        <v>12</v>
      </c>
      <c r="I562" s="48" t="s">
        <v>862</v>
      </c>
      <c r="J562" s="71" t="n">
        <v>3</v>
      </c>
      <c r="K562" s="48" t="s">
        <v>206</v>
      </c>
      <c r="L562" s="48" t="s">
        <v>52</v>
      </c>
      <c r="M562" s="71"/>
      <c r="N562" s="251" t="e">
        <f aca="false"/>
        <v>#N/A</v>
      </c>
      <c r="O562" s="48" t="n">
        <v>221</v>
      </c>
      <c r="P562" s="48" t="s">
        <v>319</v>
      </c>
      <c r="Q562" s="71" t="n">
        <v>209</v>
      </c>
      <c r="R562" s="48" t="s">
        <v>319</v>
      </c>
      <c r="S562" s="71" t="n">
        <v>178</v>
      </c>
      <c r="T562" s="48" t="s">
        <v>319</v>
      </c>
      <c r="U562" s="71" t="n">
        <v>248</v>
      </c>
      <c r="V562" s="48" t="s">
        <v>319</v>
      </c>
      <c r="W562" s="71" t="n">
        <v>269</v>
      </c>
      <c r="X562" s="48" t="s">
        <v>319</v>
      </c>
      <c r="Y562" s="71" t="n">
        <v>174</v>
      </c>
      <c r="Z562" s="48" t="s">
        <v>319</v>
      </c>
      <c r="AA562" s="71" t="n">
        <v>185</v>
      </c>
      <c r="AB562" s="48" t="s">
        <v>319</v>
      </c>
      <c r="AC562" s="71" t="n">
        <v>189</v>
      </c>
      <c r="AD562" s="48" t="s">
        <v>319</v>
      </c>
      <c r="AE562" s="71" t="n">
        <v>204</v>
      </c>
      <c r="AF562" s="48" t="s">
        <v>319</v>
      </c>
      <c r="AG562" s="71" t="n">
        <v>231</v>
      </c>
      <c r="AH562" s="48" t="s">
        <v>319</v>
      </c>
      <c r="AI562" s="71" t="n">
        <v>247</v>
      </c>
      <c r="AJ562" s="48" t="s">
        <v>319</v>
      </c>
      <c r="AK562" s="71" t="n">
        <v>253</v>
      </c>
      <c r="AL562" s="48" t="s">
        <v>319</v>
      </c>
      <c r="AM562" s="239" t="n">
        <f aca="false">AK562+AI562+AG562+AE562+AC562+AA562+Y562+W562+U562+S562+Q562+O562</f>
        <v>2608</v>
      </c>
      <c r="AN562" s="133"/>
      <c r="AO562" s="246"/>
      <c r="AP562" s="246"/>
    </row>
    <row collapsed="false" customFormat="true" customHeight="true" hidden="false" ht="15.75" outlineLevel="0" r="563" s="187">
      <c r="A563" s="71"/>
      <c r="B563" s="38"/>
      <c r="C563" s="55" t="s">
        <v>820</v>
      </c>
      <c r="D563" s="71" t="s">
        <v>468</v>
      </c>
      <c r="E563" s="74" t="s">
        <v>824</v>
      </c>
      <c r="F563" s="34" t="s">
        <v>823</v>
      </c>
      <c r="G563" s="48"/>
      <c r="H563" s="71"/>
      <c r="I563" s="48"/>
      <c r="J563" s="71"/>
      <c r="K563" s="48" t="s">
        <v>206</v>
      </c>
      <c r="L563" s="48" t="s">
        <v>52</v>
      </c>
      <c r="M563" s="71"/>
      <c r="N563" s="71"/>
      <c r="O563" s="48"/>
      <c r="P563" s="48"/>
      <c r="Q563" s="71"/>
      <c r="R563" s="48"/>
      <c r="S563" s="71"/>
      <c r="T563" s="48"/>
      <c r="U563" s="71"/>
      <c r="V563" s="48"/>
      <c r="W563" s="71"/>
      <c r="X563" s="48"/>
      <c r="Y563" s="71"/>
      <c r="Z563" s="48"/>
      <c r="AA563" s="71"/>
      <c r="AB563" s="48"/>
      <c r="AC563" s="71"/>
      <c r="AD563" s="48"/>
      <c r="AE563" s="71"/>
      <c r="AF563" s="48"/>
      <c r="AG563" s="71"/>
      <c r="AH563" s="48"/>
      <c r="AI563" s="71"/>
      <c r="AJ563" s="48"/>
      <c r="AK563" s="71"/>
      <c r="AL563" s="48"/>
      <c r="AM563" s="239" t="n">
        <f aca="false">AK563+AI563+AG563+AE563+AC563+AA563+Y563+W563+U563+S563+Q563+O563</f>
        <v>0</v>
      </c>
      <c r="AN563" s="133"/>
      <c r="AO563" s="246"/>
      <c r="AP563" s="246"/>
    </row>
    <row collapsed="false" customFormat="true" customHeight="true" hidden="false" ht="15.75" outlineLevel="0" r="564" s="187">
      <c r="A564" s="71" t="n">
        <v>323</v>
      </c>
      <c r="B564" s="38" t="n">
        <v>8322</v>
      </c>
      <c r="C564" s="55" t="s">
        <v>820</v>
      </c>
      <c r="D564" s="71" t="s">
        <v>468</v>
      </c>
      <c r="E564" s="74" t="s">
        <v>822</v>
      </c>
      <c r="F564" s="34" t="s">
        <v>823</v>
      </c>
      <c r="G564" s="48" t="s">
        <v>859</v>
      </c>
      <c r="H564" s="71" t="n">
        <v>12</v>
      </c>
      <c r="I564" s="48" t="s">
        <v>862</v>
      </c>
      <c r="J564" s="71" t="n">
        <v>3</v>
      </c>
      <c r="K564" s="48" t="s">
        <v>206</v>
      </c>
      <c r="L564" s="48" t="s">
        <v>52</v>
      </c>
      <c r="M564" s="71"/>
      <c r="N564" s="251" t="e">
        <f aca="false"/>
        <v>#N/A</v>
      </c>
      <c r="O564" s="48" t="n">
        <v>298</v>
      </c>
      <c r="P564" s="48" t="s">
        <v>319</v>
      </c>
      <c r="Q564" s="71" t="n">
        <v>395</v>
      </c>
      <c r="R564" s="48" t="s">
        <v>319</v>
      </c>
      <c r="S564" s="71" t="n">
        <v>341</v>
      </c>
      <c r="T564" s="48" t="s">
        <v>319</v>
      </c>
      <c r="U564" s="71" t="n">
        <v>355</v>
      </c>
      <c r="V564" s="48" t="s">
        <v>319</v>
      </c>
      <c r="W564" s="71" t="n">
        <v>369</v>
      </c>
      <c r="X564" s="48" t="s">
        <v>319</v>
      </c>
      <c r="Y564" s="71" t="n">
        <v>374</v>
      </c>
      <c r="Z564" s="48" t="s">
        <v>319</v>
      </c>
      <c r="AA564" s="71" t="n">
        <v>387</v>
      </c>
      <c r="AB564" s="48" t="s">
        <v>319</v>
      </c>
      <c r="AC564" s="71" t="n">
        <v>398</v>
      </c>
      <c r="AD564" s="48" t="s">
        <v>319</v>
      </c>
      <c r="AE564" s="71" t="n">
        <v>396</v>
      </c>
      <c r="AF564" s="48" t="s">
        <v>319</v>
      </c>
      <c r="AG564" s="71" t="n">
        <v>394</v>
      </c>
      <c r="AH564" s="48" t="s">
        <v>319</v>
      </c>
      <c r="AI564" s="71" t="n">
        <v>407</v>
      </c>
      <c r="AJ564" s="48" t="s">
        <v>319</v>
      </c>
      <c r="AK564" s="71" t="n">
        <v>456</v>
      </c>
      <c r="AL564" s="48" t="s">
        <v>319</v>
      </c>
      <c r="AM564" s="239" t="n">
        <f aca="false">AK564+AI564+AG564+AE564+AC564+AA564+Y564+W564+U564+S564+Q564+O564</f>
        <v>4570</v>
      </c>
      <c r="AN564" s="133"/>
      <c r="AO564" s="246"/>
      <c r="AP564" s="246"/>
    </row>
    <row collapsed="false" customFormat="true" customHeight="true" hidden="false" ht="15.75" outlineLevel="0" r="565" s="187">
      <c r="A565" s="71"/>
      <c r="B565" s="38"/>
      <c r="C565" s="55" t="s">
        <v>820</v>
      </c>
      <c r="D565" s="71" t="s">
        <v>468</v>
      </c>
      <c r="E565" s="74" t="s">
        <v>824</v>
      </c>
      <c r="F565" s="34" t="s">
        <v>823</v>
      </c>
      <c r="G565" s="48"/>
      <c r="H565" s="71"/>
      <c r="I565" s="48"/>
      <c r="J565" s="71"/>
      <c r="K565" s="48" t="s">
        <v>206</v>
      </c>
      <c r="L565" s="48" t="s">
        <v>52</v>
      </c>
      <c r="M565" s="71"/>
      <c r="N565" s="71"/>
      <c r="O565" s="48"/>
      <c r="P565" s="48"/>
      <c r="Q565" s="71"/>
      <c r="R565" s="48"/>
      <c r="S565" s="71"/>
      <c r="T565" s="48"/>
      <c r="U565" s="71"/>
      <c r="V565" s="48"/>
      <c r="W565" s="71"/>
      <c r="X565" s="48"/>
      <c r="Y565" s="71"/>
      <c r="Z565" s="48"/>
      <c r="AA565" s="71"/>
      <c r="AB565" s="48"/>
      <c r="AC565" s="71"/>
      <c r="AD565" s="48"/>
      <c r="AE565" s="71"/>
      <c r="AF565" s="48"/>
      <c r="AG565" s="71"/>
      <c r="AH565" s="48"/>
      <c r="AI565" s="71"/>
      <c r="AJ565" s="48"/>
      <c r="AK565" s="71"/>
      <c r="AL565" s="48"/>
      <c r="AM565" s="239" t="n">
        <f aca="false">AK565+AI565+AG565+AE565+AC565+AA565+Y565+W565+U565+S565+Q565+O565</f>
        <v>0</v>
      </c>
      <c r="AN565" s="133"/>
      <c r="AO565" s="246"/>
      <c r="AP565" s="246"/>
    </row>
    <row collapsed="false" customFormat="true" customHeight="true" hidden="false" ht="15.75" outlineLevel="0" r="566" s="187">
      <c r="A566" s="71" t="n">
        <v>324</v>
      </c>
      <c r="B566" s="38" t="n">
        <v>8323</v>
      </c>
      <c r="C566" s="55" t="s">
        <v>820</v>
      </c>
      <c r="D566" s="71" t="s">
        <v>468</v>
      </c>
      <c r="E566" s="74" t="s">
        <v>822</v>
      </c>
      <c r="F566" s="34" t="s">
        <v>823</v>
      </c>
      <c r="G566" s="48" t="s">
        <v>859</v>
      </c>
      <c r="H566" s="71" t="n">
        <v>258</v>
      </c>
      <c r="I566" s="48" t="s">
        <v>862</v>
      </c>
      <c r="J566" s="71" t="n">
        <v>9</v>
      </c>
      <c r="K566" s="48" t="s">
        <v>206</v>
      </c>
      <c r="L566" s="48" t="s">
        <v>52</v>
      </c>
      <c r="M566" s="71"/>
      <c r="N566" s="251" t="e">
        <f aca="false"/>
        <v>#N/A</v>
      </c>
      <c r="O566" s="48" t="n">
        <v>1684</v>
      </c>
      <c r="P566" s="48" t="s">
        <v>319</v>
      </c>
      <c r="Q566" s="71" t="n">
        <v>1597</v>
      </c>
      <c r="R566" s="48" t="s">
        <v>319</v>
      </c>
      <c r="S566" s="71" t="n">
        <v>1496</v>
      </c>
      <c r="T566" s="48" t="s">
        <v>319</v>
      </c>
      <c r="U566" s="71" t="n">
        <v>1258</v>
      </c>
      <c r="V566" s="48" t="s">
        <v>319</v>
      </c>
      <c r="W566" s="71" t="n">
        <v>1364</v>
      </c>
      <c r="X566" s="48" t="s">
        <v>319</v>
      </c>
      <c r="Y566" s="71" t="n">
        <v>1421</v>
      </c>
      <c r="Z566" s="48" t="s">
        <v>319</v>
      </c>
      <c r="AA566" s="71" t="n">
        <v>1532</v>
      </c>
      <c r="AB566" s="48" t="s">
        <v>319</v>
      </c>
      <c r="AC566" s="71" t="n">
        <v>1600</v>
      </c>
      <c r="AD566" s="48" t="s">
        <v>319</v>
      </c>
      <c r="AE566" s="71" t="n">
        <v>1465</v>
      </c>
      <c r="AF566" s="48" t="s">
        <v>319</v>
      </c>
      <c r="AG566" s="71" t="n">
        <v>1574</v>
      </c>
      <c r="AH566" s="48" t="s">
        <v>319</v>
      </c>
      <c r="AI566" s="71" t="n">
        <v>1694</v>
      </c>
      <c r="AJ566" s="48" t="s">
        <v>319</v>
      </c>
      <c r="AK566" s="71" t="n">
        <v>1741</v>
      </c>
      <c r="AL566" s="48" t="s">
        <v>319</v>
      </c>
      <c r="AM566" s="239" t="n">
        <f aca="false">AK566+AI566+AG566+AE566+AC566+AA566+Y566+W566+U566+S566+Q566+O566</f>
        <v>18426</v>
      </c>
      <c r="AN566" s="133"/>
      <c r="AO566" s="246"/>
      <c r="AP566" s="246"/>
    </row>
    <row collapsed="false" customFormat="true" customHeight="true" hidden="false" ht="15.75" outlineLevel="0" r="567" s="187">
      <c r="A567" s="71"/>
      <c r="B567" s="38"/>
      <c r="C567" s="55" t="s">
        <v>820</v>
      </c>
      <c r="D567" s="71" t="s">
        <v>468</v>
      </c>
      <c r="E567" s="74" t="s">
        <v>824</v>
      </c>
      <c r="F567" s="34" t="s">
        <v>823</v>
      </c>
      <c r="G567" s="48"/>
      <c r="H567" s="71"/>
      <c r="I567" s="48"/>
      <c r="J567" s="71"/>
      <c r="K567" s="48" t="s">
        <v>206</v>
      </c>
      <c r="L567" s="48" t="s">
        <v>52</v>
      </c>
      <c r="M567" s="71"/>
      <c r="N567" s="71"/>
      <c r="O567" s="48"/>
      <c r="P567" s="48"/>
      <c r="Q567" s="71"/>
      <c r="R567" s="48"/>
      <c r="S567" s="71"/>
      <c r="T567" s="48"/>
      <c r="U567" s="71"/>
      <c r="V567" s="48"/>
      <c r="W567" s="71"/>
      <c r="X567" s="48"/>
      <c r="Y567" s="71"/>
      <c r="Z567" s="48"/>
      <c r="AA567" s="71"/>
      <c r="AB567" s="48"/>
      <c r="AC567" s="71"/>
      <c r="AD567" s="48"/>
      <c r="AE567" s="71"/>
      <c r="AF567" s="48"/>
      <c r="AG567" s="71"/>
      <c r="AH567" s="48"/>
      <c r="AI567" s="71"/>
      <c r="AJ567" s="48"/>
      <c r="AK567" s="71"/>
      <c r="AL567" s="48"/>
      <c r="AM567" s="239" t="n">
        <f aca="false">AK567+AI567+AG567+AE567+AC567+AA567+Y567+W567+U567+S567+Q567+O567</f>
        <v>0</v>
      </c>
      <c r="AN567" s="133"/>
      <c r="AO567" s="246"/>
      <c r="AP567" s="246"/>
    </row>
    <row collapsed="false" customFormat="true" customHeight="true" hidden="false" ht="15.75" outlineLevel="0" r="568" s="187">
      <c r="A568" s="71" t="n">
        <v>325</v>
      </c>
      <c r="B568" s="38" t="n">
        <v>8324</v>
      </c>
      <c r="C568" s="55" t="s">
        <v>820</v>
      </c>
      <c r="D568" s="71" t="s">
        <v>468</v>
      </c>
      <c r="E568" s="74" t="s">
        <v>822</v>
      </c>
      <c r="F568" s="34" t="s">
        <v>823</v>
      </c>
      <c r="G568" s="48" t="s">
        <v>859</v>
      </c>
      <c r="H568" s="71" t="n">
        <v>76</v>
      </c>
      <c r="I568" s="48" t="s">
        <v>862</v>
      </c>
      <c r="J568" s="71" t="n">
        <v>6</v>
      </c>
      <c r="K568" s="48" t="s">
        <v>206</v>
      </c>
      <c r="L568" s="48" t="s">
        <v>52</v>
      </c>
      <c r="M568" s="71"/>
      <c r="N568" s="251" t="e">
        <f aca="false"/>
        <v>#N/A</v>
      </c>
      <c r="O568" s="48" t="n">
        <v>156</v>
      </c>
      <c r="P568" s="48" t="s">
        <v>319</v>
      </c>
      <c r="Q568" s="71" t="n">
        <v>168</v>
      </c>
      <c r="R568" s="48" t="s">
        <v>319</v>
      </c>
      <c r="S568" s="71" t="n">
        <v>142</v>
      </c>
      <c r="T568" s="48" t="s">
        <v>319</v>
      </c>
      <c r="U568" s="71" t="n">
        <v>136</v>
      </c>
      <c r="V568" s="48" t="s">
        <v>319</v>
      </c>
      <c r="W568" s="71" t="n">
        <v>133</v>
      </c>
      <c r="X568" s="48" t="s">
        <v>319</v>
      </c>
      <c r="Y568" s="71" t="n">
        <v>145</v>
      </c>
      <c r="Z568" s="48" t="s">
        <v>319</v>
      </c>
      <c r="AA568" s="71" t="n">
        <v>155</v>
      </c>
      <c r="AB568" s="48" t="s">
        <v>319</v>
      </c>
      <c r="AC568" s="71" t="n">
        <v>164</v>
      </c>
      <c r="AD568" s="48" t="s">
        <v>319</v>
      </c>
      <c r="AE568" s="71" t="n">
        <v>166</v>
      </c>
      <c r="AF568" s="48" t="s">
        <v>319</v>
      </c>
      <c r="AG568" s="71" t="n">
        <v>174</v>
      </c>
      <c r="AH568" s="48" t="s">
        <v>319</v>
      </c>
      <c r="AI568" s="71" t="n">
        <v>181</v>
      </c>
      <c r="AJ568" s="48" t="s">
        <v>319</v>
      </c>
      <c r="AK568" s="71" t="n">
        <v>193</v>
      </c>
      <c r="AL568" s="48" t="s">
        <v>319</v>
      </c>
      <c r="AM568" s="239" t="n">
        <f aca="false">AK568+AI568+AG568+AE568+AC568+AA568+Y568+W568+U568+S568+Q568+O568</f>
        <v>1913</v>
      </c>
      <c r="AN568" s="133"/>
      <c r="AO568" s="246"/>
      <c r="AP568" s="246"/>
    </row>
    <row collapsed="false" customFormat="true" customHeight="true" hidden="false" ht="15.75" outlineLevel="0" r="569" s="187">
      <c r="A569" s="71"/>
      <c r="B569" s="38"/>
      <c r="C569" s="55" t="s">
        <v>820</v>
      </c>
      <c r="D569" s="71" t="s">
        <v>468</v>
      </c>
      <c r="E569" s="74" t="s">
        <v>824</v>
      </c>
      <c r="F569" s="34" t="s">
        <v>823</v>
      </c>
      <c r="G569" s="48"/>
      <c r="H569" s="71"/>
      <c r="I569" s="71"/>
      <c r="J569" s="71"/>
      <c r="K569" s="48" t="s">
        <v>206</v>
      </c>
      <c r="L569" s="48" t="s">
        <v>52</v>
      </c>
      <c r="M569" s="71"/>
      <c r="N569" s="71"/>
      <c r="O569" s="107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239" t="n">
        <f aca="false">AK569+AI569+AG569+AE569+AC569+AA569+Y569+W569+U569+S569+Q569+O569</f>
        <v>0</v>
      </c>
      <c r="AN569" s="133"/>
      <c r="AO569" s="246"/>
      <c r="AP569" s="246"/>
    </row>
    <row collapsed="false" customFormat="true" customHeight="true" hidden="false" ht="15.75" outlineLevel="0" r="570" s="187">
      <c r="A570" s="249" t="n">
        <v>326</v>
      </c>
      <c r="B570" s="34" t="n">
        <v>8325</v>
      </c>
      <c r="C570" s="71" t="s">
        <v>863</v>
      </c>
      <c r="D570" s="71" t="s">
        <v>593</v>
      </c>
      <c r="E570" s="74" t="s">
        <v>824</v>
      </c>
      <c r="F570" s="34" t="s">
        <v>823</v>
      </c>
      <c r="G570" s="71" t="s">
        <v>864</v>
      </c>
      <c r="H570" s="71" t="s">
        <v>865</v>
      </c>
      <c r="I570" s="71" t="s">
        <v>866</v>
      </c>
      <c r="J570" s="71" t="n">
        <v>7</v>
      </c>
      <c r="K570" s="34" t="s">
        <v>52</v>
      </c>
      <c r="L570" s="34" t="s">
        <v>52</v>
      </c>
      <c r="M570" s="34" t="n">
        <v>0</v>
      </c>
      <c r="N570" s="34" t="n">
        <v>61944</v>
      </c>
      <c r="O570" s="71" t="n">
        <v>63840</v>
      </c>
      <c r="P570" s="71" t="s">
        <v>319</v>
      </c>
      <c r="Q570" s="71" t="n">
        <v>58294</v>
      </c>
      <c r="R570" s="71" t="s">
        <v>319</v>
      </c>
      <c r="S570" s="71" t="n">
        <v>53729</v>
      </c>
      <c r="T570" s="71" t="s">
        <v>319</v>
      </c>
      <c r="U570" s="71" t="n">
        <v>56369</v>
      </c>
      <c r="V570" s="71" t="s">
        <v>319</v>
      </c>
      <c r="W570" s="71" t="n">
        <v>47022</v>
      </c>
      <c r="X570" s="71" t="s">
        <v>319</v>
      </c>
      <c r="Y570" s="71" t="n">
        <v>51706</v>
      </c>
      <c r="Z570" s="71" t="s">
        <v>319</v>
      </c>
      <c r="AA570" s="71" t="n">
        <v>49857</v>
      </c>
      <c r="AB570" s="71" t="s">
        <v>319</v>
      </c>
      <c r="AC570" s="71" t="n">
        <v>52152</v>
      </c>
      <c r="AD570" s="71" t="s">
        <v>319</v>
      </c>
      <c r="AE570" s="71" t="n">
        <v>43523</v>
      </c>
      <c r="AF570" s="71" t="s">
        <v>319</v>
      </c>
      <c r="AG570" s="71" t="n">
        <v>59492</v>
      </c>
      <c r="AH570" s="71" t="s">
        <v>319</v>
      </c>
      <c r="AI570" s="71" t="n">
        <v>68223</v>
      </c>
      <c r="AJ570" s="71" t="s">
        <v>319</v>
      </c>
      <c r="AK570" s="71" t="n">
        <v>75600</v>
      </c>
      <c r="AL570" s="71" t="s">
        <v>319</v>
      </c>
      <c r="AM570" s="229" t="n">
        <v>679807</v>
      </c>
      <c r="AN570" s="133"/>
      <c r="AO570" s="246"/>
      <c r="AP570" s="246"/>
    </row>
    <row collapsed="false" customFormat="true" customHeight="true" hidden="false" ht="15.75" outlineLevel="0" r="571" s="187">
      <c r="A571" s="249" t="n">
        <v>327</v>
      </c>
      <c r="B571" s="71" t="n">
        <v>8326</v>
      </c>
      <c r="C571" s="71" t="s">
        <v>863</v>
      </c>
      <c r="D571" s="71" t="s">
        <v>593</v>
      </c>
      <c r="E571" s="74" t="s">
        <v>824</v>
      </c>
      <c r="F571" s="34" t="s">
        <v>823</v>
      </c>
      <c r="G571" s="71" t="s">
        <v>864</v>
      </c>
      <c r="H571" s="71" t="s">
        <v>867</v>
      </c>
      <c r="I571" s="71" t="s">
        <v>866</v>
      </c>
      <c r="J571" s="71" t="n">
        <v>7</v>
      </c>
      <c r="K571" s="34" t="s">
        <v>52</v>
      </c>
      <c r="L571" s="34" t="s">
        <v>52</v>
      </c>
      <c r="M571" s="71" t="n">
        <v>0</v>
      </c>
      <c r="N571" s="71" t="n">
        <v>46624</v>
      </c>
      <c r="O571" s="71" t="n">
        <v>44800</v>
      </c>
      <c r="P571" s="71" t="s">
        <v>319</v>
      </c>
      <c r="Q571" s="71" t="n">
        <v>41992</v>
      </c>
      <c r="R571" s="71" t="s">
        <v>319</v>
      </c>
      <c r="S571" s="71" t="n">
        <v>38943</v>
      </c>
      <c r="T571" s="71" t="s">
        <v>319</v>
      </c>
      <c r="U571" s="71" t="n">
        <v>41526</v>
      </c>
      <c r="V571" s="71" t="s">
        <v>319</v>
      </c>
      <c r="W571" s="71" t="n">
        <v>35433</v>
      </c>
      <c r="X571" s="71" t="s">
        <v>319</v>
      </c>
      <c r="Y571" s="71" t="n">
        <v>37280</v>
      </c>
      <c r="Z571" s="71" t="s">
        <v>319</v>
      </c>
      <c r="AA571" s="71" t="n">
        <v>36510</v>
      </c>
      <c r="AB571" s="71" t="s">
        <v>319</v>
      </c>
      <c r="AC571" s="71" t="n">
        <v>39200</v>
      </c>
      <c r="AD571" s="71" t="s">
        <v>319</v>
      </c>
      <c r="AE571" s="71" t="n">
        <v>43189</v>
      </c>
      <c r="AF571" s="71" t="s">
        <v>319</v>
      </c>
      <c r="AG571" s="71" t="n">
        <v>45780</v>
      </c>
      <c r="AH571" s="71" t="s">
        <v>319</v>
      </c>
      <c r="AI571" s="71" t="n">
        <v>61289</v>
      </c>
      <c r="AJ571" s="71" t="s">
        <v>319</v>
      </c>
      <c r="AK571" s="71" t="n">
        <v>62720</v>
      </c>
      <c r="AL571" s="71" t="s">
        <v>319</v>
      </c>
      <c r="AM571" s="229" t="n">
        <v>528662</v>
      </c>
      <c r="AN571" s="133"/>
      <c r="AO571" s="246"/>
      <c r="AP571" s="246"/>
    </row>
    <row collapsed="false" customFormat="true" customHeight="true" hidden="false" ht="15.75" outlineLevel="0" r="572" s="187">
      <c r="A572" s="249" t="n">
        <v>328</v>
      </c>
      <c r="B572" s="71" t="n">
        <v>8327</v>
      </c>
      <c r="C572" s="71" t="s">
        <v>863</v>
      </c>
      <c r="D572" s="71" t="s">
        <v>593</v>
      </c>
      <c r="E572" s="74" t="s">
        <v>824</v>
      </c>
      <c r="F572" s="34" t="s">
        <v>823</v>
      </c>
      <c r="G572" s="71" t="s">
        <v>864</v>
      </c>
      <c r="H572" s="71" t="s">
        <v>868</v>
      </c>
      <c r="I572" s="71" t="s">
        <v>866</v>
      </c>
      <c r="J572" s="71" t="n">
        <v>7</v>
      </c>
      <c r="K572" s="34" t="s">
        <v>52</v>
      </c>
      <c r="L572" s="34" t="s">
        <v>52</v>
      </c>
      <c r="M572" s="71" t="n">
        <v>0</v>
      </c>
      <c r="N572" s="71" t="n">
        <v>62952</v>
      </c>
      <c r="O572" s="71" t="n">
        <v>62160</v>
      </c>
      <c r="P572" s="71" t="s">
        <v>319</v>
      </c>
      <c r="Q572" s="71" t="n">
        <v>55680</v>
      </c>
      <c r="R572" s="71" t="s">
        <v>319</v>
      </c>
      <c r="S572" s="71" t="n">
        <v>51720</v>
      </c>
      <c r="T572" s="71" t="s">
        <v>319</v>
      </c>
      <c r="U572" s="71" t="n">
        <v>57360</v>
      </c>
      <c r="V572" s="71" t="s">
        <v>319</v>
      </c>
      <c r="W572" s="71" t="n">
        <v>52440</v>
      </c>
      <c r="X572" s="71" t="s">
        <v>319</v>
      </c>
      <c r="Y572" s="71" t="n">
        <v>57240</v>
      </c>
      <c r="Z572" s="71" t="s">
        <v>319</v>
      </c>
      <c r="AA572" s="71" t="n">
        <v>56040</v>
      </c>
      <c r="AB572" s="71" t="s">
        <v>319</v>
      </c>
      <c r="AC572" s="71" t="n">
        <v>60120</v>
      </c>
      <c r="AD572" s="71" t="s">
        <v>319</v>
      </c>
      <c r="AE572" s="71" t="n">
        <v>60840</v>
      </c>
      <c r="AF572" s="71" t="s">
        <v>319</v>
      </c>
      <c r="AG572" s="71" t="n">
        <v>59341</v>
      </c>
      <c r="AH572" s="71" t="s">
        <v>319</v>
      </c>
      <c r="AI572" s="71" t="n">
        <v>76585</v>
      </c>
      <c r="AJ572" s="71" t="s">
        <v>319</v>
      </c>
      <c r="AK572" s="71" t="n">
        <v>79200</v>
      </c>
      <c r="AL572" s="71" t="s">
        <v>319</v>
      </c>
      <c r="AM572" s="229" t="n">
        <v>728726</v>
      </c>
      <c r="AN572" s="133"/>
      <c r="AO572" s="252"/>
      <c r="AP572" s="252"/>
      <c r="AQ572" s="253"/>
    </row>
    <row collapsed="false" customFormat="true" customHeight="true" hidden="false" ht="15.75" outlineLevel="0" r="573" s="187">
      <c r="A573" s="229" t="n">
        <v>329</v>
      </c>
      <c r="B573" s="38" t="n">
        <v>8328</v>
      </c>
      <c r="C573" s="71" t="s">
        <v>863</v>
      </c>
      <c r="D573" s="71" t="s">
        <v>599</v>
      </c>
      <c r="E573" s="74" t="s">
        <v>822</v>
      </c>
      <c r="F573" s="34" t="s">
        <v>823</v>
      </c>
      <c r="G573" s="71" t="s">
        <v>869</v>
      </c>
      <c r="H573" s="71" t="n">
        <v>22</v>
      </c>
      <c r="I573" s="71" t="s">
        <v>870</v>
      </c>
      <c r="J573" s="71" t="n">
        <v>2</v>
      </c>
      <c r="K573" s="34" t="s">
        <v>52</v>
      </c>
      <c r="L573" s="34" t="s">
        <v>52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229"/>
      <c r="AN573" s="50"/>
      <c r="AO573" s="254"/>
      <c r="AP573" s="254"/>
      <c r="AQ573" s="253"/>
    </row>
    <row collapsed="false" customFormat="true" customHeight="true" hidden="false" ht="15.75" outlineLevel="0" r="574" s="187">
      <c r="A574" s="229"/>
      <c r="B574" s="38"/>
      <c r="C574" s="71"/>
      <c r="D574" s="71"/>
      <c r="E574" s="74" t="s">
        <v>824</v>
      </c>
      <c r="F574" s="34" t="s">
        <v>823</v>
      </c>
      <c r="G574" s="71"/>
      <c r="H574" s="71"/>
      <c r="I574" s="71"/>
      <c r="J574" s="71"/>
      <c r="K574" s="34" t="s">
        <v>52</v>
      </c>
      <c r="L574" s="34" t="s">
        <v>52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229"/>
      <c r="AN574" s="133"/>
      <c r="AO574" s="252"/>
      <c r="AP574" s="252"/>
      <c r="AQ574" s="253"/>
    </row>
    <row collapsed="false" customFormat="true" customHeight="true" hidden="false" ht="15.75" outlineLevel="0" r="575" s="187">
      <c r="A575" s="229" t="n">
        <v>330</v>
      </c>
      <c r="B575" s="38" t="n">
        <v>8329</v>
      </c>
      <c r="C575" s="71" t="s">
        <v>863</v>
      </c>
      <c r="D575" s="71" t="s">
        <v>599</v>
      </c>
      <c r="E575" s="74" t="s">
        <v>822</v>
      </c>
      <c r="F575" s="34" t="s">
        <v>823</v>
      </c>
      <c r="G575" s="71" t="s">
        <v>869</v>
      </c>
      <c r="H575" s="71" t="n">
        <v>8</v>
      </c>
      <c r="I575" s="71" t="s">
        <v>870</v>
      </c>
      <c r="J575" s="71" t="n">
        <v>2</v>
      </c>
      <c r="K575" s="34" t="s">
        <v>52</v>
      </c>
      <c r="L575" s="34" t="s">
        <v>52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229"/>
      <c r="AN575" s="50"/>
      <c r="AO575" s="254"/>
      <c r="AP575" s="254"/>
      <c r="AQ575" s="253"/>
    </row>
    <row collapsed="false" customFormat="true" customHeight="true" hidden="false" ht="15.75" outlineLevel="0" r="576" s="187">
      <c r="A576" s="229"/>
      <c r="B576" s="38"/>
      <c r="C576" s="71"/>
      <c r="D576" s="71"/>
      <c r="E576" s="74" t="s">
        <v>824</v>
      </c>
      <c r="F576" s="34" t="s">
        <v>823</v>
      </c>
      <c r="G576" s="71"/>
      <c r="H576" s="71"/>
      <c r="I576" s="71"/>
      <c r="J576" s="71"/>
      <c r="K576" s="34" t="s">
        <v>52</v>
      </c>
      <c r="L576" s="34" t="s">
        <v>52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229"/>
      <c r="AN576" s="133"/>
      <c r="AO576" s="252"/>
      <c r="AP576" s="252"/>
      <c r="AQ576" s="253"/>
    </row>
    <row collapsed="false" customFormat="true" customHeight="true" hidden="false" ht="15.75" outlineLevel="0" r="577" s="187">
      <c r="A577" s="229" t="n">
        <v>331</v>
      </c>
      <c r="B577" s="38" t="n">
        <v>8330</v>
      </c>
      <c r="C577" s="71" t="s">
        <v>863</v>
      </c>
      <c r="D577" s="71" t="s">
        <v>599</v>
      </c>
      <c r="E577" s="74" t="s">
        <v>822</v>
      </c>
      <c r="F577" s="34" t="s">
        <v>823</v>
      </c>
      <c r="G577" s="71" t="s">
        <v>869</v>
      </c>
      <c r="H577" s="71" t="n">
        <v>10</v>
      </c>
      <c r="I577" s="71" t="s">
        <v>870</v>
      </c>
      <c r="J577" s="71" t="n">
        <v>2</v>
      </c>
      <c r="K577" s="34" t="s">
        <v>52</v>
      </c>
      <c r="L577" s="34" t="s">
        <v>52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229"/>
      <c r="AN577" s="50"/>
      <c r="AO577" s="254"/>
      <c r="AP577" s="254"/>
      <c r="AQ577" s="253"/>
    </row>
    <row collapsed="false" customFormat="true" customHeight="true" hidden="false" ht="15.75" outlineLevel="0" r="578" s="187">
      <c r="A578" s="229"/>
      <c r="B578" s="38"/>
      <c r="C578" s="71"/>
      <c r="D578" s="71"/>
      <c r="E578" s="74" t="s">
        <v>824</v>
      </c>
      <c r="F578" s="34" t="s">
        <v>823</v>
      </c>
      <c r="G578" s="71"/>
      <c r="H578" s="71"/>
      <c r="I578" s="71"/>
      <c r="J578" s="71"/>
      <c r="K578" s="34" t="s">
        <v>52</v>
      </c>
      <c r="L578" s="34" t="s">
        <v>52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229"/>
      <c r="AN578" s="133"/>
      <c r="AO578" s="252"/>
      <c r="AP578" s="252"/>
      <c r="AQ578" s="253"/>
    </row>
    <row collapsed="false" customFormat="true" customHeight="true" hidden="false" ht="15.75" outlineLevel="0" r="579" s="187">
      <c r="A579" s="229" t="n">
        <v>332</v>
      </c>
      <c r="B579" s="38" t="n">
        <v>8331</v>
      </c>
      <c r="C579" s="71" t="s">
        <v>863</v>
      </c>
      <c r="D579" s="71" t="s">
        <v>599</v>
      </c>
      <c r="E579" s="74" t="s">
        <v>822</v>
      </c>
      <c r="F579" s="34" t="s">
        <v>823</v>
      </c>
      <c r="G579" s="71" t="s">
        <v>869</v>
      </c>
      <c r="H579" s="71" t="n">
        <v>8</v>
      </c>
      <c r="I579" s="71" t="s">
        <v>870</v>
      </c>
      <c r="J579" s="71" t="n">
        <v>2</v>
      </c>
      <c r="K579" s="34" t="s">
        <v>52</v>
      </c>
      <c r="L579" s="34" t="s">
        <v>52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229"/>
      <c r="AN579" s="50"/>
      <c r="AO579" s="254"/>
      <c r="AP579" s="254"/>
      <c r="AQ579" s="253"/>
    </row>
    <row collapsed="false" customFormat="true" customHeight="true" hidden="false" ht="15.75" outlineLevel="0" r="580" s="187">
      <c r="A580" s="229"/>
      <c r="B580" s="38"/>
      <c r="C580" s="71"/>
      <c r="D580" s="71"/>
      <c r="E580" s="74" t="s">
        <v>824</v>
      </c>
      <c r="F580" s="34" t="s">
        <v>823</v>
      </c>
      <c r="G580" s="71"/>
      <c r="H580" s="71"/>
      <c r="I580" s="71"/>
      <c r="J580" s="71"/>
      <c r="K580" s="34" t="s">
        <v>52</v>
      </c>
      <c r="L580" s="34" t="s">
        <v>52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229"/>
      <c r="AN580" s="133"/>
      <c r="AO580" s="252"/>
      <c r="AP580" s="252"/>
      <c r="AQ580" s="253"/>
    </row>
    <row collapsed="false" customFormat="true" customHeight="true" hidden="false" ht="15.75" outlineLevel="0" r="581" s="187">
      <c r="A581" s="229" t="n">
        <v>333</v>
      </c>
      <c r="B581" s="38" t="n">
        <v>8332</v>
      </c>
      <c r="C581" s="71" t="s">
        <v>863</v>
      </c>
      <c r="D581" s="71" t="s">
        <v>599</v>
      </c>
      <c r="E581" s="74" t="s">
        <v>822</v>
      </c>
      <c r="F581" s="34" t="s">
        <v>823</v>
      </c>
      <c r="G581" s="71" t="s">
        <v>869</v>
      </c>
      <c r="H581" s="71" t="n">
        <v>8</v>
      </c>
      <c r="I581" s="71" t="s">
        <v>870</v>
      </c>
      <c r="J581" s="71" t="n">
        <v>2</v>
      </c>
      <c r="K581" s="34" t="s">
        <v>52</v>
      </c>
      <c r="L581" s="34" t="s">
        <v>52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229"/>
      <c r="AN581" s="50"/>
      <c r="AO581" s="254"/>
      <c r="AP581" s="254"/>
      <c r="AQ581" s="253"/>
    </row>
    <row collapsed="false" customFormat="true" customHeight="true" hidden="false" ht="15.75" outlineLevel="0" r="582" s="187">
      <c r="A582" s="229"/>
      <c r="B582" s="38"/>
      <c r="C582" s="71"/>
      <c r="D582" s="71"/>
      <c r="E582" s="74" t="s">
        <v>824</v>
      </c>
      <c r="F582" s="34" t="s">
        <v>823</v>
      </c>
      <c r="G582" s="71"/>
      <c r="H582" s="71"/>
      <c r="I582" s="71"/>
      <c r="J582" s="71"/>
      <c r="K582" s="34" t="s">
        <v>52</v>
      </c>
      <c r="L582" s="34" t="s">
        <v>52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229"/>
      <c r="AN582" s="133"/>
      <c r="AO582" s="252"/>
      <c r="AP582" s="252"/>
      <c r="AQ582" s="253"/>
    </row>
    <row collapsed="false" customFormat="true" customHeight="true" hidden="false" ht="15.75" outlineLevel="0" r="583" s="187">
      <c r="A583" s="229" t="n">
        <v>334</v>
      </c>
      <c r="B583" s="38" t="n">
        <v>8333</v>
      </c>
      <c r="C583" s="71" t="s">
        <v>863</v>
      </c>
      <c r="D583" s="71" t="s">
        <v>599</v>
      </c>
      <c r="E583" s="74" t="s">
        <v>822</v>
      </c>
      <c r="F583" s="34" t="s">
        <v>823</v>
      </c>
      <c r="G583" s="71" t="s">
        <v>869</v>
      </c>
      <c r="H583" s="71" t="n">
        <v>8</v>
      </c>
      <c r="I583" s="71" t="s">
        <v>870</v>
      </c>
      <c r="J583" s="71" t="n">
        <v>2</v>
      </c>
      <c r="K583" s="34" t="s">
        <v>52</v>
      </c>
      <c r="L583" s="34" t="s">
        <v>52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229"/>
      <c r="AN583" s="50"/>
      <c r="AO583" s="254"/>
      <c r="AP583" s="254"/>
      <c r="AQ583" s="253"/>
    </row>
    <row collapsed="false" customFormat="true" customHeight="true" hidden="false" ht="15.75" outlineLevel="0" r="584" s="187">
      <c r="A584" s="229"/>
      <c r="B584" s="38"/>
      <c r="C584" s="71"/>
      <c r="D584" s="71"/>
      <c r="E584" s="74" t="s">
        <v>824</v>
      </c>
      <c r="F584" s="34" t="s">
        <v>823</v>
      </c>
      <c r="G584" s="71"/>
      <c r="H584" s="71"/>
      <c r="I584" s="71"/>
      <c r="J584" s="71"/>
      <c r="K584" s="34" t="s">
        <v>52</v>
      </c>
      <c r="L584" s="34" t="s">
        <v>52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229"/>
      <c r="AN584" s="133"/>
      <c r="AO584" s="252"/>
      <c r="AP584" s="252"/>
      <c r="AQ584" s="253"/>
    </row>
    <row collapsed="false" customFormat="true" customHeight="true" hidden="false" ht="15.75" outlineLevel="0" r="585" s="187">
      <c r="A585" s="229" t="n">
        <v>335</v>
      </c>
      <c r="B585" s="38" t="n">
        <v>8334</v>
      </c>
      <c r="C585" s="71" t="s">
        <v>863</v>
      </c>
      <c r="D585" s="71" t="s">
        <v>599</v>
      </c>
      <c r="E585" s="74" t="s">
        <v>822</v>
      </c>
      <c r="F585" s="34" t="s">
        <v>823</v>
      </c>
      <c r="G585" s="71" t="s">
        <v>869</v>
      </c>
      <c r="H585" s="71" t="n">
        <v>8</v>
      </c>
      <c r="I585" s="71" t="s">
        <v>870</v>
      </c>
      <c r="J585" s="71" t="n">
        <v>2</v>
      </c>
      <c r="K585" s="34" t="s">
        <v>52</v>
      </c>
      <c r="L585" s="34" t="s">
        <v>52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229"/>
      <c r="AN585" s="50"/>
      <c r="AO585" s="254"/>
      <c r="AP585" s="254"/>
      <c r="AQ585" s="253"/>
    </row>
    <row collapsed="false" customFormat="true" customHeight="true" hidden="false" ht="15.75" outlineLevel="0" r="586" s="187">
      <c r="A586" s="229"/>
      <c r="B586" s="38"/>
      <c r="C586" s="71"/>
      <c r="D586" s="71"/>
      <c r="E586" s="74" t="s">
        <v>824</v>
      </c>
      <c r="F586" s="34" t="s">
        <v>823</v>
      </c>
      <c r="G586" s="71"/>
      <c r="H586" s="71"/>
      <c r="I586" s="71"/>
      <c r="J586" s="71"/>
      <c r="K586" s="34" t="s">
        <v>52</v>
      </c>
      <c r="L586" s="34" t="s">
        <v>52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229"/>
      <c r="AN586" s="133"/>
      <c r="AO586" s="252"/>
      <c r="AP586" s="252"/>
      <c r="AQ586" s="253"/>
    </row>
    <row collapsed="false" customFormat="true" customHeight="true" hidden="false" ht="15.75" outlineLevel="0" r="587" s="187">
      <c r="A587" s="229" t="n">
        <v>336</v>
      </c>
      <c r="B587" s="38" t="n">
        <v>8335</v>
      </c>
      <c r="C587" s="71" t="s">
        <v>863</v>
      </c>
      <c r="D587" s="71" t="s">
        <v>599</v>
      </c>
      <c r="E587" s="74" t="s">
        <v>822</v>
      </c>
      <c r="F587" s="34" t="s">
        <v>823</v>
      </c>
      <c r="G587" s="71" t="s">
        <v>869</v>
      </c>
      <c r="H587" s="71" t="n">
        <v>8</v>
      </c>
      <c r="I587" s="71" t="s">
        <v>870</v>
      </c>
      <c r="J587" s="71" t="n">
        <v>2</v>
      </c>
      <c r="K587" s="34" t="s">
        <v>52</v>
      </c>
      <c r="L587" s="34" t="s">
        <v>52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229"/>
      <c r="AN587" s="50"/>
      <c r="AO587" s="254"/>
      <c r="AP587" s="254"/>
      <c r="AQ587" s="253"/>
    </row>
    <row collapsed="false" customFormat="true" customHeight="true" hidden="false" ht="15.75" outlineLevel="0" r="588" s="187">
      <c r="A588" s="229"/>
      <c r="B588" s="38"/>
      <c r="C588" s="71"/>
      <c r="D588" s="71"/>
      <c r="E588" s="74" t="s">
        <v>824</v>
      </c>
      <c r="F588" s="34" t="s">
        <v>823</v>
      </c>
      <c r="G588" s="71"/>
      <c r="H588" s="71"/>
      <c r="I588" s="71"/>
      <c r="J588" s="71"/>
      <c r="K588" s="34" t="s">
        <v>52</v>
      </c>
      <c r="L588" s="34" t="s">
        <v>52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229"/>
      <c r="AN588" s="133"/>
      <c r="AO588" s="252"/>
      <c r="AP588" s="252"/>
      <c r="AQ588" s="253"/>
    </row>
    <row collapsed="false" customFormat="true" customHeight="true" hidden="false" ht="15.75" outlineLevel="0" r="589" s="187">
      <c r="A589" s="229" t="n">
        <v>337</v>
      </c>
      <c r="B589" s="38" t="n">
        <v>8336</v>
      </c>
      <c r="C589" s="71" t="s">
        <v>863</v>
      </c>
      <c r="D589" s="71" t="s">
        <v>599</v>
      </c>
      <c r="E589" s="74" t="s">
        <v>822</v>
      </c>
      <c r="F589" s="34" t="s">
        <v>823</v>
      </c>
      <c r="G589" s="71" t="s">
        <v>869</v>
      </c>
      <c r="H589" s="71" t="n">
        <v>8</v>
      </c>
      <c r="I589" s="71" t="s">
        <v>870</v>
      </c>
      <c r="J589" s="71" t="n">
        <v>2</v>
      </c>
      <c r="K589" s="34" t="s">
        <v>52</v>
      </c>
      <c r="L589" s="34" t="s">
        <v>52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229"/>
      <c r="AN589" s="50"/>
      <c r="AO589" s="254"/>
      <c r="AP589" s="254"/>
      <c r="AQ589" s="253"/>
    </row>
    <row collapsed="false" customFormat="true" customHeight="true" hidden="false" ht="15.75" outlineLevel="0" r="590" s="187">
      <c r="A590" s="229"/>
      <c r="B590" s="38"/>
      <c r="C590" s="71"/>
      <c r="D590" s="71"/>
      <c r="E590" s="74" t="s">
        <v>824</v>
      </c>
      <c r="F590" s="34" t="s">
        <v>823</v>
      </c>
      <c r="G590" s="35"/>
      <c r="H590" s="71"/>
      <c r="I590" s="71"/>
      <c r="J590" s="71"/>
      <c r="K590" s="34" t="s">
        <v>52</v>
      </c>
      <c r="L590" s="34" t="s">
        <v>52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229"/>
      <c r="AN590" s="133"/>
      <c r="AO590" s="252"/>
      <c r="AP590" s="252"/>
      <c r="AQ590" s="253"/>
    </row>
    <row collapsed="false" customFormat="true" customHeight="true" hidden="false" ht="15.75" outlineLevel="0" r="591" s="187">
      <c r="A591" s="229" t="n">
        <v>338</v>
      </c>
      <c r="B591" s="38" t="n">
        <v>8337</v>
      </c>
      <c r="C591" s="71" t="s">
        <v>863</v>
      </c>
      <c r="D591" s="71" t="s">
        <v>599</v>
      </c>
      <c r="E591" s="74" t="s">
        <v>822</v>
      </c>
      <c r="F591" s="34" t="s">
        <v>823</v>
      </c>
      <c r="G591" s="71" t="s">
        <v>869</v>
      </c>
      <c r="H591" s="71" t="n">
        <v>7</v>
      </c>
      <c r="I591" s="71" t="s">
        <v>870</v>
      </c>
      <c r="J591" s="71" t="n">
        <v>1</v>
      </c>
      <c r="K591" s="34" t="s">
        <v>52</v>
      </c>
      <c r="L591" s="34" t="s">
        <v>52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229"/>
      <c r="AN591" s="50"/>
      <c r="AO591" s="254"/>
      <c r="AP591" s="254"/>
      <c r="AQ591" s="253"/>
    </row>
    <row collapsed="false" customFormat="true" customHeight="true" hidden="false" ht="15.75" outlineLevel="0" r="592" s="187">
      <c r="A592" s="229"/>
      <c r="B592" s="38"/>
      <c r="C592" s="71"/>
      <c r="D592" s="71"/>
      <c r="E592" s="74" t="s">
        <v>824</v>
      </c>
      <c r="F592" s="34" t="s">
        <v>823</v>
      </c>
      <c r="G592" s="71"/>
      <c r="H592" s="71"/>
      <c r="I592" s="71"/>
      <c r="J592" s="71"/>
      <c r="K592" s="34" t="s">
        <v>52</v>
      </c>
      <c r="L592" s="34" t="s">
        <v>52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229"/>
      <c r="AN592" s="133"/>
      <c r="AO592" s="252"/>
      <c r="AP592" s="252"/>
      <c r="AQ592" s="253"/>
    </row>
    <row collapsed="false" customFormat="true" customHeight="true" hidden="false" ht="15.75" outlineLevel="0" r="593" s="187">
      <c r="A593" s="229" t="n">
        <v>339</v>
      </c>
      <c r="B593" s="38" t="n">
        <v>8338</v>
      </c>
      <c r="C593" s="71" t="s">
        <v>863</v>
      </c>
      <c r="D593" s="71" t="s">
        <v>599</v>
      </c>
      <c r="E593" s="74" t="s">
        <v>822</v>
      </c>
      <c r="F593" s="34" t="s">
        <v>823</v>
      </c>
      <c r="G593" s="71" t="s">
        <v>869</v>
      </c>
      <c r="H593" s="71" t="n">
        <v>14</v>
      </c>
      <c r="I593" s="71" t="s">
        <v>870</v>
      </c>
      <c r="J593" s="71" t="n">
        <v>1</v>
      </c>
      <c r="K593" s="34" t="s">
        <v>52</v>
      </c>
      <c r="L593" s="34" t="s">
        <v>52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229"/>
      <c r="AN593" s="50"/>
      <c r="AO593" s="254"/>
      <c r="AP593" s="254"/>
      <c r="AQ593" s="253"/>
    </row>
    <row collapsed="false" customFormat="true" customHeight="true" hidden="false" ht="15.75" outlineLevel="0" r="594" s="187">
      <c r="A594" s="229"/>
      <c r="B594" s="38"/>
      <c r="C594" s="71"/>
      <c r="D594" s="71"/>
      <c r="E594" s="74" t="s">
        <v>824</v>
      </c>
      <c r="F594" s="34" t="s">
        <v>823</v>
      </c>
      <c r="G594" s="71"/>
      <c r="H594" s="71"/>
      <c r="I594" s="71"/>
      <c r="J594" s="71"/>
      <c r="K594" s="34" t="s">
        <v>52</v>
      </c>
      <c r="L594" s="34" t="s">
        <v>52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229"/>
      <c r="AN594" s="133"/>
      <c r="AO594" s="252"/>
      <c r="AP594" s="252"/>
      <c r="AQ594" s="253"/>
    </row>
    <row collapsed="false" customFormat="true" customHeight="true" hidden="false" ht="15.75" outlineLevel="0" r="595" s="187">
      <c r="A595" s="229" t="n">
        <v>340</v>
      </c>
      <c r="B595" s="38" t="n">
        <v>8339</v>
      </c>
      <c r="C595" s="71" t="s">
        <v>863</v>
      </c>
      <c r="D595" s="71" t="s">
        <v>599</v>
      </c>
      <c r="E595" s="74" t="s">
        <v>822</v>
      </c>
      <c r="F595" s="34" t="s">
        <v>823</v>
      </c>
      <c r="G595" s="71" t="s">
        <v>869</v>
      </c>
      <c r="H595" s="71" t="n">
        <v>15</v>
      </c>
      <c r="I595" s="71" t="s">
        <v>869</v>
      </c>
      <c r="J595" s="71" t="n">
        <v>3</v>
      </c>
      <c r="K595" s="34" t="s">
        <v>52</v>
      </c>
      <c r="L595" s="34" t="s">
        <v>52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229"/>
      <c r="AN595" s="50"/>
      <c r="AO595" s="254"/>
      <c r="AP595" s="254"/>
      <c r="AQ595" s="253"/>
    </row>
    <row collapsed="false" customFormat="true" customHeight="true" hidden="false" ht="15.75" outlineLevel="0" r="596" s="187">
      <c r="A596" s="229"/>
      <c r="B596" s="38"/>
      <c r="C596" s="71"/>
      <c r="D596" s="71"/>
      <c r="E596" s="74" t="s">
        <v>824</v>
      </c>
      <c r="F596" s="34" t="s">
        <v>823</v>
      </c>
      <c r="G596" s="71"/>
      <c r="H596" s="71"/>
      <c r="I596" s="71"/>
      <c r="J596" s="71"/>
      <c r="K596" s="34" t="s">
        <v>52</v>
      </c>
      <c r="L596" s="34" t="s">
        <v>52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229"/>
      <c r="AN596" s="50"/>
      <c r="AO596" s="254"/>
      <c r="AP596" s="254"/>
      <c r="AQ596" s="253"/>
    </row>
    <row collapsed="false" customFormat="true" customHeight="true" hidden="false" ht="15.75" outlineLevel="0" r="597" s="187">
      <c r="A597" s="229" t="n">
        <v>341</v>
      </c>
      <c r="B597" s="38" t="n">
        <v>8340</v>
      </c>
      <c r="C597" s="71" t="s">
        <v>863</v>
      </c>
      <c r="D597" s="71" t="s">
        <v>599</v>
      </c>
      <c r="E597" s="74" t="s">
        <v>822</v>
      </c>
      <c r="F597" s="34" t="s">
        <v>823</v>
      </c>
      <c r="G597" s="71" t="s">
        <v>869</v>
      </c>
      <c r="H597" s="71" t="n">
        <v>15</v>
      </c>
      <c r="I597" s="71" t="s">
        <v>869</v>
      </c>
      <c r="J597" s="71" t="n">
        <v>3</v>
      </c>
      <c r="K597" s="34" t="s">
        <v>52</v>
      </c>
      <c r="L597" s="34" t="s">
        <v>52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229"/>
      <c r="AN597" s="50"/>
      <c r="AO597" s="254"/>
      <c r="AP597" s="254"/>
      <c r="AQ597" s="253"/>
    </row>
    <row collapsed="false" customFormat="true" customHeight="true" hidden="false" ht="15.75" outlineLevel="0" r="598" s="187">
      <c r="A598" s="229"/>
      <c r="B598" s="38"/>
      <c r="C598" s="71"/>
      <c r="D598" s="71"/>
      <c r="E598" s="74" t="s">
        <v>824</v>
      </c>
      <c r="F598" s="34" t="s">
        <v>823</v>
      </c>
      <c r="G598" s="71"/>
      <c r="H598" s="71"/>
      <c r="I598" s="71"/>
      <c r="J598" s="71"/>
      <c r="K598" s="34" t="s">
        <v>52</v>
      </c>
      <c r="L598" s="34" t="s">
        <v>52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229"/>
      <c r="AN598" s="50"/>
      <c r="AO598" s="254"/>
      <c r="AP598" s="254"/>
      <c r="AQ598" s="253"/>
    </row>
    <row collapsed="false" customFormat="true" customHeight="true" hidden="false" ht="15.75" outlineLevel="0" r="599" s="187">
      <c r="A599" s="229" t="n">
        <v>342</v>
      </c>
      <c r="B599" s="38" t="n">
        <v>8341</v>
      </c>
      <c r="C599" s="71" t="s">
        <v>863</v>
      </c>
      <c r="D599" s="71" t="s">
        <v>599</v>
      </c>
      <c r="E599" s="74" t="s">
        <v>822</v>
      </c>
      <c r="F599" s="34" t="s">
        <v>823</v>
      </c>
      <c r="G599" s="71" t="s">
        <v>869</v>
      </c>
      <c r="H599" s="71" t="n">
        <v>11</v>
      </c>
      <c r="I599" s="71" t="s">
        <v>870</v>
      </c>
      <c r="J599" s="71" t="n">
        <v>1</v>
      </c>
      <c r="K599" s="34" t="s">
        <v>52</v>
      </c>
      <c r="L599" s="34" t="s">
        <v>52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229"/>
      <c r="AN599" s="50"/>
      <c r="AO599" s="254"/>
      <c r="AP599" s="254"/>
      <c r="AQ599" s="253"/>
    </row>
    <row collapsed="false" customFormat="true" customHeight="true" hidden="false" ht="15.75" outlineLevel="0" r="600" s="187">
      <c r="A600" s="229"/>
      <c r="B600" s="38"/>
      <c r="C600" s="71"/>
      <c r="D600" s="71"/>
      <c r="E600" s="74" t="s">
        <v>824</v>
      </c>
      <c r="F600" s="34" t="s">
        <v>823</v>
      </c>
      <c r="G600" s="71"/>
      <c r="H600" s="71"/>
      <c r="I600" s="71"/>
      <c r="J600" s="71"/>
      <c r="K600" s="34" t="s">
        <v>52</v>
      </c>
      <c r="L600" s="34" t="s">
        <v>52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229"/>
      <c r="AN600" s="50"/>
      <c r="AO600" s="254"/>
      <c r="AP600" s="254"/>
      <c r="AQ600" s="253"/>
    </row>
    <row collapsed="false" customFormat="true" customHeight="true" hidden="false" ht="15.75" outlineLevel="0" r="601" s="187">
      <c r="A601" s="229" t="n">
        <v>343</v>
      </c>
      <c r="B601" s="38" t="n">
        <v>8342</v>
      </c>
      <c r="C601" s="71" t="s">
        <v>863</v>
      </c>
      <c r="D601" s="71" t="s">
        <v>599</v>
      </c>
      <c r="E601" s="74" t="s">
        <v>822</v>
      </c>
      <c r="F601" s="34" t="s">
        <v>823</v>
      </c>
      <c r="G601" s="71" t="s">
        <v>869</v>
      </c>
      <c r="H601" s="71" t="n">
        <f aca="false">63-7</f>
        <v>56</v>
      </c>
      <c r="I601" s="71" t="s">
        <v>870</v>
      </c>
      <c r="J601" s="71" t="n">
        <v>7</v>
      </c>
      <c r="K601" s="34" t="s">
        <v>52</v>
      </c>
      <c r="L601" s="34" t="s">
        <v>52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229"/>
      <c r="AN601" s="50"/>
      <c r="AO601" s="254"/>
      <c r="AP601" s="254"/>
      <c r="AQ601" s="253"/>
    </row>
    <row collapsed="false" customFormat="true" customHeight="true" hidden="false" ht="15.75" outlineLevel="0" r="602" s="187">
      <c r="A602" s="229"/>
      <c r="B602" s="38"/>
      <c r="C602" s="71"/>
      <c r="D602" s="71"/>
      <c r="E602" s="74" t="s">
        <v>824</v>
      </c>
      <c r="F602" s="34" t="s">
        <v>823</v>
      </c>
      <c r="G602" s="35"/>
      <c r="H602" s="71"/>
      <c r="I602" s="71"/>
      <c r="J602" s="71"/>
      <c r="K602" s="34" t="s">
        <v>52</v>
      </c>
      <c r="L602" s="34" t="s">
        <v>52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229"/>
      <c r="AN602" s="50"/>
      <c r="AO602" s="254"/>
      <c r="AP602" s="254"/>
      <c r="AQ602" s="253"/>
    </row>
    <row collapsed="false" customFormat="true" customHeight="true" hidden="false" ht="15.75" outlineLevel="0" r="603" s="187">
      <c r="A603" s="229" t="n">
        <v>344</v>
      </c>
      <c r="B603" s="38" t="n">
        <v>8343</v>
      </c>
      <c r="C603" s="71" t="s">
        <v>863</v>
      </c>
      <c r="D603" s="71" t="s">
        <v>599</v>
      </c>
      <c r="E603" s="74" t="s">
        <v>822</v>
      </c>
      <c r="F603" s="34" t="s">
        <v>823</v>
      </c>
      <c r="G603" s="71" t="s">
        <v>869</v>
      </c>
      <c r="H603" s="71" t="n">
        <f aca="false">54-5</f>
        <v>49</v>
      </c>
      <c r="I603" s="71" t="s">
        <v>870</v>
      </c>
      <c r="J603" s="71" t="n">
        <v>5</v>
      </c>
      <c r="K603" s="34" t="s">
        <v>52</v>
      </c>
      <c r="L603" s="34" t="s">
        <v>52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229"/>
      <c r="AN603" s="50"/>
      <c r="AO603" s="254"/>
      <c r="AP603" s="254"/>
      <c r="AQ603" s="253"/>
    </row>
    <row collapsed="false" customFormat="true" customHeight="true" hidden="false" ht="15.75" outlineLevel="0" r="604" s="187">
      <c r="A604" s="229"/>
      <c r="B604" s="38"/>
      <c r="C604" s="71"/>
      <c r="D604" s="71"/>
      <c r="E604" s="74" t="s">
        <v>824</v>
      </c>
      <c r="F604" s="34" t="s">
        <v>823</v>
      </c>
      <c r="G604" s="71"/>
      <c r="H604" s="71"/>
      <c r="I604" s="71"/>
      <c r="J604" s="71"/>
      <c r="K604" s="34" t="s">
        <v>52</v>
      </c>
      <c r="L604" s="34" t="s">
        <v>52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229"/>
      <c r="AN604" s="50"/>
      <c r="AO604" s="254"/>
      <c r="AP604" s="254"/>
      <c r="AQ604" s="253"/>
    </row>
    <row collapsed="false" customFormat="true" customHeight="true" hidden="false" ht="15.75" outlineLevel="0" r="605" s="187">
      <c r="A605" s="229" t="n">
        <v>345</v>
      </c>
      <c r="B605" s="38" t="n">
        <v>8344</v>
      </c>
      <c r="C605" s="71" t="s">
        <v>863</v>
      </c>
      <c r="D605" s="71" t="s">
        <v>599</v>
      </c>
      <c r="E605" s="74" t="s">
        <v>822</v>
      </c>
      <c r="F605" s="34" t="s">
        <v>823</v>
      </c>
      <c r="G605" s="71" t="s">
        <v>869</v>
      </c>
      <c r="H605" s="71" t="n">
        <v>56</v>
      </c>
      <c r="I605" s="71" t="s">
        <v>870</v>
      </c>
      <c r="J605" s="71" t="n">
        <v>7</v>
      </c>
      <c r="K605" s="34" t="s">
        <v>52</v>
      </c>
      <c r="L605" s="34" t="s">
        <v>52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229"/>
      <c r="AN605" s="50"/>
      <c r="AO605" s="254"/>
      <c r="AP605" s="254"/>
      <c r="AQ605" s="253"/>
    </row>
    <row collapsed="false" customFormat="true" customHeight="true" hidden="false" ht="15.75" outlineLevel="0" r="606" s="187">
      <c r="A606" s="229"/>
      <c r="B606" s="38"/>
      <c r="C606" s="71"/>
      <c r="D606" s="71"/>
      <c r="E606" s="74" t="s">
        <v>824</v>
      </c>
      <c r="F606" s="34" t="s">
        <v>823</v>
      </c>
      <c r="G606" s="71"/>
      <c r="H606" s="71"/>
      <c r="I606" s="71"/>
      <c r="J606" s="71"/>
      <c r="K606" s="34" t="s">
        <v>52</v>
      </c>
      <c r="L606" s="34" t="s">
        <v>52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229"/>
      <c r="AN606" s="50"/>
      <c r="AO606" s="254"/>
      <c r="AP606" s="254"/>
      <c r="AQ606" s="253"/>
    </row>
    <row collapsed="false" customFormat="true" customHeight="true" hidden="false" ht="15.75" outlineLevel="0" r="607" s="187">
      <c r="A607" s="229" t="n">
        <v>346</v>
      </c>
      <c r="B607" s="38" t="n">
        <v>8345</v>
      </c>
      <c r="C607" s="71" t="s">
        <v>863</v>
      </c>
      <c r="D607" s="71" t="s">
        <v>599</v>
      </c>
      <c r="E607" s="74" t="s">
        <v>822</v>
      </c>
      <c r="F607" s="34" t="s">
        <v>823</v>
      </c>
      <c r="G607" s="71" t="s">
        <v>869</v>
      </c>
      <c r="H607" s="71" t="n">
        <v>56</v>
      </c>
      <c r="I607" s="71" t="s">
        <v>870</v>
      </c>
      <c r="J607" s="71" t="n">
        <v>7</v>
      </c>
      <c r="K607" s="34" t="s">
        <v>52</v>
      </c>
      <c r="L607" s="34" t="s">
        <v>52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229"/>
      <c r="AN607" s="50"/>
      <c r="AO607" s="254"/>
      <c r="AP607" s="254"/>
      <c r="AQ607" s="253"/>
    </row>
    <row collapsed="false" customFormat="true" customHeight="true" hidden="false" ht="15.75" outlineLevel="0" r="608" s="187">
      <c r="A608" s="229"/>
      <c r="B608" s="38"/>
      <c r="C608" s="71"/>
      <c r="D608" s="71"/>
      <c r="E608" s="74" t="s">
        <v>824</v>
      </c>
      <c r="F608" s="34" t="s">
        <v>823</v>
      </c>
      <c r="G608" s="71"/>
      <c r="H608" s="71"/>
      <c r="I608" s="71"/>
      <c r="J608" s="71"/>
      <c r="K608" s="34" t="s">
        <v>52</v>
      </c>
      <c r="L608" s="34" t="s">
        <v>52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229"/>
      <c r="AN608" s="50"/>
      <c r="AO608" s="254"/>
      <c r="AP608" s="254"/>
      <c r="AQ608" s="253"/>
    </row>
    <row collapsed="false" customFormat="true" customHeight="true" hidden="false" ht="15.75" outlineLevel="0" r="609" s="187">
      <c r="A609" s="229" t="n">
        <v>347</v>
      </c>
      <c r="B609" s="38" t="n">
        <v>8346</v>
      </c>
      <c r="C609" s="71" t="s">
        <v>863</v>
      </c>
      <c r="D609" s="71" t="s">
        <v>599</v>
      </c>
      <c r="E609" s="74" t="s">
        <v>822</v>
      </c>
      <c r="F609" s="34" t="s">
        <v>823</v>
      </c>
      <c r="G609" s="71" t="s">
        <v>869</v>
      </c>
      <c r="H609" s="71" t="n">
        <v>56</v>
      </c>
      <c r="I609" s="71" t="s">
        <v>870</v>
      </c>
      <c r="J609" s="71" t="n">
        <v>7</v>
      </c>
      <c r="K609" s="34" t="s">
        <v>52</v>
      </c>
      <c r="L609" s="34" t="s">
        <v>52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229"/>
      <c r="AN609" s="50"/>
      <c r="AO609" s="254"/>
      <c r="AP609" s="254"/>
      <c r="AQ609" s="253"/>
    </row>
    <row collapsed="false" customFormat="true" customHeight="true" hidden="false" ht="15.75" outlineLevel="0" r="610" s="187">
      <c r="A610" s="229"/>
      <c r="B610" s="38"/>
      <c r="C610" s="71"/>
      <c r="D610" s="71"/>
      <c r="E610" s="74" t="s">
        <v>824</v>
      </c>
      <c r="F610" s="34" t="s">
        <v>823</v>
      </c>
      <c r="G610" s="71"/>
      <c r="H610" s="71"/>
      <c r="I610" s="71"/>
      <c r="J610" s="71"/>
      <c r="K610" s="34" t="s">
        <v>52</v>
      </c>
      <c r="L610" s="34" t="s">
        <v>52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229"/>
      <c r="AN610" s="50"/>
      <c r="AO610" s="254"/>
      <c r="AP610" s="254"/>
      <c r="AQ610" s="253"/>
    </row>
    <row collapsed="false" customFormat="true" customHeight="true" hidden="false" ht="15.75" outlineLevel="0" r="611" s="187">
      <c r="A611" s="229" t="n">
        <v>348</v>
      </c>
      <c r="B611" s="38" t="n">
        <v>8347</v>
      </c>
      <c r="C611" s="71" t="s">
        <v>863</v>
      </c>
      <c r="D611" s="71" t="s">
        <v>599</v>
      </c>
      <c r="E611" s="74" t="s">
        <v>822</v>
      </c>
      <c r="F611" s="34" t="s">
        <v>823</v>
      </c>
      <c r="G611" s="71" t="s">
        <v>869</v>
      </c>
      <c r="H611" s="71" t="n">
        <v>56</v>
      </c>
      <c r="I611" s="71" t="s">
        <v>870</v>
      </c>
      <c r="J611" s="71" t="n">
        <v>7</v>
      </c>
      <c r="K611" s="34" t="s">
        <v>52</v>
      </c>
      <c r="L611" s="34" t="s">
        <v>52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229"/>
      <c r="AN611" s="50"/>
      <c r="AO611" s="254"/>
      <c r="AP611" s="254"/>
      <c r="AQ611" s="253"/>
    </row>
    <row collapsed="false" customFormat="true" customHeight="true" hidden="false" ht="15.75" outlineLevel="0" r="612" s="187">
      <c r="A612" s="229"/>
      <c r="B612" s="38"/>
      <c r="C612" s="71"/>
      <c r="D612" s="71"/>
      <c r="E612" s="74" t="s">
        <v>824</v>
      </c>
      <c r="F612" s="34" t="s">
        <v>823</v>
      </c>
      <c r="G612" s="71"/>
      <c r="H612" s="71"/>
      <c r="I612" s="71"/>
      <c r="J612" s="71"/>
      <c r="K612" s="34" t="s">
        <v>52</v>
      </c>
      <c r="L612" s="34" t="s">
        <v>52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229"/>
      <c r="AN612" s="50"/>
      <c r="AO612" s="254"/>
      <c r="AP612" s="254"/>
      <c r="AQ612" s="253"/>
    </row>
    <row collapsed="false" customFormat="true" customHeight="true" hidden="false" ht="15.75" outlineLevel="0" r="613" s="187">
      <c r="A613" s="229" t="n">
        <v>349</v>
      </c>
      <c r="B613" s="38" t="n">
        <v>8348</v>
      </c>
      <c r="C613" s="71" t="s">
        <v>863</v>
      </c>
      <c r="D613" s="71" t="s">
        <v>599</v>
      </c>
      <c r="E613" s="74" t="s">
        <v>822</v>
      </c>
      <c r="F613" s="34" t="s">
        <v>823</v>
      </c>
      <c r="G613" s="71" t="s">
        <v>869</v>
      </c>
      <c r="H613" s="71" t="n">
        <v>9</v>
      </c>
      <c r="I613" s="71" t="s">
        <v>869</v>
      </c>
      <c r="J613" s="71" t="n">
        <v>3</v>
      </c>
      <c r="K613" s="34" t="s">
        <v>52</v>
      </c>
      <c r="L613" s="34" t="s">
        <v>52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229"/>
      <c r="AN613" s="50"/>
      <c r="AO613" s="254"/>
      <c r="AP613" s="254"/>
      <c r="AQ613" s="253"/>
    </row>
    <row collapsed="false" customFormat="true" customHeight="true" hidden="false" ht="15.75" outlineLevel="0" r="614" s="187">
      <c r="A614" s="229"/>
      <c r="B614" s="38"/>
      <c r="C614" s="71"/>
      <c r="D614" s="71"/>
      <c r="E614" s="74" t="s">
        <v>824</v>
      </c>
      <c r="F614" s="34" t="s">
        <v>823</v>
      </c>
      <c r="G614" s="71"/>
      <c r="H614" s="71"/>
      <c r="I614" s="71"/>
      <c r="J614" s="71"/>
      <c r="K614" s="34" t="s">
        <v>52</v>
      </c>
      <c r="L614" s="34" t="s">
        <v>52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229"/>
      <c r="AN614" s="50"/>
      <c r="AO614" s="254"/>
      <c r="AP614" s="254"/>
      <c r="AQ614" s="253"/>
    </row>
    <row collapsed="false" customFormat="true" customHeight="true" hidden="false" ht="15.75" outlineLevel="0" r="615" s="187">
      <c r="A615" s="229" t="n">
        <v>350</v>
      </c>
      <c r="B615" s="38" t="n">
        <v>8349</v>
      </c>
      <c r="C615" s="71" t="s">
        <v>863</v>
      </c>
      <c r="D615" s="71" t="s">
        <v>599</v>
      </c>
      <c r="E615" s="74" t="s">
        <v>822</v>
      </c>
      <c r="F615" s="34" t="s">
        <v>823</v>
      </c>
      <c r="G615" s="71" t="s">
        <v>869</v>
      </c>
      <c r="H615" s="71" t="n">
        <v>56</v>
      </c>
      <c r="I615" s="71" t="s">
        <v>870</v>
      </c>
      <c r="J615" s="71" t="n">
        <v>7</v>
      </c>
      <c r="K615" s="34" t="s">
        <v>52</v>
      </c>
      <c r="L615" s="34" t="s">
        <v>52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229"/>
      <c r="AN615" s="50"/>
      <c r="AO615" s="254"/>
      <c r="AP615" s="254"/>
      <c r="AQ615" s="253"/>
    </row>
    <row collapsed="false" customFormat="true" customHeight="true" hidden="false" ht="15.75" outlineLevel="0" r="616" s="187">
      <c r="A616" s="229"/>
      <c r="B616" s="38"/>
      <c r="C616" s="71"/>
      <c r="D616" s="71"/>
      <c r="E616" s="74" t="s">
        <v>824</v>
      </c>
      <c r="F616" s="34" t="s">
        <v>823</v>
      </c>
      <c r="G616" s="71"/>
      <c r="H616" s="71"/>
      <c r="I616" s="71"/>
      <c r="J616" s="71"/>
      <c r="K616" s="34" t="s">
        <v>52</v>
      </c>
      <c r="L616" s="34" t="s">
        <v>52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229"/>
      <c r="AN616" s="50"/>
      <c r="AO616" s="254"/>
      <c r="AP616" s="254"/>
      <c r="AQ616" s="253"/>
    </row>
    <row collapsed="false" customFormat="true" customHeight="true" hidden="false" ht="15.75" outlineLevel="0" r="617" s="187">
      <c r="A617" s="229" t="n">
        <v>351</v>
      </c>
      <c r="B617" s="38" t="n">
        <v>8350</v>
      </c>
      <c r="C617" s="71" t="s">
        <v>863</v>
      </c>
      <c r="D617" s="71" t="s">
        <v>599</v>
      </c>
      <c r="E617" s="74" t="s">
        <v>822</v>
      </c>
      <c r="F617" s="34" t="s">
        <v>823</v>
      </c>
      <c r="G617" s="71" t="s">
        <v>869</v>
      </c>
      <c r="H617" s="71" t="n">
        <v>7</v>
      </c>
      <c r="I617" s="71" t="s">
        <v>869</v>
      </c>
      <c r="J617" s="71" t="n">
        <v>2</v>
      </c>
      <c r="K617" s="34" t="s">
        <v>52</v>
      </c>
      <c r="L617" s="34" t="s">
        <v>52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229"/>
      <c r="AN617" s="50"/>
      <c r="AO617" s="254"/>
      <c r="AP617" s="254"/>
      <c r="AQ617" s="253"/>
    </row>
    <row collapsed="false" customFormat="true" customHeight="true" hidden="false" ht="15.75" outlineLevel="0" r="618" s="187">
      <c r="A618" s="229"/>
      <c r="B618" s="38"/>
      <c r="C618" s="71"/>
      <c r="D618" s="71"/>
      <c r="E618" s="74" t="s">
        <v>824</v>
      </c>
      <c r="F618" s="34" t="s">
        <v>823</v>
      </c>
      <c r="G618" s="71"/>
      <c r="H618" s="71"/>
      <c r="I618" s="71"/>
      <c r="J618" s="71"/>
      <c r="K618" s="34" t="s">
        <v>52</v>
      </c>
      <c r="L618" s="34" t="s">
        <v>52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229"/>
      <c r="AN618" s="50"/>
      <c r="AO618" s="254"/>
      <c r="AP618" s="254"/>
      <c r="AQ618" s="253"/>
    </row>
    <row collapsed="false" customFormat="true" customHeight="true" hidden="false" ht="15.75" outlineLevel="0" r="619" s="187">
      <c r="A619" s="229" t="n">
        <v>352</v>
      </c>
      <c r="B619" s="38" t="n">
        <v>8351</v>
      </c>
      <c r="C619" s="71" t="s">
        <v>863</v>
      </c>
      <c r="D619" s="71" t="s">
        <v>599</v>
      </c>
      <c r="E619" s="74" t="s">
        <v>822</v>
      </c>
      <c r="F619" s="34" t="s">
        <v>823</v>
      </c>
      <c r="G619" s="71" t="s">
        <v>869</v>
      </c>
      <c r="H619" s="71" t="n">
        <v>7</v>
      </c>
      <c r="I619" s="71" t="s">
        <v>869</v>
      </c>
      <c r="J619" s="71" t="n">
        <v>2</v>
      </c>
      <c r="K619" s="34" t="s">
        <v>52</v>
      </c>
      <c r="L619" s="34" t="s">
        <v>52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229"/>
      <c r="AN619" s="50"/>
      <c r="AO619" s="254"/>
      <c r="AP619" s="254"/>
      <c r="AQ619" s="253"/>
    </row>
    <row collapsed="false" customFormat="true" customHeight="true" hidden="false" ht="15.75" outlineLevel="0" r="620" s="187">
      <c r="A620" s="229"/>
      <c r="B620" s="38"/>
      <c r="C620" s="71"/>
      <c r="D620" s="71"/>
      <c r="E620" s="74" t="s">
        <v>824</v>
      </c>
      <c r="F620" s="34" t="s">
        <v>823</v>
      </c>
      <c r="G620" s="71"/>
      <c r="H620" s="71"/>
      <c r="I620" s="71"/>
      <c r="J620" s="71"/>
      <c r="K620" s="34" t="s">
        <v>52</v>
      </c>
      <c r="L620" s="34" t="s">
        <v>52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229"/>
      <c r="AN620" s="50"/>
      <c r="AO620" s="254"/>
      <c r="AP620" s="254"/>
      <c r="AQ620" s="253"/>
    </row>
    <row collapsed="false" customFormat="true" customHeight="true" hidden="false" ht="15.75" outlineLevel="0" r="621" s="187">
      <c r="A621" s="229" t="n">
        <v>353</v>
      </c>
      <c r="B621" s="38" t="n">
        <v>8352</v>
      </c>
      <c r="C621" s="71" t="s">
        <v>863</v>
      </c>
      <c r="D621" s="71" t="s">
        <v>599</v>
      </c>
      <c r="E621" s="74" t="s">
        <v>822</v>
      </c>
      <c r="F621" s="34" t="s">
        <v>823</v>
      </c>
      <c r="G621" s="71" t="s">
        <v>869</v>
      </c>
      <c r="H621" s="71" t="n">
        <v>7</v>
      </c>
      <c r="I621" s="71" t="s">
        <v>869</v>
      </c>
      <c r="J621" s="71" t="n">
        <v>2</v>
      </c>
      <c r="K621" s="34" t="s">
        <v>52</v>
      </c>
      <c r="L621" s="34" t="s">
        <v>52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229"/>
      <c r="AN621" s="50"/>
      <c r="AO621" s="254"/>
      <c r="AP621" s="254"/>
      <c r="AQ621" s="253"/>
    </row>
    <row collapsed="false" customFormat="true" customHeight="true" hidden="false" ht="15.75" outlineLevel="0" r="622" s="187">
      <c r="A622" s="229"/>
      <c r="B622" s="38"/>
      <c r="C622" s="71"/>
      <c r="D622" s="71"/>
      <c r="E622" s="74" t="s">
        <v>824</v>
      </c>
      <c r="F622" s="34" t="s">
        <v>823</v>
      </c>
      <c r="G622" s="71"/>
      <c r="H622" s="71"/>
      <c r="I622" s="71"/>
      <c r="J622" s="71"/>
      <c r="K622" s="34" t="s">
        <v>52</v>
      </c>
      <c r="L622" s="34" t="s">
        <v>52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229"/>
      <c r="AN622" s="50"/>
      <c r="AO622" s="254"/>
      <c r="AP622" s="254"/>
      <c r="AQ622" s="253"/>
    </row>
    <row collapsed="false" customFormat="true" customHeight="true" hidden="false" ht="15.75" outlineLevel="0" r="623" s="187">
      <c r="A623" s="229" t="n">
        <v>354</v>
      </c>
      <c r="B623" s="38" t="n">
        <v>8353</v>
      </c>
      <c r="C623" s="71" t="s">
        <v>863</v>
      </c>
      <c r="D623" s="71" t="s">
        <v>599</v>
      </c>
      <c r="E623" s="74" t="s">
        <v>822</v>
      </c>
      <c r="F623" s="34" t="s">
        <v>823</v>
      </c>
      <c r="G623" s="71" t="s">
        <v>869</v>
      </c>
      <c r="H623" s="71" t="n">
        <v>56</v>
      </c>
      <c r="I623" s="71" t="s">
        <v>870</v>
      </c>
      <c r="J623" s="71" t="n">
        <v>7</v>
      </c>
      <c r="K623" s="34" t="s">
        <v>52</v>
      </c>
      <c r="L623" s="34" t="s">
        <v>52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229"/>
      <c r="AN623" s="50"/>
      <c r="AO623" s="254"/>
      <c r="AP623" s="254"/>
      <c r="AQ623" s="253"/>
    </row>
    <row collapsed="false" customFormat="true" customHeight="true" hidden="false" ht="15.75" outlineLevel="0" r="624" s="187">
      <c r="A624" s="229"/>
      <c r="B624" s="38"/>
      <c r="C624" s="71"/>
      <c r="D624" s="71"/>
      <c r="E624" s="74" t="s">
        <v>824</v>
      </c>
      <c r="F624" s="34" t="s">
        <v>823</v>
      </c>
      <c r="G624" s="71"/>
      <c r="H624" s="71"/>
      <c r="I624" s="71"/>
      <c r="J624" s="71"/>
      <c r="K624" s="34" t="s">
        <v>52</v>
      </c>
      <c r="L624" s="34" t="s">
        <v>52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229"/>
      <c r="AN624" s="50"/>
      <c r="AO624" s="254"/>
      <c r="AP624" s="254"/>
      <c r="AQ624" s="253"/>
    </row>
    <row collapsed="false" customFormat="true" customHeight="true" hidden="false" ht="15.75" outlineLevel="0" r="625" s="187">
      <c r="A625" s="229" t="n">
        <v>355</v>
      </c>
      <c r="B625" s="38" t="n">
        <v>8354</v>
      </c>
      <c r="C625" s="71" t="s">
        <v>863</v>
      </c>
      <c r="D625" s="71" t="s">
        <v>599</v>
      </c>
      <c r="E625" s="74" t="s">
        <v>822</v>
      </c>
      <c r="F625" s="34" t="s">
        <v>823</v>
      </c>
      <c r="G625" s="71" t="s">
        <v>869</v>
      </c>
      <c r="H625" s="71" t="n">
        <f aca="false">214-5</f>
        <v>209</v>
      </c>
      <c r="I625" s="71" t="s">
        <v>869</v>
      </c>
      <c r="J625" s="71" t="n">
        <v>5</v>
      </c>
      <c r="K625" s="34" t="s">
        <v>52</v>
      </c>
      <c r="L625" s="34" t="s">
        <v>52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229"/>
      <c r="AN625" s="50"/>
      <c r="AO625" s="254"/>
      <c r="AP625" s="254"/>
      <c r="AQ625" s="253"/>
    </row>
    <row collapsed="false" customFormat="true" customHeight="true" hidden="false" ht="15.75" outlineLevel="0" r="626" s="187">
      <c r="A626" s="229"/>
      <c r="B626" s="38"/>
      <c r="C626" s="71"/>
      <c r="D626" s="71"/>
      <c r="E626" s="74" t="s">
        <v>824</v>
      </c>
      <c r="F626" s="34" t="s">
        <v>823</v>
      </c>
      <c r="G626" s="71"/>
      <c r="H626" s="71"/>
      <c r="I626" s="71"/>
      <c r="J626" s="71"/>
      <c r="K626" s="34" t="s">
        <v>52</v>
      </c>
      <c r="L626" s="34" t="s">
        <v>52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229"/>
      <c r="AN626" s="50"/>
      <c r="AO626" s="254"/>
      <c r="AP626" s="254"/>
      <c r="AQ626" s="253"/>
    </row>
    <row collapsed="false" customFormat="true" customHeight="true" hidden="false" ht="15.75" outlineLevel="0" r="627" s="187">
      <c r="A627" s="229" t="n">
        <v>356</v>
      </c>
      <c r="B627" s="38" t="n">
        <v>8355</v>
      </c>
      <c r="C627" s="71" t="s">
        <v>863</v>
      </c>
      <c r="D627" s="71" t="s">
        <v>599</v>
      </c>
      <c r="E627" s="74" t="s">
        <v>822</v>
      </c>
      <c r="F627" s="34" t="s">
        <v>823</v>
      </c>
      <c r="G627" s="71" t="s">
        <v>869</v>
      </c>
      <c r="H627" s="71" t="n">
        <f aca="false">110</f>
        <v>110</v>
      </c>
      <c r="I627" s="71" t="s">
        <v>869</v>
      </c>
      <c r="J627" s="71" t="n">
        <v>4</v>
      </c>
      <c r="K627" s="34" t="s">
        <v>52</v>
      </c>
      <c r="L627" s="34" t="s">
        <v>52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229"/>
      <c r="AN627" s="50"/>
      <c r="AO627" s="254"/>
      <c r="AP627" s="254"/>
      <c r="AQ627" s="253"/>
    </row>
    <row collapsed="false" customFormat="true" customHeight="true" hidden="false" ht="15.75" outlineLevel="0" r="628" s="187">
      <c r="A628" s="229"/>
      <c r="B628" s="38"/>
      <c r="C628" s="71"/>
      <c r="D628" s="71"/>
      <c r="E628" s="74" t="s">
        <v>824</v>
      </c>
      <c r="F628" s="34" t="s">
        <v>823</v>
      </c>
      <c r="G628" s="71"/>
      <c r="H628" s="71"/>
      <c r="I628" s="71"/>
      <c r="J628" s="71"/>
      <c r="K628" s="34" t="s">
        <v>52</v>
      </c>
      <c r="L628" s="34" t="s">
        <v>52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229"/>
      <c r="AN628" s="50"/>
      <c r="AO628" s="254"/>
      <c r="AP628" s="254"/>
      <c r="AQ628" s="253"/>
    </row>
    <row collapsed="false" customFormat="true" customHeight="true" hidden="false" ht="15.75" outlineLevel="0" r="629" s="187">
      <c r="A629" s="229" t="n">
        <v>357</v>
      </c>
      <c r="B629" s="38" t="n">
        <v>8356</v>
      </c>
      <c r="C629" s="71" t="s">
        <v>863</v>
      </c>
      <c r="D629" s="71" t="s">
        <v>599</v>
      </c>
      <c r="E629" s="74" t="s">
        <v>822</v>
      </c>
      <c r="F629" s="34" t="s">
        <v>823</v>
      </c>
      <c r="G629" s="71" t="s">
        <v>869</v>
      </c>
      <c r="H629" s="71" t="n">
        <v>71</v>
      </c>
      <c r="I629" s="71" t="s">
        <v>870</v>
      </c>
      <c r="J629" s="71" t="n">
        <v>6</v>
      </c>
      <c r="K629" s="34" t="s">
        <v>52</v>
      </c>
      <c r="L629" s="34" t="s">
        <v>52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229"/>
      <c r="AN629" s="50"/>
      <c r="AO629" s="254"/>
      <c r="AP629" s="254"/>
      <c r="AQ629" s="253"/>
    </row>
    <row collapsed="false" customFormat="true" customHeight="true" hidden="false" ht="15.75" outlineLevel="0" r="630" s="187">
      <c r="A630" s="229"/>
      <c r="B630" s="38"/>
      <c r="C630" s="71"/>
      <c r="D630" s="71"/>
      <c r="E630" s="74" t="s">
        <v>824</v>
      </c>
      <c r="F630" s="34" t="s">
        <v>823</v>
      </c>
      <c r="G630" s="71"/>
      <c r="H630" s="71"/>
      <c r="I630" s="71"/>
      <c r="J630" s="71"/>
      <c r="K630" s="34" t="s">
        <v>52</v>
      </c>
      <c r="L630" s="34" t="s">
        <v>52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229"/>
      <c r="AN630" s="50"/>
      <c r="AO630" s="254"/>
      <c r="AP630" s="254"/>
      <c r="AQ630" s="253"/>
    </row>
    <row collapsed="false" customFormat="true" customHeight="true" hidden="false" ht="15.75" outlineLevel="0" r="631" s="187">
      <c r="A631" s="229" t="n">
        <v>358</v>
      </c>
      <c r="B631" s="38" t="n">
        <v>8357</v>
      </c>
      <c r="C631" s="71" t="s">
        <v>863</v>
      </c>
      <c r="D631" s="71" t="s">
        <v>599</v>
      </c>
      <c r="E631" s="74" t="s">
        <v>822</v>
      </c>
      <c r="F631" s="34" t="s">
        <v>823</v>
      </c>
      <c r="G631" s="71" t="s">
        <v>869</v>
      </c>
      <c r="H631" s="71" t="n">
        <v>27</v>
      </c>
      <c r="I631" s="71" t="s">
        <v>869</v>
      </c>
      <c r="J631" s="71" t="n">
        <v>3</v>
      </c>
      <c r="K631" s="34" t="s">
        <v>52</v>
      </c>
      <c r="L631" s="34" t="s">
        <v>52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229"/>
      <c r="AN631" s="50"/>
      <c r="AO631" s="254"/>
      <c r="AP631" s="254"/>
      <c r="AQ631" s="253"/>
    </row>
    <row collapsed="false" customFormat="true" customHeight="true" hidden="false" ht="15.75" outlineLevel="0" r="632" s="187">
      <c r="A632" s="229"/>
      <c r="B632" s="38"/>
      <c r="C632" s="71"/>
      <c r="D632" s="71"/>
      <c r="E632" s="74" t="s">
        <v>824</v>
      </c>
      <c r="F632" s="34" t="s">
        <v>823</v>
      </c>
      <c r="G632" s="71"/>
      <c r="H632" s="71"/>
      <c r="I632" s="71"/>
      <c r="J632" s="71"/>
      <c r="K632" s="34" t="s">
        <v>52</v>
      </c>
      <c r="L632" s="34" t="s">
        <v>52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229"/>
      <c r="AN632" s="50"/>
      <c r="AO632" s="254"/>
      <c r="AP632" s="254"/>
      <c r="AQ632" s="253"/>
    </row>
    <row collapsed="false" customFormat="true" customHeight="true" hidden="false" ht="15.75" outlineLevel="0" r="633" s="187">
      <c r="A633" s="229" t="n">
        <v>359</v>
      </c>
      <c r="B633" s="38" t="n">
        <v>8358</v>
      </c>
      <c r="C633" s="71" t="s">
        <v>863</v>
      </c>
      <c r="D633" s="71" t="s">
        <v>599</v>
      </c>
      <c r="E633" s="74" t="s">
        <v>822</v>
      </c>
      <c r="F633" s="34" t="s">
        <v>823</v>
      </c>
      <c r="G633" s="71" t="s">
        <v>869</v>
      </c>
      <c r="H633" s="71" t="n">
        <v>152</v>
      </c>
      <c r="I633" s="71" t="s">
        <v>870</v>
      </c>
      <c r="J633" s="71" t="n">
        <v>7</v>
      </c>
      <c r="K633" s="34" t="s">
        <v>52</v>
      </c>
      <c r="L633" s="34" t="s">
        <v>52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229"/>
      <c r="AN633" s="50"/>
      <c r="AO633" s="254"/>
      <c r="AP633" s="254"/>
      <c r="AQ633" s="253"/>
    </row>
    <row collapsed="false" customFormat="true" customHeight="true" hidden="false" ht="15.75" outlineLevel="0" r="634" s="187">
      <c r="A634" s="229"/>
      <c r="B634" s="38"/>
      <c r="C634" s="71"/>
      <c r="D634" s="71"/>
      <c r="E634" s="74" t="s">
        <v>824</v>
      </c>
      <c r="F634" s="34" t="s">
        <v>823</v>
      </c>
      <c r="G634" s="71"/>
      <c r="H634" s="71"/>
      <c r="I634" s="71"/>
      <c r="J634" s="71"/>
      <c r="K634" s="34" t="s">
        <v>52</v>
      </c>
      <c r="L634" s="34" t="s">
        <v>52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229"/>
      <c r="AN634" s="50"/>
      <c r="AO634" s="254"/>
      <c r="AP634" s="254"/>
      <c r="AQ634" s="253"/>
    </row>
    <row collapsed="false" customFormat="true" customHeight="true" hidden="false" ht="15.75" outlineLevel="0" r="635" s="187">
      <c r="A635" s="229" t="n">
        <v>360</v>
      </c>
      <c r="B635" s="38" t="n">
        <v>8359</v>
      </c>
      <c r="C635" s="71" t="s">
        <v>863</v>
      </c>
      <c r="D635" s="71" t="s">
        <v>599</v>
      </c>
      <c r="E635" s="74" t="s">
        <v>822</v>
      </c>
      <c r="F635" s="34" t="s">
        <v>823</v>
      </c>
      <c r="G635" s="71" t="s">
        <v>869</v>
      </c>
      <c r="H635" s="71" t="n">
        <f aca="false">46-4</f>
        <v>42</v>
      </c>
      <c r="I635" s="71" t="s">
        <v>869</v>
      </c>
      <c r="J635" s="71" t="n">
        <v>4</v>
      </c>
      <c r="K635" s="34" t="s">
        <v>52</v>
      </c>
      <c r="L635" s="34" t="s">
        <v>52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229"/>
      <c r="AN635" s="50"/>
      <c r="AO635" s="254"/>
      <c r="AP635" s="254"/>
      <c r="AQ635" s="253"/>
    </row>
    <row collapsed="false" customFormat="true" customHeight="true" hidden="false" ht="15.75" outlineLevel="0" r="636" s="187">
      <c r="A636" s="229"/>
      <c r="B636" s="38"/>
      <c r="C636" s="71"/>
      <c r="D636" s="71"/>
      <c r="E636" s="74" t="s">
        <v>824</v>
      </c>
      <c r="F636" s="34" t="s">
        <v>823</v>
      </c>
      <c r="G636" s="71"/>
      <c r="H636" s="71"/>
      <c r="I636" s="71"/>
      <c r="J636" s="71"/>
      <c r="K636" s="34" t="s">
        <v>52</v>
      </c>
      <c r="L636" s="34" t="s">
        <v>52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229"/>
      <c r="AN636" s="50"/>
      <c r="AO636" s="254"/>
      <c r="AP636" s="254"/>
      <c r="AQ636" s="253"/>
    </row>
    <row collapsed="false" customFormat="true" customHeight="true" hidden="false" ht="15.75" outlineLevel="0" r="637" s="187">
      <c r="A637" s="229" t="n">
        <v>361</v>
      </c>
      <c r="B637" s="38" t="n">
        <v>8360</v>
      </c>
      <c r="C637" s="71" t="s">
        <v>863</v>
      </c>
      <c r="D637" s="71" t="s">
        <v>599</v>
      </c>
      <c r="E637" s="74" t="s">
        <v>822</v>
      </c>
      <c r="F637" s="34" t="s">
        <v>823</v>
      </c>
      <c r="G637" s="71" t="s">
        <v>869</v>
      </c>
      <c r="H637" s="71" t="n">
        <f aca="false">49-4</f>
        <v>45</v>
      </c>
      <c r="I637" s="71" t="s">
        <v>869</v>
      </c>
      <c r="J637" s="71" t="n">
        <v>4</v>
      </c>
      <c r="K637" s="34" t="s">
        <v>52</v>
      </c>
      <c r="L637" s="34" t="s">
        <v>52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229"/>
      <c r="AN637" s="50"/>
      <c r="AO637" s="254"/>
      <c r="AP637" s="254"/>
      <c r="AQ637" s="253"/>
    </row>
    <row collapsed="false" customFormat="true" customHeight="true" hidden="false" ht="15.75" outlineLevel="0" r="638" s="187">
      <c r="A638" s="229"/>
      <c r="B638" s="38"/>
      <c r="C638" s="71"/>
      <c r="D638" s="71"/>
      <c r="E638" s="74" t="s">
        <v>824</v>
      </c>
      <c r="F638" s="34" t="s">
        <v>823</v>
      </c>
      <c r="G638" s="71"/>
      <c r="H638" s="71"/>
      <c r="I638" s="71"/>
      <c r="J638" s="71"/>
      <c r="K638" s="34" t="s">
        <v>52</v>
      </c>
      <c r="L638" s="34" t="s">
        <v>52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229"/>
      <c r="AN638" s="50"/>
      <c r="AO638" s="254"/>
      <c r="AP638" s="254"/>
      <c r="AQ638" s="253"/>
    </row>
    <row collapsed="false" customFormat="true" customHeight="true" hidden="false" ht="15.75" outlineLevel="0" r="639" s="187">
      <c r="A639" s="229" t="n">
        <v>362</v>
      </c>
      <c r="B639" s="38" t="n">
        <v>8361</v>
      </c>
      <c r="C639" s="71" t="s">
        <v>863</v>
      </c>
      <c r="D639" s="71" t="s">
        <v>599</v>
      </c>
      <c r="E639" s="74" t="s">
        <v>822</v>
      </c>
      <c r="F639" s="34" t="s">
        <v>823</v>
      </c>
      <c r="G639" s="71" t="s">
        <v>869</v>
      </c>
      <c r="H639" s="71" t="n">
        <f aca="false">43-6</f>
        <v>37</v>
      </c>
      <c r="I639" s="71" t="s">
        <v>869</v>
      </c>
      <c r="J639" s="71" t="n">
        <v>6</v>
      </c>
      <c r="K639" s="34" t="s">
        <v>52</v>
      </c>
      <c r="L639" s="34" t="s">
        <v>52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229"/>
      <c r="AN639" s="50"/>
      <c r="AO639" s="254"/>
      <c r="AP639" s="254"/>
      <c r="AQ639" s="253"/>
    </row>
    <row collapsed="false" customFormat="true" customHeight="true" hidden="false" ht="15.75" outlineLevel="0" r="640" s="187">
      <c r="A640" s="229"/>
      <c r="B640" s="38"/>
      <c r="C640" s="71"/>
      <c r="D640" s="71"/>
      <c r="E640" s="74" t="s">
        <v>824</v>
      </c>
      <c r="F640" s="34" t="s">
        <v>823</v>
      </c>
      <c r="G640" s="71"/>
      <c r="H640" s="71"/>
      <c r="I640" s="71"/>
      <c r="J640" s="71"/>
      <c r="K640" s="34" t="s">
        <v>52</v>
      </c>
      <c r="L640" s="34" t="s">
        <v>52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229"/>
      <c r="AN640" s="50"/>
      <c r="AO640" s="254"/>
      <c r="AP640" s="254"/>
      <c r="AQ640" s="253"/>
    </row>
    <row collapsed="false" customFormat="true" customHeight="true" hidden="false" ht="15.75" outlineLevel="0" r="641" s="187">
      <c r="A641" s="229" t="n">
        <v>363</v>
      </c>
      <c r="B641" s="38" t="n">
        <v>8362</v>
      </c>
      <c r="C641" s="71" t="s">
        <v>863</v>
      </c>
      <c r="D641" s="71" t="s">
        <v>599</v>
      </c>
      <c r="E641" s="74" t="s">
        <v>822</v>
      </c>
      <c r="F641" s="34" t="s">
        <v>823</v>
      </c>
      <c r="G641" s="71" t="s">
        <v>869</v>
      </c>
      <c r="H641" s="71" t="n">
        <v>42</v>
      </c>
      <c r="I641" s="71" t="s">
        <v>869</v>
      </c>
      <c r="J641" s="71" t="n">
        <v>5</v>
      </c>
      <c r="K641" s="34" t="s">
        <v>52</v>
      </c>
      <c r="L641" s="34" t="s">
        <v>52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229"/>
      <c r="AN641" s="50"/>
      <c r="AO641" s="254"/>
      <c r="AP641" s="254"/>
      <c r="AQ641" s="253"/>
    </row>
    <row collapsed="false" customFormat="true" customHeight="true" hidden="false" ht="15.75" outlineLevel="0" r="642" s="187">
      <c r="A642" s="229"/>
      <c r="B642" s="38"/>
      <c r="C642" s="71"/>
      <c r="D642" s="71"/>
      <c r="E642" s="74" t="s">
        <v>824</v>
      </c>
      <c r="F642" s="34" t="s">
        <v>823</v>
      </c>
      <c r="G642" s="71"/>
      <c r="H642" s="71"/>
      <c r="I642" s="71"/>
      <c r="J642" s="71"/>
      <c r="K642" s="34" t="s">
        <v>52</v>
      </c>
      <c r="L642" s="34" t="s">
        <v>52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229"/>
      <c r="AN642" s="50"/>
      <c r="AO642" s="254"/>
      <c r="AP642" s="254"/>
      <c r="AQ642" s="253"/>
    </row>
    <row collapsed="false" customFormat="true" customHeight="true" hidden="false" ht="15.75" outlineLevel="0" r="643" s="187">
      <c r="A643" s="229" t="n">
        <v>364</v>
      </c>
      <c r="B643" s="38" t="n">
        <v>8363</v>
      </c>
      <c r="C643" s="71" t="s">
        <v>863</v>
      </c>
      <c r="D643" s="71" t="s">
        <v>599</v>
      </c>
      <c r="E643" s="74" t="s">
        <v>822</v>
      </c>
      <c r="F643" s="34" t="s">
        <v>823</v>
      </c>
      <c r="G643" s="71" t="s">
        <v>869</v>
      </c>
      <c r="H643" s="71" t="n">
        <v>71</v>
      </c>
      <c r="I643" s="71" t="s">
        <v>870</v>
      </c>
      <c r="J643" s="71" t="n">
        <v>2</v>
      </c>
      <c r="K643" s="34" t="s">
        <v>52</v>
      </c>
      <c r="L643" s="34" t="s">
        <v>52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229"/>
      <c r="AN643" s="50"/>
      <c r="AO643" s="254"/>
      <c r="AP643" s="254"/>
      <c r="AQ643" s="253"/>
    </row>
    <row collapsed="false" customFormat="true" customHeight="true" hidden="false" ht="15.75" outlineLevel="0" r="644" s="187">
      <c r="A644" s="229"/>
      <c r="B644" s="38"/>
      <c r="C644" s="71"/>
      <c r="D644" s="71"/>
      <c r="E644" s="74" t="s">
        <v>824</v>
      </c>
      <c r="F644" s="34" t="s">
        <v>823</v>
      </c>
      <c r="G644" s="71"/>
      <c r="H644" s="71"/>
      <c r="I644" s="71"/>
      <c r="J644" s="71"/>
      <c r="K644" s="34" t="s">
        <v>52</v>
      </c>
      <c r="L644" s="34" t="s">
        <v>52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229"/>
      <c r="AN644" s="50"/>
      <c r="AO644" s="254"/>
      <c r="AP644" s="254"/>
      <c r="AQ644" s="253"/>
    </row>
    <row collapsed="false" customFormat="true" customHeight="true" hidden="false" ht="15.75" outlineLevel="0" r="645" s="187">
      <c r="A645" s="229" t="n">
        <v>365</v>
      </c>
      <c r="B645" s="38" t="n">
        <v>8364</v>
      </c>
      <c r="C645" s="71" t="s">
        <v>863</v>
      </c>
      <c r="D645" s="71" t="s">
        <v>599</v>
      </c>
      <c r="E645" s="74" t="s">
        <v>822</v>
      </c>
      <c r="F645" s="34" t="s">
        <v>823</v>
      </c>
      <c r="G645" s="71" t="s">
        <v>869</v>
      </c>
      <c r="H645" s="71" t="n">
        <v>16</v>
      </c>
      <c r="I645" s="71" t="s">
        <v>870</v>
      </c>
      <c r="J645" s="71" t="n">
        <v>2</v>
      </c>
      <c r="K645" s="34" t="s">
        <v>52</v>
      </c>
      <c r="L645" s="34" t="s">
        <v>52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229"/>
      <c r="AN645" s="50"/>
      <c r="AO645" s="254"/>
      <c r="AP645" s="254"/>
      <c r="AQ645" s="253"/>
    </row>
    <row collapsed="false" customFormat="true" customHeight="true" hidden="false" ht="15.75" outlineLevel="0" r="646" s="187">
      <c r="A646" s="229"/>
      <c r="B646" s="38"/>
      <c r="C646" s="71"/>
      <c r="D646" s="71"/>
      <c r="E646" s="74" t="s">
        <v>824</v>
      </c>
      <c r="F646" s="34" t="s">
        <v>823</v>
      </c>
      <c r="G646" s="71"/>
      <c r="H646" s="71"/>
      <c r="I646" s="71"/>
      <c r="J646" s="71"/>
      <c r="K646" s="34" t="s">
        <v>52</v>
      </c>
      <c r="L646" s="34" t="s">
        <v>52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229"/>
      <c r="AN646" s="50"/>
      <c r="AO646" s="254"/>
      <c r="AP646" s="254"/>
      <c r="AQ646" s="253"/>
    </row>
    <row collapsed="false" customFormat="true" customHeight="true" hidden="false" ht="15.75" outlineLevel="0" r="647" s="187">
      <c r="A647" s="229" t="n">
        <v>366</v>
      </c>
      <c r="B647" s="38" t="n">
        <v>8365</v>
      </c>
      <c r="C647" s="71" t="s">
        <v>863</v>
      </c>
      <c r="D647" s="71" t="s">
        <v>599</v>
      </c>
      <c r="E647" s="74" t="s">
        <v>822</v>
      </c>
      <c r="F647" s="34" t="s">
        <v>823</v>
      </c>
      <c r="G647" s="71" t="s">
        <v>869</v>
      </c>
      <c r="H647" s="71" t="n">
        <v>17</v>
      </c>
      <c r="I647" s="71" t="s">
        <v>870</v>
      </c>
      <c r="J647" s="71" t="n">
        <v>2</v>
      </c>
      <c r="K647" s="34" t="s">
        <v>52</v>
      </c>
      <c r="L647" s="34" t="s">
        <v>52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229"/>
      <c r="AN647" s="50"/>
      <c r="AO647" s="254"/>
      <c r="AP647" s="254"/>
      <c r="AQ647" s="253"/>
    </row>
    <row collapsed="false" customFormat="true" customHeight="true" hidden="false" ht="15.75" outlineLevel="0" r="648" s="187">
      <c r="A648" s="229"/>
      <c r="B648" s="38"/>
      <c r="C648" s="71"/>
      <c r="D648" s="71"/>
      <c r="E648" s="74" t="s">
        <v>824</v>
      </c>
      <c r="F648" s="34" t="s">
        <v>823</v>
      </c>
      <c r="G648" s="71"/>
      <c r="H648" s="71"/>
      <c r="I648" s="71"/>
      <c r="J648" s="71"/>
      <c r="K648" s="34" t="s">
        <v>52</v>
      </c>
      <c r="L648" s="34" t="s">
        <v>52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229"/>
      <c r="AN648" s="50"/>
      <c r="AO648" s="254"/>
      <c r="AP648" s="254"/>
      <c r="AQ648" s="253"/>
    </row>
    <row collapsed="false" customFormat="true" customHeight="true" hidden="false" ht="15.75" outlineLevel="0" r="649" s="187">
      <c r="A649" s="229" t="n">
        <v>367</v>
      </c>
      <c r="B649" s="38" t="n">
        <v>8366</v>
      </c>
      <c r="C649" s="71" t="s">
        <v>863</v>
      </c>
      <c r="D649" s="71" t="s">
        <v>599</v>
      </c>
      <c r="E649" s="74" t="s">
        <v>822</v>
      </c>
      <c r="F649" s="34" t="s">
        <v>823</v>
      </c>
      <c r="G649" s="71" t="s">
        <v>869</v>
      </c>
      <c r="H649" s="71" t="n">
        <v>25</v>
      </c>
      <c r="I649" s="71" t="s">
        <v>870</v>
      </c>
      <c r="J649" s="71" t="n">
        <v>3</v>
      </c>
      <c r="K649" s="34" t="s">
        <v>52</v>
      </c>
      <c r="L649" s="34" t="s">
        <v>52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229"/>
      <c r="AN649" s="50"/>
      <c r="AO649" s="254"/>
      <c r="AP649" s="254"/>
      <c r="AQ649" s="253"/>
    </row>
    <row collapsed="false" customFormat="true" customHeight="true" hidden="false" ht="15.75" outlineLevel="0" r="650" s="187">
      <c r="A650" s="229"/>
      <c r="B650" s="38"/>
      <c r="C650" s="71"/>
      <c r="D650" s="71"/>
      <c r="E650" s="74" t="s">
        <v>824</v>
      </c>
      <c r="F650" s="34" t="s">
        <v>823</v>
      </c>
      <c r="G650" s="71"/>
      <c r="H650" s="71"/>
      <c r="I650" s="71"/>
      <c r="J650" s="71"/>
      <c r="K650" s="34" t="s">
        <v>52</v>
      </c>
      <c r="L650" s="34" t="s">
        <v>52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229"/>
      <c r="AN650" s="50"/>
      <c r="AO650" s="254"/>
      <c r="AP650" s="254"/>
      <c r="AQ650" s="253"/>
    </row>
    <row collapsed="false" customFormat="true" customHeight="true" hidden="false" ht="15.75" outlineLevel="0" r="651" s="187">
      <c r="A651" s="229" t="n">
        <v>368</v>
      </c>
      <c r="B651" s="38" t="n">
        <v>8367</v>
      </c>
      <c r="C651" s="71" t="s">
        <v>863</v>
      </c>
      <c r="D651" s="71" t="s">
        <v>599</v>
      </c>
      <c r="E651" s="74" t="s">
        <v>822</v>
      </c>
      <c r="F651" s="34" t="s">
        <v>823</v>
      </c>
      <c r="G651" s="71" t="s">
        <v>869</v>
      </c>
      <c r="H651" s="71" t="n">
        <v>22</v>
      </c>
      <c r="I651" s="71" t="s">
        <v>869</v>
      </c>
      <c r="J651" s="71" t="n">
        <v>3</v>
      </c>
      <c r="K651" s="34" t="s">
        <v>52</v>
      </c>
      <c r="L651" s="34" t="s">
        <v>52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229"/>
      <c r="AN651" s="50"/>
      <c r="AO651" s="254"/>
      <c r="AP651" s="254"/>
      <c r="AQ651" s="253"/>
    </row>
    <row collapsed="false" customFormat="true" customHeight="true" hidden="false" ht="15.75" outlineLevel="0" r="652" s="187">
      <c r="A652" s="229"/>
      <c r="B652" s="38"/>
      <c r="C652" s="71"/>
      <c r="D652" s="71"/>
      <c r="E652" s="74" t="s">
        <v>824</v>
      </c>
      <c r="F652" s="34" t="s">
        <v>823</v>
      </c>
      <c r="G652" s="71"/>
      <c r="H652" s="71"/>
      <c r="I652" s="71"/>
      <c r="J652" s="71"/>
      <c r="K652" s="34" t="s">
        <v>52</v>
      </c>
      <c r="L652" s="34" t="s">
        <v>52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229"/>
      <c r="AN652" s="50"/>
      <c r="AO652" s="254"/>
      <c r="AP652" s="254"/>
      <c r="AQ652" s="253"/>
    </row>
    <row collapsed="false" customFormat="true" customHeight="true" hidden="false" ht="15.75" outlineLevel="0" r="653" s="187">
      <c r="A653" s="229" t="n">
        <v>369</v>
      </c>
      <c r="B653" s="38" t="n">
        <v>8368</v>
      </c>
      <c r="C653" s="71" t="s">
        <v>863</v>
      </c>
      <c r="D653" s="71" t="s">
        <v>599</v>
      </c>
      <c r="E653" s="74" t="s">
        <v>822</v>
      </c>
      <c r="F653" s="34" t="s">
        <v>823</v>
      </c>
      <c r="G653" s="71" t="s">
        <v>869</v>
      </c>
      <c r="H653" s="71" t="n">
        <v>13</v>
      </c>
      <c r="I653" s="71" t="s">
        <v>869</v>
      </c>
      <c r="J653" s="71" t="n">
        <v>1</v>
      </c>
      <c r="K653" s="34" t="s">
        <v>52</v>
      </c>
      <c r="L653" s="34" t="s">
        <v>52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229"/>
      <c r="AN653" s="50"/>
      <c r="AO653" s="254"/>
      <c r="AP653" s="254"/>
      <c r="AQ653" s="253"/>
    </row>
    <row collapsed="false" customFormat="true" customHeight="true" hidden="false" ht="15.75" outlineLevel="0" r="654" s="187">
      <c r="A654" s="229"/>
      <c r="B654" s="38"/>
      <c r="C654" s="71"/>
      <c r="D654" s="71"/>
      <c r="E654" s="74" t="s">
        <v>824</v>
      </c>
      <c r="F654" s="34" t="s">
        <v>823</v>
      </c>
      <c r="G654" s="71"/>
      <c r="H654" s="71"/>
      <c r="I654" s="71"/>
      <c r="J654" s="71"/>
      <c r="K654" s="34" t="s">
        <v>52</v>
      </c>
      <c r="L654" s="34" t="s">
        <v>52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229"/>
      <c r="AN654" s="50"/>
      <c r="AO654" s="254"/>
      <c r="AP654" s="254"/>
      <c r="AQ654" s="253"/>
    </row>
    <row collapsed="false" customFormat="true" customHeight="true" hidden="false" ht="15.75" outlineLevel="0" r="655" s="187">
      <c r="A655" s="229" t="n">
        <v>370</v>
      </c>
      <c r="B655" s="38" t="n">
        <v>8369</v>
      </c>
      <c r="C655" s="71" t="s">
        <v>863</v>
      </c>
      <c r="D655" s="71" t="s">
        <v>599</v>
      </c>
      <c r="E655" s="74" t="s">
        <v>822</v>
      </c>
      <c r="F655" s="34" t="s">
        <v>823</v>
      </c>
      <c r="G655" s="71" t="s">
        <v>869</v>
      </c>
      <c r="H655" s="71" t="n">
        <v>22</v>
      </c>
      <c r="I655" s="71" t="s">
        <v>869</v>
      </c>
      <c r="J655" s="71" t="n">
        <v>3</v>
      </c>
      <c r="K655" s="34" t="s">
        <v>52</v>
      </c>
      <c r="L655" s="34" t="s">
        <v>52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229"/>
      <c r="AN655" s="50"/>
      <c r="AO655" s="254"/>
      <c r="AP655" s="254"/>
      <c r="AQ655" s="253"/>
    </row>
    <row collapsed="false" customFormat="true" customHeight="true" hidden="false" ht="15.75" outlineLevel="0" r="656" s="187">
      <c r="A656" s="229"/>
      <c r="B656" s="38"/>
      <c r="C656" s="71"/>
      <c r="D656" s="71"/>
      <c r="E656" s="74" t="s">
        <v>824</v>
      </c>
      <c r="F656" s="34" t="s">
        <v>823</v>
      </c>
      <c r="G656" s="71"/>
      <c r="H656" s="71"/>
      <c r="I656" s="71"/>
      <c r="J656" s="71"/>
      <c r="K656" s="34" t="s">
        <v>52</v>
      </c>
      <c r="L656" s="34" t="s">
        <v>52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229"/>
      <c r="AN656" s="50"/>
      <c r="AO656" s="254"/>
      <c r="AP656" s="254"/>
      <c r="AQ656" s="253"/>
    </row>
    <row collapsed="false" customFormat="true" customHeight="true" hidden="false" ht="15.75" outlineLevel="0" r="657" s="187">
      <c r="A657" s="229" t="n">
        <v>371</v>
      </c>
      <c r="B657" s="38" t="n">
        <v>8370</v>
      </c>
      <c r="C657" s="71" t="s">
        <v>863</v>
      </c>
      <c r="D657" s="71" t="s">
        <v>599</v>
      </c>
      <c r="E657" s="74" t="s">
        <v>822</v>
      </c>
      <c r="F657" s="34" t="s">
        <v>823</v>
      </c>
      <c r="G657" s="71" t="s">
        <v>869</v>
      </c>
      <c r="H657" s="71" t="n">
        <v>38</v>
      </c>
      <c r="I657" s="71" t="s">
        <v>870</v>
      </c>
      <c r="J657" s="71" t="n">
        <v>4</v>
      </c>
      <c r="K657" s="34" t="s">
        <v>52</v>
      </c>
      <c r="L657" s="34" t="s">
        <v>52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229"/>
      <c r="AN657" s="50"/>
      <c r="AO657" s="254"/>
      <c r="AP657" s="254"/>
      <c r="AQ657" s="253"/>
    </row>
    <row collapsed="false" customFormat="true" customHeight="true" hidden="false" ht="15.75" outlineLevel="0" r="658" s="187">
      <c r="A658" s="229"/>
      <c r="B658" s="38"/>
      <c r="C658" s="71"/>
      <c r="D658" s="71"/>
      <c r="E658" s="74" t="s">
        <v>824</v>
      </c>
      <c r="F658" s="34" t="s">
        <v>823</v>
      </c>
      <c r="G658" s="71"/>
      <c r="H658" s="71"/>
      <c r="I658" s="71"/>
      <c r="J658" s="71"/>
      <c r="K658" s="34" t="s">
        <v>52</v>
      </c>
      <c r="L658" s="34" t="s">
        <v>52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229"/>
      <c r="AN658" s="50"/>
      <c r="AO658" s="254"/>
      <c r="AP658" s="254"/>
      <c r="AQ658" s="253"/>
    </row>
    <row collapsed="false" customFormat="true" customHeight="true" hidden="false" ht="15.75" outlineLevel="0" r="659" s="187">
      <c r="A659" s="229" t="n">
        <v>372</v>
      </c>
      <c r="B659" s="38" t="n">
        <v>8371</v>
      </c>
      <c r="C659" s="71" t="s">
        <v>863</v>
      </c>
      <c r="D659" s="71" t="s">
        <v>599</v>
      </c>
      <c r="E659" s="74" t="s">
        <v>822</v>
      </c>
      <c r="F659" s="34" t="s">
        <v>823</v>
      </c>
      <c r="G659" s="71" t="s">
        <v>869</v>
      </c>
      <c r="H659" s="71" t="n">
        <v>37</v>
      </c>
      <c r="I659" s="71" t="s">
        <v>870</v>
      </c>
      <c r="J659" s="71" t="n">
        <v>3</v>
      </c>
      <c r="K659" s="34" t="s">
        <v>52</v>
      </c>
      <c r="L659" s="34" t="s">
        <v>52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229"/>
      <c r="AN659" s="50"/>
      <c r="AO659" s="254"/>
      <c r="AP659" s="254"/>
      <c r="AQ659" s="253"/>
    </row>
    <row collapsed="false" customFormat="true" customHeight="true" hidden="false" ht="15.75" outlineLevel="0" r="660" s="187">
      <c r="A660" s="229"/>
      <c r="B660" s="38"/>
      <c r="C660" s="71"/>
      <c r="D660" s="71"/>
      <c r="E660" s="74" t="s">
        <v>824</v>
      </c>
      <c r="F660" s="34" t="s">
        <v>823</v>
      </c>
      <c r="G660" s="71"/>
      <c r="H660" s="71"/>
      <c r="I660" s="71"/>
      <c r="J660" s="71"/>
      <c r="K660" s="34" t="s">
        <v>52</v>
      </c>
      <c r="L660" s="34" t="s">
        <v>52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229"/>
      <c r="AN660" s="50"/>
      <c r="AO660" s="254"/>
      <c r="AP660" s="254"/>
      <c r="AQ660" s="253"/>
    </row>
    <row collapsed="false" customFormat="true" customHeight="true" hidden="false" ht="15.75" outlineLevel="0" r="661" s="187">
      <c r="A661" s="229" t="n">
        <v>373</v>
      </c>
      <c r="B661" s="38" t="n">
        <v>8372</v>
      </c>
      <c r="C661" s="71" t="s">
        <v>863</v>
      </c>
      <c r="D661" s="71" t="s">
        <v>599</v>
      </c>
      <c r="E661" s="74" t="s">
        <v>822</v>
      </c>
      <c r="F661" s="34" t="s">
        <v>823</v>
      </c>
      <c r="G661" s="71" t="s">
        <v>869</v>
      </c>
      <c r="H661" s="71" t="n">
        <f aca="false">42-4</f>
        <v>38</v>
      </c>
      <c r="I661" s="71" t="s">
        <v>870</v>
      </c>
      <c r="J661" s="71" t="n">
        <v>4</v>
      </c>
      <c r="K661" s="34" t="s">
        <v>52</v>
      </c>
      <c r="L661" s="34" t="s">
        <v>52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229"/>
      <c r="AN661" s="50"/>
      <c r="AO661" s="254"/>
      <c r="AP661" s="254"/>
      <c r="AQ661" s="253"/>
    </row>
    <row collapsed="false" customFormat="true" customHeight="true" hidden="false" ht="15.75" outlineLevel="0" r="662" s="187">
      <c r="A662" s="229"/>
      <c r="B662" s="38"/>
      <c r="C662" s="71"/>
      <c r="D662" s="71"/>
      <c r="E662" s="74" t="s">
        <v>824</v>
      </c>
      <c r="F662" s="34" t="s">
        <v>823</v>
      </c>
      <c r="G662" s="71"/>
      <c r="H662" s="71"/>
      <c r="I662" s="71"/>
      <c r="J662" s="71"/>
      <c r="K662" s="34" t="s">
        <v>52</v>
      </c>
      <c r="L662" s="34" t="s">
        <v>52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229"/>
      <c r="AN662" s="50"/>
      <c r="AO662" s="254"/>
      <c r="AP662" s="254"/>
      <c r="AQ662" s="253"/>
    </row>
    <row collapsed="false" customFormat="true" customHeight="true" hidden="false" ht="15.75" outlineLevel="0" r="663" s="187">
      <c r="A663" s="229" t="n">
        <v>374</v>
      </c>
      <c r="B663" s="38" t="n">
        <v>8373</v>
      </c>
      <c r="C663" s="71" t="s">
        <v>863</v>
      </c>
      <c r="D663" s="71" t="s">
        <v>599</v>
      </c>
      <c r="E663" s="74" t="s">
        <v>822</v>
      </c>
      <c r="F663" s="34" t="s">
        <v>823</v>
      </c>
      <c r="G663" s="71" t="s">
        <v>869</v>
      </c>
      <c r="H663" s="71" t="n">
        <v>8</v>
      </c>
      <c r="I663" s="71" t="s">
        <v>870</v>
      </c>
      <c r="J663" s="71" t="n">
        <v>2</v>
      </c>
      <c r="K663" s="34" t="s">
        <v>52</v>
      </c>
      <c r="L663" s="34" t="s">
        <v>52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229"/>
      <c r="AN663" s="50"/>
      <c r="AO663" s="254"/>
      <c r="AP663" s="254"/>
      <c r="AQ663" s="253"/>
    </row>
    <row collapsed="false" customFormat="true" customHeight="true" hidden="false" ht="15.75" outlineLevel="0" r="664" s="187">
      <c r="A664" s="229"/>
      <c r="B664" s="38"/>
      <c r="C664" s="71"/>
      <c r="D664" s="71"/>
      <c r="E664" s="74" t="s">
        <v>824</v>
      </c>
      <c r="F664" s="34" t="s">
        <v>823</v>
      </c>
      <c r="G664" s="71"/>
      <c r="H664" s="71"/>
      <c r="I664" s="71"/>
      <c r="J664" s="71"/>
      <c r="K664" s="34" t="s">
        <v>52</v>
      </c>
      <c r="L664" s="34" t="s">
        <v>52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229"/>
      <c r="AN664" s="50"/>
      <c r="AO664" s="254"/>
      <c r="AP664" s="254"/>
      <c r="AQ664" s="253"/>
    </row>
    <row collapsed="false" customFormat="true" customHeight="true" hidden="false" ht="15.75" outlineLevel="0" r="665" s="187">
      <c r="A665" s="229" t="n">
        <v>375</v>
      </c>
      <c r="B665" s="38" t="n">
        <v>8374</v>
      </c>
      <c r="C665" s="71" t="s">
        <v>863</v>
      </c>
      <c r="D665" s="71" t="s">
        <v>599</v>
      </c>
      <c r="E665" s="74" t="s">
        <v>822</v>
      </c>
      <c r="F665" s="34" t="s">
        <v>823</v>
      </c>
      <c r="G665" s="71" t="s">
        <v>869</v>
      </c>
      <c r="H665" s="71" t="n">
        <v>71</v>
      </c>
      <c r="I665" s="71" t="s">
        <v>870</v>
      </c>
      <c r="J665" s="71" t="n">
        <v>2</v>
      </c>
      <c r="K665" s="34" t="s">
        <v>52</v>
      </c>
      <c r="L665" s="34" t="s">
        <v>52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229"/>
      <c r="AN665" s="50"/>
      <c r="AO665" s="254"/>
      <c r="AP665" s="254"/>
      <c r="AQ665" s="253"/>
    </row>
    <row collapsed="false" customFormat="true" customHeight="true" hidden="false" ht="15.75" outlineLevel="0" r="666" s="187">
      <c r="A666" s="229"/>
      <c r="B666" s="38"/>
      <c r="C666" s="71"/>
      <c r="D666" s="71"/>
      <c r="E666" s="74" t="s">
        <v>824</v>
      </c>
      <c r="F666" s="34" t="s">
        <v>823</v>
      </c>
      <c r="G666" s="71"/>
      <c r="H666" s="71"/>
      <c r="I666" s="71"/>
      <c r="J666" s="71"/>
      <c r="K666" s="34" t="s">
        <v>52</v>
      </c>
      <c r="L666" s="34" t="s">
        <v>52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229"/>
      <c r="AN666" s="50"/>
      <c r="AO666" s="254"/>
      <c r="AP666" s="254"/>
      <c r="AQ666" s="253"/>
    </row>
    <row collapsed="false" customFormat="true" customHeight="true" hidden="false" ht="15.75" outlineLevel="0" r="667" s="187">
      <c r="A667" s="229" t="n">
        <v>376</v>
      </c>
      <c r="B667" s="38" t="n">
        <v>8375</v>
      </c>
      <c r="C667" s="71" t="s">
        <v>863</v>
      </c>
      <c r="D667" s="71" t="s">
        <v>599</v>
      </c>
      <c r="E667" s="74" t="s">
        <v>822</v>
      </c>
      <c r="F667" s="34" t="s">
        <v>823</v>
      </c>
      <c r="G667" s="71" t="s">
        <v>869</v>
      </c>
      <c r="H667" s="71" t="n">
        <v>8</v>
      </c>
      <c r="I667" s="71" t="s">
        <v>869</v>
      </c>
      <c r="J667" s="71" t="n">
        <v>2</v>
      </c>
      <c r="K667" s="34" t="s">
        <v>52</v>
      </c>
      <c r="L667" s="34" t="s">
        <v>52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229"/>
      <c r="AN667" s="50"/>
      <c r="AO667" s="254"/>
      <c r="AP667" s="254"/>
      <c r="AQ667" s="253"/>
    </row>
    <row collapsed="false" customFormat="true" customHeight="true" hidden="false" ht="15.75" outlineLevel="0" r="668" s="187">
      <c r="A668" s="229"/>
      <c r="B668" s="38"/>
      <c r="C668" s="71"/>
      <c r="D668" s="71"/>
      <c r="E668" s="74" t="s">
        <v>824</v>
      </c>
      <c r="F668" s="34" t="s">
        <v>823</v>
      </c>
      <c r="G668" s="71"/>
      <c r="H668" s="71"/>
      <c r="I668" s="71"/>
      <c r="J668" s="71"/>
      <c r="K668" s="34" t="s">
        <v>52</v>
      </c>
      <c r="L668" s="34" t="s">
        <v>52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229"/>
      <c r="AN668" s="50"/>
      <c r="AO668" s="254"/>
      <c r="AP668" s="254"/>
      <c r="AQ668" s="253"/>
    </row>
    <row collapsed="false" customFormat="true" customHeight="true" hidden="false" ht="15.75" outlineLevel="0" r="669" s="187">
      <c r="A669" s="229" t="n">
        <v>377</v>
      </c>
      <c r="B669" s="38" t="n">
        <v>8376</v>
      </c>
      <c r="C669" s="71" t="s">
        <v>863</v>
      </c>
      <c r="D669" s="71" t="s">
        <v>599</v>
      </c>
      <c r="E669" s="74" t="s">
        <v>822</v>
      </c>
      <c r="F669" s="34" t="s">
        <v>823</v>
      </c>
      <c r="G669" s="71" t="s">
        <v>869</v>
      </c>
      <c r="H669" s="71" t="n">
        <v>38</v>
      </c>
      <c r="I669" s="71" t="s">
        <v>870</v>
      </c>
      <c r="J669" s="71" t="n">
        <v>4</v>
      </c>
      <c r="K669" s="34" t="s">
        <v>52</v>
      </c>
      <c r="L669" s="34" t="s">
        <v>52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229"/>
      <c r="AN669" s="50"/>
      <c r="AO669" s="254"/>
      <c r="AP669" s="254"/>
      <c r="AQ669" s="253"/>
    </row>
    <row collapsed="false" customFormat="true" customHeight="true" hidden="false" ht="15.75" outlineLevel="0" r="670" s="187">
      <c r="A670" s="229"/>
      <c r="B670" s="38"/>
      <c r="C670" s="71"/>
      <c r="D670" s="71"/>
      <c r="E670" s="74" t="s">
        <v>824</v>
      </c>
      <c r="F670" s="34" t="s">
        <v>823</v>
      </c>
      <c r="G670" s="71"/>
      <c r="H670" s="71"/>
      <c r="I670" s="71"/>
      <c r="J670" s="71"/>
      <c r="K670" s="34" t="s">
        <v>52</v>
      </c>
      <c r="L670" s="34" t="s">
        <v>52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229"/>
      <c r="AN670" s="50"/>
      <c r="AO670" s="254"/>
      <c r="AP670" s="254"/>
      <c r="AQ670" s="253"/>
    </row>
    <row collapsed="false" customFormat="true" customHeight="true" hidden="false" ht="15.75" outlineLevel="0" r="671" s="187">
      <c r="A671" s="229" t="n">
        <v>378</v>
      </c>
      <c r="B671" s="38" t="n">
        <v>8377</v>
      </c>
      <c r="C671" s="71" t="s">
        <v>863</v>
      </c>
      <c r="D671" s="71" t="s">
        <v>599</v>
      </c>
      <c r="E671" s="74" t="s">
        <v>822</v>
      </c>
      <c r="F671" s="34" t="s">
        <v>823</v>
      </c>
      <c r="G671" s="71" t="s">
        <v>869</v>
      </c>
      <c r="H671" s="71" t="n">
        <v>28</v>
      </c>
      <c r="I671" s="71" t="s">
        <v>869</v>
      </c>
      <c r="J671" s="71" t="n">
        <v>4</v>
      </c>
      <c r="K671" s="34" t="s">
        <v>52</v>
      </c>
      <c r="L671" s="34" t="s">
        <v>52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229"/>
      <c r="AN671" s="50"/>
      <c r="AO671" s="254"/>
      <c r="AP671" s="254"/>
      <c r="AQ671" s="253"/>
    </row>
    <row collapsed="false" customFormat="true" customHeight="true" hidden="false" ht="15.75" outlineLevel="0" r="672" s="187">
      <c r="A672" s="229"/>
      <c r="B672" s="38"/>
      <c r="C672" s="71"/>
      <c r="D672" s="71"/>
      <c r="E672" s="74" t="s">
        <v>824</v>
      </c>
      <c r="F672" s="34" t="s">
        <v>823</v>
      </c>
      <c r="G672" s="71"/>
      <c r="H672" s="71"/>
      <c r="I672" s="71"/>
      <c r="J672" s="71"/>
      <c r="K672" s="34" t="s">
        <v>52</v>
      </c>
      <c r="L672" s="34" t="s">
        <v>52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229"/>
      <c r="AN672" s="50"/>
      <c r="AO672" s="254"/>
      <c r="AP672" s="254"/>
      <c r="AQ672" s="253"/>
    </row>
    <row collapsed="false" customFormat="true" customHeight="true" hidden="false" ht="15.75" outlineLevel="0" r="673" s="187">
      <c r="A673" s="229" t="n">
        <v>379</v>
      </c>
      <c r="B673" s="38" t="n">
        <v>8378</v>
      </c>
      <c r="C673" s="71" t="s">
        <v>863</v>
      </c>
      <c r="D673" s="71" t="s">
        <v>599</v>
      </c>
      <c r="E673" s="74" t="s">
        <v>822</v>
      </c>
      <c r="F673" s="34" t="s">
        <v>823</v>
      </c>
      <c r="G673" s="71" t="s">
        <v>869</v>
      </c>
      <c r="H673" s="71" t="n">
        <v>8</v>
      </c>
      <c r="I673" s="71" t="s">
        <v>870</v>
      </c>
      <c r="J673" s="71" t="n">
        <v>2</v>
      </c>
      <c r="K673" s="34" t="s">
        <v>52</v>
      </c>
      <c r="L673" s="34" t="s">
        <v>52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229"/>
      <c r="AN673" s="50"/>
      <c r="AO673" s="254"/>
      <c r="AP673" s="254"/>
      <c r="AQ673" s="253"/>
    </row>
    <row collapsed="false" customFormat="true" customHeight="true" hidden="false" ht="15.75" outlineLevel="0" r="674" s="187">
      <c r="A674" s="229"/>
      <c r="B674" s="38"/>
      <c r="C674" s="71"/>
      <c r="D674" s="71"/>
      <c r="E674" s="74" t="s">
        <v>824</v>
      </c>
      <c r="F674" s="34" t="s">
        <v>823</v>
      </c>
      <c r="G674" s="71"/>
      <c r="H674" s="71"/>
      <c r="I674" s="71"/>
      <c r="J674" s="71"/>
      <c r="K674" s="34" t="s">
        <v>52</v>
      </c>
      <c r="L674" s="34" t="s">
        <v>52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229"/>
      <c r="AN674" s="50"/>
      <c r="AO674" s="254"/>
      <c r="AP674" s="254"/>
      <c r="AQ674" s="253"/>
    </row>
    <row collapsed="false" customFormat="true" customHeight="true" hidden="false" ht="15.75" outlineLevel="0" r="675" s="187">
      <c r="A675" s="229" t="n">
        <v>380</v>
      </c>
      <c r="B675" s="38" t="n">
        <v>8379</v>
      </c>
      <c r="C675" s="71" t="s">
        <v>863</v>
      </c>
      <c r="D675" s="71" t="s">
        <v>599</v>
      </c>
      <c r="E675" s="74" t="s">
        <v>822</v>
      </c>
      <c r="F675" s="34" t="s">
        <v>823</v>
      </c>
      <c r="G675" s="71" t="s">
        <v>869</v>
      </c>
      <c r="H675" s="71" t="n">
        <v>8</v>
      </c>
      <c r="I675" s="71" t="s">
        <v>870</v>
      </c>
      <c r="J675" s="71" t="n">
        <v>2</v>
      </c>
      <c r="K675" s="34" t="s">
        <v>52</v>
      </c>
      <c r="L675" s="34" t="s">
        <v>52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229"/>
      <c r="AN675" s="50"/>
      <c r="AO675" s="254"/>
      <c r="AP675" s="254"/>
      <c r="AQ675" s="253"/>
    </row>
    <row collapsed="false" customFormat="true" customHeight="true" hidden="false" ht="15.75" outlineLevel="0" r="676" s="187">
      <c r="A676" s="229"/>
      <c r="B676" s="38"/>
      <c r="C676" s="71"/>
      <c r="D676" s="71"/>
      <c r="E676" s="74" t="s">
        <v>824</v>
      </c>
      <c r="F676" s="34" t="s">
        <v>823</v>
      </c>
      <c r="G676" s="71"/>
      <c r="H676" s="71"/>
      <c r="I676" s="71"/>
      <c r="J676" s="71"/>
      <c r="K676" s="34" t="s">
        <v>52</v>
      </c>
      <c r="L676" s="34" t="s">
        <v>52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229"/>
      <c r="AN676" s="50"/>
      <c r="AO676" s="254"/>
      <c r="AP676" s="254"/>
      <c r="AQ676" s="253"/>
    </row>
    <row collapsed="false" customFormat="true" customHeight="true" hidden="false" ht="15.75" outlineLevel="0" r="677" s="187">
      <c r="A677" s="229" t="n">
        <v>381</v>
      </c>
      <c r="B677" s="38" t="n">
        <v>8380</v>
      </c>
      <c r="C677" s="71" t="s">
        <v>863</v>
      </c>
      <c r="D677" s="71" t="s">
        <v>599</v>
      </c>
      <c r="E677" s="74" t="s">
        <v>822</v>
      </c>
      <c r="F677" s="34" t="s">
        <v>823</v>
      </c>
      <c r="G677" s="71" t="s">
        <v>869</v>
      </c>
      <c r="H677" s="71" t="n">
        <v>8</v>
      </c>
      <c r="I677" s="71" t="s">
        <v>870</v>
      </c>
      <c r="J677" s="71" t="n">
        <v>2</v>
      </c>
      <c r="K677" s="34" t="s">
        <v>52</v>
      </c>
      <c r="L677" s="34" t="s">
        <v>52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229"/>
      <c r="AN677" s="50"/>
      <c r="AO677" s="254"/>
      <c r="AP677" s="254"/>
      <c r="AQ677" s="253"/>
    </row>
    <row collapsed="false" customFormat="true" customHeight="true" hidden="false" ht="15.75" outlineLevel="0" r="678" s="187">
      <c r="A678" s="229"/>
      <c r="B678" s="38"/>
      <c r="C678" s="71"/>
      <c r="D678" s="71"/>
      <c r="E678" s="74" t="s">
        <v>824</v>
      </c>
      <c r="F678" s="34" t="s">
        <v>823</v>
      </c>
      <c r="G678" s="71"/>
      <c r="H678" s="71"/>
      <c r="I678" s="71"/>
      <c r="J678" s="71"/>
      <c r="K678" s="34" t="s">
        <v>52</v>
      </c>
      <c r="L678" s="34" t="s">
        <v>52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229"/>
      <c r="AN678" s="50"/>
      <c r="AO678" s="254"/>
      <c r="AP678" s="254"/>
      <c r="AQ678" s="253"/>
    </row>
    <row collapsed="false" customFormat="true" customHeight="true" hidden="false" ht="15.75" outlineLevel="0" r="679" s="187">
      <c r="A679" s="229" t="n">
        <v>382</v>
      </c>
      <c r="B679" s="38" t="n">
        <v>8381</v>
      </c>
      <c r="C679" s="71" t="s">
        <v>863</v>
      </c>
      <c r="D679" s="71" t="s">
        <v>599</v>
      </c>
      <c r="E679" s="74" t="s">
        <v>822</v>
      </c>
      <c r="F679" s="34" t="s">
        <v>823</v>
      </c>
      <c r="G679" s="71" t="s">
        <v>869</v>
      </c>
      <c r="H679" s="71" t="n">
        <f aca="false">257-9</f>
        <v>248</v>
      </c>
      <c r="I679" s="71" t="s">
        <v>870</v>
      </c>
      <c r="J679" s="71" t="n">
        <v>9</v>
      </c>
      <c r="K679" s="34" t="s">
        <v>52</v>
      </c>
      <c r="L679" s="34" t="s">
        <v>52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229"/>
      <c r="AN679" s="50"/>
      <c r="AO679" s="254"/>
      <c r="AP679" s="254"/>
      <c r="AQ679" s="253"/>
    </row>
    <row collapsed="false" customFormat="true" customHeight="true" hidden="false" ht="15.75" outlineLevel="0" r="680" s="187">
      <c r="A680" s="229"/>
      <c r="B680" s="38"/>
      <c r="C680" s="71"/>
      <c r="D680" s="71"/>
      <c r="E680" s="74" t="s">
        <v>824</v>
      </c>
      <c r="F680" s="34" t="s">
        <v>823</v>
      </c>
      <c r="G680" s="71"/>
      <c r="H680" s="71"/>
      <c r="I680" s="71" t="s">
        <v>871</v>
      </c>
      <c r="J680" s="71" t="n">
        <v>9</v>
      </c>
      <c r="K680" s="34" t="s">
        <v>52</v>
      </c>
      <c r="L680" s="34" t="s">
        <v>52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229"/>
      <c r="AN680" s="50"/>
      <c r="AO680" s="254"/>
      <c r="AP680" s="254"/>
      <c r="AQ680" s="253"/>
    </row>
    <row collapsed="false" customFormat="true" customHeight="true" hidden="false" ht="15.75" outlineLevel="0" r="681" s="187">
      <c r="A681" s="229" t="n">
        <v>383</v>
      </c>
      <c r="B681" s="38" t="n">
        <v>8382</v>
      </c>
      <c r="C681" s="71" t="s">
        <v>863</v>
      </c>
      <c r="D681" s="71" t="s">
        <v>599</v>
      </c>
      <c r="E681" s="74" t="s">
        <v>822</v>
      </c>
      <c r="F681" s="34" t="s">
        <v>823</v>
      </c>
      <c r="G681" s="71" t="s">
        <v>869</v>
      </c>
      <c r="H681" s="71" t="n">
        <v>10</v>
      </c>
      <c r="I681" s="71" t="s">
        <v>870</v>
      </c>
      <c r="J681" s="71" t="n">
        <v>2</v>
      </c>
      <c r="K681" s="34" t="s">
        <v>52</v>
      </c>
      <c r="L681" s="34" t="s">
        <v>52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229"/>
      <c r="AN681" s="50"/>
      <c r="AO681" s="254"/>
      <c r="AP681" s="254"/>
      <c r="AQ681" s="253"/>
    </row>
    <row collapsed="false" customFormat="true" customHeight="true" hidden="false" ht="15.75" outlineLevel="0" r="682" s="187">
      <c r="A682" s="229"/>
      <c r="B682" s="38"/>
      <c r="C682" s="71"/>
      <c r="D682" s="71"/>
      <c r="E682" s="74" t="s">
        <v>824</v>
      </c>
      <c r="F682" s="34" t="s">
        <v>823</v>
      </c>
      <c r="G682" s="71"/>
      <c r="H682" s="71"/>
      <c r="I682" s="71"/>
      <c r="J682" s="71"/>
      <c r="K682" s="34" t="s">
        <v>52</v>
      </c>
      <c r="L682" s="34" t="s">
        <v>52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229"/>
      <c r="AN682" s="50"/>
      <c r="AO682" s="254"/>
      <c r="AP682" s="254"/>
      <c r="AQ682" s="253"/>
    </row>
    <row collapsed="false" customFormat="true" customHeight="true" hidden="false" ht="15.75" outlineLevel="0" r="683" s="187">
      <c r="A683" s="229" t="n">
        <v>384</v>
      </c>
      <c r="B683" s="38" t="n">
        <v>8383</v>
      </c>
      <c r="C683" s="71" t="s">
        <v>863</v>
      </c>
      <c r="D683" s="71" t="s">
        <v>599</v>
      </c>
      <c r="E683" s="74" t="s">
        <v>822</v>
      </c>
      <c r="F683" s="34" t="s">
        <v>823</v>
      </c>
      <c r="G683" s="71" t="s">
        <v>869</v>
      </c>
      <c r="H683" s="71" t="n">
        <v>15</v>
      </c>
      <c r="I683" s="71" t="s">
        <v>869</v>
      </c>
      <c r="J683" s="71" t="n">
        <v>3</v>
      </c>
      <c r="K683" s="34" t="s">
        <v>52</v>
      </c>
      <c r="L683" s="34" t="s">
        <v>52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229"/>
      <c r="AN683" s="50"/>
      <c r="AO683" s="254"/>
      <c r="AP683" s="254"/>
      <c r="AQ683" s="253"/>
    </row>
    <row collapsed="false" customFormat="true" customHeight="true" hidden="false" ht="15.75" outlineLevel="0" r="684" s="187">
      <c r="A684" s="229"/>
      <c r="B684" s="38"/>
      <c r="C684" s="71"/>
      <c r="D684" s="71"/>
      <c r="E684" s="74" t="s">
        <v>824</v>
      </c>
      <c r="F684" s="34" t="s">
        <v>823</v>
      </c>
      <c r="G684" s="71"/>
      <c r="H684" s="71"/>
      <c r="I684" s="71"/>
      <c r="J684" s="71"/>
      <c r="K684" s="34" t="s">
        <v>52</v>
      </c>
      <c r="L684" s="34" t="s">
        <v>52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229"/>
      <c r="AN684" s="50"/>
      <c r="AO684" s="254"/>
      <c r="AP684" s="254"/>
      <c r="AQ684" s="253"/>
    </row>
    <row collapsed="false" customFormat="true" customHeight="true" hidden="false" ht="15.75" outlineLevel="0" r="685" s="187">
      <c r="A685" s="229" t="n">
        <v>385</v>
      </c>
      <c r="B685" s="38" t="n">
        <v>8384</v>
      </c>
      <c r="C685" s="71" t="s">
        <v>863</v>
      </c>
      <c r="D685" s="71" t="s">
        <v>599</v>
      </c>
      <c r="E685" s="74" t="s">
        <v>822</v>
      </c>
      <c r="F685" s="34" t="s">
        <v>823</v>
      </c>
      <c r="G685" s="71" t="s">
        <v>869</v>
      </c>
      <c r="H685" s="71" t="n">
        <v>15</v>
      </c>
      <c r="I685" s="71" t="s">
        <v>869</v>
      </c>
      <c r="J685" s="71" t="n">
        <v>3</v>
      </c>
      <c r="K685" s="34" t="s">
        <v>52</v>
      </c>
      <c r="L685" s="34" t="s">
        <v>52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229"/>
      <c r="AN685" s="50"/>
      <c r="AO685" s="254"/>
      <c r="AP685" s="254"/>
      <c r="AQ685" s="253"/>
    </row>
    <row collapsed="false" customFormat="true" customHeight="true" hidden="false" ht="15.75" outlineLevel="0" r="686" s="187">
      <c r="A686" s="229"/>
      <c r="B686" s="38"/>
      <c r="C686" s="71"/>
      <c r="D686" s="71"/>
      <c r="E686" s="74" t="s">
        <v>824</v>
      </c>
      <c r="F686" s="34" t="s">
        <v>823</v>
      </c>
      <c r="G686" s="71"/>
      <c r="H686" s="71"/>
      <c r="I686" s="71"/>
      <c r="J686" s="71"/>
      <c r="K686" s="34" t="s">
        <v>52</v>
      </c>
      <c r="L686" s="34" t="s">
        <v>52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229"/>
      <c r="AN686" s="50"/>
      <c r="AO686" s="254"/>
      <c r="AP686" s="254"/>
      <c r="AQ686" s="253"/>
    </row>
    <row collapsed="false" customFormat="true" customHeight="true" hidden="false" ht="15.75" outlineLevel="0" r="687" s="187">
      <c r="A687" s="229" t="n">
        <v>386</v>
      </c>
      <c r="B687" s="38" t="n">
        <v>8385</v>
      </c>
      <c r="C687" s="71" t="s">
        <v>863</v>
      </c>
      <c r="D687" s="71" t="s">
        <v>599</v>
      </c>
      <c r="E687" s="74" t="s">
        <v>822</v>
      </c>
      <c r="F687" s="34" t="s">
        <v>823</v>
      </c>
      <c r="G687" s="71" t="s">
        <v>869</v>
      </c>
      <c r="H687" s="71" t="n">
        <v>10</v>
      </c>
      <c r="I687" s="71" t="s">
        <v>869</v>
      </c>
      <c r="J687" s="71" t="n">
        <v>2</v>
      </c>
      <c r="K687" s="34" t="s">
        <v>52</v>
      </c>
      <c r="L687" s="34" t="s">
        <v>52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229"/>
      <c r="AN687" s="50"/>
      <c r="AO687" s="254"/>
      <c r="AP687" s="254"/>
      <c r="AQ687" s="253"/>
    </row>
    <row collapsed="false" customFormat="true" customHeight="true" hidden="false" ht="15.75" outlineLevel="0" r="688" s="171">
      <c r="A688" s="229"/>
      <c r="B688" s="38"/>
      <c r="C688" s="71"/>
      <c r="D688" s="71"/>
      <c r="E688" s="56" t="s">
        <v>824</v>
      </c>
      <c r="F688" s="34" t="s">
        <v>823</v>
      </c>
      <c r="G688" s="71"/>
      <c r="H688" s="71"/>
      <c r="I688" s="71"/>
      <c r="J688" s="71"/>
      <c r="K688" s="34" t="s">
        <v>52</v>
      </c>
      <c r="L688" s="34" t="s">
        <v>52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229"/>
      <c r="AN688" s="50"/>
      <c r="AO688" s="254"/>
      <c r="AP688" s="254"/>
      <c r="AQ688" s="253"/>
    </row>
    <row collapsed="false" customFormat="true" customHeight="true" hidden="false" ht="15.75" outlineLevel="0" r="689" s="171">
      <c r="A689" s="229" t="n">
        <v>387</v>
      </c>
      <c r="B689" s="38" t="n">
        <v>8386</v>
      </c>
      <c r="C689" s="71" t="s">
        <v>863</v>
      </c>
      <c r="D689" s="71" t="s">
        <v>599</v>
      </c>
      <c r="E689" s="56" t="s">
        <v>822</v>
      </c>
      <c r="F689" s="34" t="s">
        <v>823</v>
      </c>
      <c r="G689" s="71" t="s">
        <v>869</v>
      </c>
      <c r="H689" s="71" t="n">
        <v>15</v>
      </c>
      <c r="I689" s="55" t="s">
        <v>869</v>
      </c>
      <c r="J689" s="71" t="n">
        <v>3</v>
      </c>
      <c r="K689" s="34" t="s">
        <v>52</v>
      </c>
      <c r="L689" s="34" t="s">
        <v>52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229"/>
      <c r="AN689" s="50"/>
      <c r="AO689" s="254"/>
      <c r="AP689" s="254"/>
      <c r="AQ689" s="253"/>
    </row>
    <row collapsed="false" customFormat="true" customHeight="true" hidden="false" ht="15.75" outlineLevel="0" r="690" s="171">
      <c r="A690" s="229"/>
      <c r="B690" s="38"/>
      <c r="C690" s="71"/>
      <c r="D690" s="71"/>
      <c r="E690" s="56" t="s">
        <v>824</v>
      </c>
      <c r="F690" s="34" t="s">
        <v>823</v>
      </c>
      <c r="G690" s="71"/>
      <c r="H690" s="71"/>
      <c r="I690" s="71"/>
      <c r="J690" s="71"/>
      <c r="K690" s="34" t="s">
        <v>52</v>
      </c>
      <c r="L690" s="34" t="s">
        <v>52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229"/>
      <c r="AN690" s="50"/>
      <c r="AO690" s="254"/>
      <c r="AP690" s="254"/>
      <c r="AQ690" s="253"/>
    </row>
    <row collapsed="false" customFormat="true" customHeight="true" hidden="false" ht="15.75" outlineLevel="0" r="691" s="171">
      <c r="A691" s="229" t="n">
        <v>388</v>
      </c>
      <c r="B691" s="38" t="n">
        <v>8387</v>
      </c>
      <c r="C691" s="71" t="s">
        <v>863</v>
      </c>
      <c r="D691" s="71" t="s">
        <v>599</v>
      </c>
      <c r="E691" s="56" t="s">
        <v>822</v>
      </c>
      <c r="F691" s="34" t="s">
        <v>823</v>
      </c>
      <c r="G691" s="71" t="s">
        <v>869</v>
      </c>
      <c r="H691" s="71" t="n">
        <v>10</v>
      </c>
      <c r="I691" s="55" t="s">
        <v>869</v>
      </c>
      <c r="J691" s="71" t="n">
        <v>2</v>
      </c>
      <c r="K691" s="34" t="s">
        <v>52</v>
      </c>
      <c r="L691" s="34" t="s">
        <v>52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229"/>
      <c r="AN691" s="50"/>
      <c r="AO691" s="254"/>
      <c r="AP691" s="254"/>
      <c r="AQ691" s="253"/>
    </row>
    <row collapsed="false" customFormat="true" customHeight="true" hidden="false" ht="15.75" outlineLevel="0" r="692" s="171">
      <c r="A692" s="229"/>
      <c r="B692" s="38"/>
      <c r="C692" s="71"/>
      <c r="D692" s="71"/>
      <c r="E692" s="56" t="s">
        <v>824</v>
      </c>
      <c r="F692" s="34" t="s">
        <v>823</v>
      </c>
      <c r="G692" s="71"/>
      <c r="H692" s="71"/>
      <c r="I692" s="71"/>
      <c r="J692" s="71"/>
      <c r="K692" s="34" t="s">
        <v>52</v>
      </c>
      <c r="L692" s="34" t="s">
        <v>52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229"/>
      <c r="AN692" s="50"/>
      <c r="AO692" s="254"/>
      <c r="AP692" s="254"/>
      <c r="AQ692" s="253"/>
    </row>
    <row collapsed="false" customFormat="true" customHeight="true" hidden="false" ht="15.75" outlineLevel="0" r="693" s="171">
      <c r="A693" s="229" t="n">
        <v>389</v>
      </c>
      <c r="B693" s="38" t="n">
        <v>8388</v>
      </c>
      <c r="C693" s="71" t="s">
        <v>863</v>
      </c>
      <c r="D693" s="71" t="s">
        <v>599</v>
      </c>
      <c r="E693" s="56" t="s">
        <v>822</v>
      </c>
      <c r="F693" s="34" t="s">
        <v>823</v>
      </c>
      <c r="G693" s="71" t="s">
        <v>869</v>
      </c>
      <c r="H693" s="71" t="n">
        <v>10</v>
      </c>
      <c r="I693" s="55" t="s">
        <v>870</v>
      </c>
      <c r="J693" s="71" t="n">
        <v>2</v>
      </c>
      <c r="K693" s="34" t="s">
        <v>52</v>
      </c>
      <c r="L693" s="34" t="s">
        <v>52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229"/>
      <c r="AN693" s="50"/>
      <c r="AO693" s="254"/>
      <c r="AP693" s="254"/>
      <c r="AQ693" s="253"/>
    </row>
    <row collapsed="false" customFormat="true" customHeight="true" hidden="false" ht="15.75" outlineLevel="0" r="694" s="171">
      <c r="A694" s="229"/>
      <c r="B694" s="38"/>
      <c r="C694" s="71"/>
      <c r="D694" s="71"/>
      <c r="E694" s="56" t="s">
        <v>824</v>
      </c>
      <c r="F694" s="34" t="s">
        <v>823</v>
      </c>
      <c r="G694" s="71"/>
      <c r="H694" s="71"/>
      <c r="I694" s="71"/>
      <c r="J694" s="71"/>
      <c r="K694" s="34" t="s">
        <v>52</v>
      </c>
      <c r="L694" s="34" t="s">
        <v>52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229"/>
      <c r="AN694" s="50"/>
      <c r="AO694" s="254"/>
      <c r="AP694" s="254"/>
      <c r="AQ694" s="253"/>
    </row>
    <row collapsed="false" customFormat="true" customHeight="true" hidden="false" ht="15.75" outlineLevel="0" r="695" s="171">
      <c r="A695" s="229" t="n">
        <v>390</v>
      </c>
      <c r="B695" s="38" t="n">
        <v>8389</v>
      </c>
      <c r="C695" s="71" t="s">
        <v>863</v>
      </c>
      <c r="D695" s="71" t="s">
        <v>599</v>
      </c>
      <c r="E695" s="56" t="s">
        <v>822</v>
      </c>
      <c r="F695" s="34" t="s">
        <v>823</v>
      </c>
      <c r="G695" s="71" t="s">
        <v>869</v>
      </c>
      <c r="H695" s="71" t="n">
        <v>62</v>
      </c>
      <c r="I695" s="55" t="s">
        <v>869</v>
      </c>
      <c r="J695" s="71" t="n">
        <v>3</v>
      </c>
      <c r="K695" s="34" t="s">
        <v>52</v>
      </c>
      <c r="L695" s="34" t="s">
        <v>52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229"/>
      <c r="AN695" s="50"/>
      <c r="AO695" s="254"/>
      <c r="AP695" s="254"/>
      <c r="AQ695" s="253"/>
    </row>
    <row collapsed="false" customFormat="true" customHeight="true" hidden="false" ht="15.75" outlineLevel="0" r="696" s="171">
      <c r="A696" s="229"/>
      <c r="B696" s="38"/>
      <c r="C696" s="71"/>
      <c r="D696" s="71"/>
      <c r="E696" s="56" t="s">
        <v>824</v>
      </c>
      <c r="F696" s="34" t="s">
        <v>823</v>
      </c>
      <c r="G696" s="71"/>
      <c r="H696" s="71"/>
      <c r="I696" s="71"/>
      <c r="J696" s="71"/>
      <c r="K696" s="34" t="s">
        <v>52</v>
      </c>
      <c r="L696" s="34" t="s">
        <v>52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229"/>
      <c r="AN696" s="50"/>
      <c r="AO696" s="254"/>
      <c r="AP696" s="254"/>
      <c r="AQ696" s="253"/>
    </row>
    <row collapsed="false" customFormat="true" customHeight="true" hidden="false" ht="15.75" outlineLevel="0" r="697" s="171">
      <c r="A697" s="229" t="n">
        <v>391</v>
      </c>
      <c r="B697" s="38" t="n">
        <v>8390</v>
      </c>
      <c r="C697" s="71" t="s">
        <v>863</v>
      </c>
      <c r="D697" s="71" t="s">
        <v>599</v>
      </c>
      <c r="E697" s="56" t="s">
        <v>822</v>
      </c>
      <c r="F697" s="34" t="s">
        <v>823</v>
      </c>
      <c r="G697" s="71" t="s">
        <v>869</v>
      </c>
      <c r="H697" s="71" t="n">
        <f aca="false">63-7</f>
        <v>56</v>
      </c>
      <c r="I697" s="71" t="s">
        <v>870</v>
      </c>
      <c r="J697" s="71" t="n">
        <v>7</v>
      </c>
      <c r="K697" s="34" t="s">
        <v>52</v>
      </c>
      <c r="L697" s="34" t="s">
        <v>52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229"/>
      <c r="AN697" s="50"/>
      <c r="AO697" s="254"/>
      <c r="AP697" s="254"/>
      <c r="AQ697" s="253"/>
    </row>
    <row collapsed="false" customFormat="true" customHeight="true" hidden="false" ht="15.75" outlineLevel="0" r="698" s="171">
      <c r="A698" s="229"/>
      <c r="B698" s="38"/>
      <c r="C698" s="71"/>
      <c r="D698" s="71"/>
      <c r="E698" s="56" t="s">
        <v>824</v>
      </c>
      <c r="F698" s="34" t="s">
        <v>823</v>
      </c>
      <c r="G698" s="71"/>
      <c r="H698" s="71"/>
      <c r="I698" s="71"/>
      <c r="J698" s="71"/>
      <c r="K698" s="34" t="s">
        <v>52</v>
      </c>
      <c r="L698" s="34" t="s">
        <v>52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229"/>
      <c r="AN698" s="50"/>
      <c r="AO698" s="254"/>
      <c r="AP698" s="254"/>
      <c r="AQ698" s="253"/>
    </row>
    <row collapsed="false" customFormat="true" customHeight="true" hidden="false" ht="15.75" outlineLevel="0" r="699" s="171">
      <c r="A699" s="229" t="n">
        <v>392</v>
      </c>
      <c r="B699" s="38" t="n">
        <v>8391</v>
      </c>
      <c r="C699" s="71" t="s">
        <v>863</v>
      </c>
      <c r="D699" s="71" t="s">
        <v>599</v>
      </c>
      <c r="E699" s="56" t="s">
        <v>822</v>
      </c>
      <c r="F699" s="34" t="s">
        <v>823</v>
      </c>
      <c r="G699" s="71" t="s">
        <v>869</v>
      </c>
      <c r="H699" s="71" t="n">
        <v>56</v>
      </c>
      <c r="I699" s="71" t="s">
        <v>870</v>
      </c>
      <c r="J699" s="71" t="n">
        <v>7</v>
      </c>
      <c r="K699" s="34" t="s">
        <v>52</v>
      </c>
      <c r="L699" s="34" t="s">
        <v>52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229"/>
      <c r="AN699" s="50"/>
      <c r="AO699" s="254"/>
      <c r="AP699" s="254"/>
      <c r="AQ699" s="253"/>
    </row>
    <row collapsed="false" customFormat="true" customHeight="true" hidden="false" ht="15.75" outlineLevel="0" r="700" s="171">
      <c r="A700" s="229"/>
      <c r="B700" s="38"/>
      <c r="C700" s="71"/>
      <c r="D700" s="71"/>
      <c r="E700" s="56" t="s">
        <v>824</v>
      </c>
      <c r="F700" s="34" t="s">
        <v>823</v>
      </c>
      <c r="G700" s="71"/>
      <c r="H700" s="71"/>
      <c r="I700" s="71"/>
      <c r="J700" s="71"/>
      <c r="K700" s="34" t="s">
        <v>52</v>
      </c>
      <c r="L700" s="34" t="s">
        <v>52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229"/>
      <c r="AN700" s="50"/>
      <c r="AO700" s="254"/>
      <c r="AP700" s="254"/>
      <c r="AQ700" s="253"/>
    </row>
    <row collapsed="false" customFormat="true" customHeight="true" hidden="false" ht="15.75" outlineLevel="0" r="701" s="171">
      <c r="A701" s="229" t="n">
        <v>393</v>
      </c>
      <c r="B701" s="38" t="n">
        <v>8392</v>
      </c>
      <c r="C701" s="71" t="s">
        <v>863</v>
      </c>
      <c r="D701" s="71" t="s">
        <v>599</v>
      </c>
      <c r="E701" s="56" t="s">
        <v>822</v>
      </c>
      <c r="F701" s="34" t="s">
        <v>823</v>
      </c>
      <c r="G701" s="71" t="s">
        <v>869</v>
      </c>
      <c r="H701" s="71" t="n">
        <v>31</v>
      </c>
      <c r="I701" s="55" t="s">
        <v>870</v>
      </c>
      <c r="J701" s="71" t="n">
        <v>6</v>
      </c>
      <c r="K701" s="34" t="s">
        <v>52</v>
      </c>
      <c r="L701" s="34" t="s">
        <v>52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229"/>
      <c r="AN701" s="50"/>
      <c r="AO701" s="254"/>
      <c r="AP701" s="254"/>
      <c r="AQ701" s="253"/>
    </row>
    <row collapsed="false" customFormat="true" customHeight="true" hidden="false" ht="15.75" outlineLevel="0" r="702" s="171">
      <c r="A702" s="229"/>
      <c r="B702" s="38"/>
      <c r="C702" s="71"/>
      <c r="D702" s="71"/>
      <c r="E702" s="56" t="s">
        <v>824</v>
      </c>
      <c r="F702" s="34" t="s">
        <v>823</v>
      </c>
      <c r="G702" s="71"/>
      <c r="H702" s="71"/>
      <c r="I702" s="71"/>
      <c r="J702" s="71"/>
      <c r="K702" s="34" t="s">
        <v>52</v>
      </c>
      <c r="L702" s="34" t="s">
        <v>52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229"/>
      <c r="AN702" s="50"/>
      <c r="AO702" s="254"/>
      <c r="AP702" s="254"/>
      <c r="AQ702" s="253"/>
    </row>
    <row collapsed="false" customFormat="true" customHeight="true" hidden="false" ht="15.75" outlineLevel="0" r="703" s="171">
      <c r="A703" s="229" t="n">
        <v>394</v>
      </c>
      <c r="B703" s="38" t="n">
        <v>8393</v>
      </c>
      <c r="C703" s="71" t="s">
        <v>863</v>
      </c>
      <c r="D703" s="71" t="s">
        <v>599</v>
      </c>
      <c r="E703" s="56" t="s">
        <v>822</v>
      </c>
      <c r="F703" s="34" t="s">
        <v>823</v>
      </c>
      <c r="G703" s="71" t="s">
        <v>869</v>
      </c>
      <c r="H703" s="71" t="n">
        <f aca="false">72-7</f>
        <v>65</v>
      </c>
      <c r="I703" s="55" t="s">
        <v>870</v>
      </c>
      <c r="J703" s="71" t="n">
        <v>7</v>
      </c>
      <c r="K703" s="34" t="s">
        <v>52</v>
      </c>
      <c r="L703" s="34" t="s">
        <v>52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229"/>
      <c r="AN703" s="50"/>
      <c r="AO703" s="254"/>
      <c r="AP703" s="254"/>
      <c r="AQ703" s="253"/>
    </row>
    <row collapsed="false" customFormat="true" customHeight="true" hidden="false" ht="15.75" outlineLevel="0" r="704" s="171">
      <c r="A704" s="229"/>
      <c r="B704" s="38"/>
      <c r="C704" s="71"/>
      <c r="D704" s="71"/>
      <c r="E704" s="56" t="s">
        <v>824</v>
      </c>
      <c r="F704" s="34" t="s">
        <v>823</v>
      </c>
      <c r="G704" s="71"/>
      <c r="H704" s="71"/>
      <c r="I704" s="71"/>
      <c r="J704" s="71"/>
      <c r="K704" s="34" t="s">
        <v>52</v>
      </c>
      <c r="L704" s="34" t="s">
        <v>52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229"/>
      <c r="AN704" s="50"/>
      <c r="AO704" s="254"/>
      <c r="AP704" s="254"/>
      <c r="AQ704" s="253"/>
    </row>
    <row collapsed="false" customFormat="true" customHeight="true" hidden="false" ht="15.75" outlineLevel="0" r="705" s="171">
      <c r="A705" s="229" t="n">
        <v>395</v>
      </c>
      <c r="B705" s="38" t="n">
        <v>8394</v>
      </c>
      <c r="C705" s="71" t="s">
        <v>863</v>
      </c>
      <c r="D705" s="71" t="s">
        <v>599</v>
      </c>
      <c r="E705" s="56" t="s">
        <v>822</v>
      </c>
      <c r="F705" s="34" t="s">
        <v>823</v>
      </c>
      <c r="G705" s="71" t="s">
        <v>869</v>
      </c>
      <c r="H705" s="71" t="n">
        <v>65</v>
      </c>
      <c r="I705" s="55" t="s">
        <v>870</v>
      </c>
      <c r="J705" s="71" t="n">
        <v>7</v>
      </c>
      <c r="K705" s="34" t="s">
        <v>52</v>
      </c>
      <c r="L705" s="34" t="s">
        <v>52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229"/>
      <c r="AN705" s="50"/>
      <c r="AO705" s="254"/>
      <c r="AP705" s="254"/>
      <c r="AQ705" s="253"/>
    </row>
    <row collapsed="false" customFormat="true" customHeight="true" hidden="false" ht="15.75" outlineLevel="0" r="706" s="171">
      <c r="A706" s="229"/>
      <c r="B706" s="38"/>
      <c r="C706" s="71"/>
      <c r="D706" s="71"/>
      <c r="E706" s="56" t="s">
        <v>824</v>
      </c>
      <c r="F706" s="34" t="s">
        <v>823</v>
      </c>
      <c r="G706" s="71"/>
      <c r="H706" s="71"/>
      <c r="I706" s="71"/>
      <c r="J706" s="71"/>
      <c r="K706" s="34" t="s">
        <v>52</v>
      </c>
      <c r="L706" s="34" t="s">
        <v>52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229"/>
      <c r="AN706" s="50"/>
      <c r="AO706" s="254"/>
      <c r="AP706" s="254"/>
      <c r="AQ706" s="253"/>
    </row>
    <row collapsed="false" customFormat="true" customHeight="true" hidden="false" ht="15.75" outlineLevel="0" r="707" s="171">
      <c r="A707" s="229" t="n">
        <v>396</v>
      </c>
      <c r="B707" s="38" t="n">
        <v>8395</v>
      </c>
      <c r="C707" s="71" t="s">
        <v>863</v>
      </c>
      <c r="D707" s="71" t="s">
        <v>599</v>
      </c>
      <c r="E707" s="56" t="s">
        <v>822</v>
      </c>
      <c r="F707" s="34" t="s">
        <v>823</v>
      </c>
      <c r="G707" s="71" t="s">
        <v>869</v>
      </c>
      <c r="H707" s="71" t="n">
        <v>65</v>
      </c>
      <c r="I707" s="55" t="s">
        <v>870</v>
      </c>
      <c r="J707" s="71" t="n">
        <v>7</v>
      </c>
      <c r="K707" s="34" t="s">
        <v>52</v>
      </c>
      <c r="L707" s="34" t="s">
        <v>52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229"/>
      <c r="AN707" s="50"/>
      <c r="AO707" s="254"/>
      <c r="AP707" s="254"/>
      <c r="AQ707" s="253"/>
    </row>
    <row collapsed="false" customFormat="true" customHeight="true" hidden="false" ht="15.75" outlineLevel="0" r="708" s="171">
      <c r="A708" s="229"/>
      <c r="B708" s="38"/>
      <c r="C708" s="71"/>
      <c r="D708" s="71"/>
      <c r="E708" s="56" t="s">
        <v>824</v>
      </c>
      <c r="F708" s="34" t="s">
        <v>823</v>
      </c>
      <c r="G708" s="71"/>
      <c r="H708" s="71"/>
      <c r="I708" s="71"/>
      <c r="J708" s="71"/>
      <c r="K708" s="34" t="s">
        <v>52</v>
      </c>
      <c r="L708" s="34" t="s">
        <v>52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229"/>
      <c r="AN708" s="50"/>
      <c r="AO708" s="254"/>
      <c r="AP708" s="254"/>
      <c r="AQ708" s="253"/>
    </row>
    <row collapsed="false" customFormat="true" customHeight="true" hidden="false" ht="15.75" outlineLevel="0" r="709" s="171">
      <c r="A709" s="229" t="n">
        <v>397</v>
      </c>
      <c r="B709" s="38" t="n">
        <v>8396</v>
      </c>
      <c r="C709" s="71" t="s">
        <v>863</v>
      </c>
      <c r="D709" s="71" t="s">
        <v>599</v>
      </c>
      <c r="E709" s="56" t="s">
        <v>822</v>
      </c>
      <c r="F709" s="34" t="s">
        <v>823</v>
      </c>
      <c r="G709" s="71" t="s">
        <v>869</v>
      </c>
      <c r="H709" s="71" t="n">
        <v>12</v>
      </c>
      <c r="I709" s="55" t="s">
        <v>870</v>
      </c>
      <c r="J709" s="71" t="n">
        <v>7</v>
      </c>
      <c r="K709" s="34" t="s">
        <v>52</v>
      </c>
      <c r="L709" s="34" t="s">
        <v>52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229"/>
      <c r="AN709" s="50"/>
      <c r="AO709" s="254"/>
      <c r="AP709" s="254"/>
      <c r="AQ709" s="253"/>
    </row>
    <row collapsed="false" customFormat="true" customHeight="true" hidden="false" ht="15.75" outlineLevel="0" r="710" s="171">
      <c r="A710" s="229"/>
      <c r="B710" s="38"/>
      <c r="C710" s="71"/>
      <c r="D710" s="71"/>
      <c r="E710" s="56" t="s">
        <v>824</v>
      </c>
      <c r="F710" s="34" t="s">
        <v>823</v>
      </c>
      <c r="G710" s="71"/>
      <c r="H710" s="71"/>
      <c r="I710" s="71"/>
      <c r="J710" s="71"/>
      <c r="K710" s="34" t="s">
        <v>52</v>
      </c>
      <c r="L710" s="34" t="s">
        <v>52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229"/>
      <c r="AN710" s="50"/>
      <c r="AO710" s="254"/>
      <c r="AP710" s="254"/>
      <c r="AQ710" s="253"/>
    </row>
    <row collapsed="false" customFormat="true" customHeight="true" hidden="false" ht="15.75" outlineLevel="0" r="711" s="171">
      <c r="A711" s="229" t="n">
        <v>398</v>
      </c>
      <c r="B711" s="38" t="n">
        <v>8397</v>
      </c>
      <c r="C711" s="71" t="s">
        <v>863</v>
      </c>
      <c r="D711" s="71" t="s">
        <v>599</v>
      </c>
      <c r="E711" s="56" t="s">
        <v>822</v>
      </c>
      <c r="F711" s="34" t="s">
        <v>823</v>
      </c>
      <c r="G711" s="71" t="s">
        <v>869</v>
      </c>
      <c r="H711" s="71" t="n">
        <v>9</v>
      </c>
      <c r="I711" s="55" t="s">
        <v>869</v>
      </c>
      <c r="J711" s="71" t="n">
        <v>3</v>
      </c>
      <c r="K711" s="34" t="s">
        <v>52</v>
      </c>
      <c r="L711" s="34" t="s">
        <v>52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229"/>
      <c r="AN711" s="50"/>
      <c r="AO711" s="254"/>
      <c r="AP711" s="254"/>
      <c r="AQ711" s="253"/>
    </row>
    <row collapsed="false" customFormat="true" customHeight="true" hidden="false" ht="15.75" outlineLevel="0" r="712" s="171">
      <c r="A712" s="229"/>
      <c r="B712" s="38"/>
      <c r="C712" s="71"/>
      <c r="D712" s="71"/>
      <c r="E712" s="56" t="s">
        <v>824</v>
      </c>
      <c r="F712" s="34" t="s">
        <v>823</v>
      </c>
      <c r="G712" s="71"/>
      <c r="H712" s="71"/>
      <c r="I712" s="71"/>
      <c r="J712" s="71"/>
      <c r="K712" s="34" t="s">
        <v>52</v>
      </c>
      <c r="L712" s="34" t="s">
        <v>52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229"/>
      <c r="AN712" s="50"/>
      <c r="AO712" s="254"/>
      <c r="AP712" s="254"/>
      <c r="AQ712" s="253"/>
    </row>
    <row collapsed="false" customFormat="true" customHeight="true" hidden="false" ht="15.75" outlineLevel="0" r="713" s="171">
      <c r="A713" s="229" t="n">
        <v>399</v>
      </c>
      <c r="B713" s="38" t="n">
        <v>8398</v>
      </c>
      <c r="C713" s="71" t="s">
        <v>863</v>
      </c>
      <c r="D713" s="71" t="s">
        <v>599</v>
      </c>
      <c r="E713" s="56" t="s">
        <v>822</v>
      </c>
      <c r="F713" s="34" t="s">
        <v>823</v>
      </c>
      <c r="G713" s="71" t="s">
        <v>869</v>
      </c>
      <c r="H713" s="71" t="n">
        <f aca="false">153-3</f>
        <v>150</v>
      </c>
      <c r="I713" s="55" t="s">
        <v>869</v>
      </c>
      <c r="J713" s="71" t="n">
        <v>3</v>
      </c>
      <c r="K713" s="34" t="s">
        <v>52</v>
      </c>
      <c r="L713" s="34" t="s">
        <v>52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229"/>
      <c r="AN713" s="50"/>
      <c r="AO713" s="254"/>
      <c r="AP713" s="254"/>
      <c r="AQ713" s="253"/>
    </row>
    <row collapsed="false" customFormat="true" customHeight="true" hidden="false" ht="15.75" outlineLevel="0" r="714" s="171">
      <c r="A714" s="229"/>
      <c r="B714" s="38"/>
      <c r="C714" s="71"/>
      <c r="D714" s="71"/>
      <c r="E714" s="56" t="s">
        <v>824</v>
      </c>
      <c r="F714" s="34" t="s">
        <v>823</v>
      </c>
      <c r="G714" s="71"/>
      <c r="H714" s="71"/>
      <c r="I714" s="71"/>
      <c r="J714" s="71"/>
      <c r="K714" s="34" t="s">
        <v>52</v>
      </c>
      <c r="L714" s="34" t="s">
        <v>52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229"/>
      <c r="AN714" s="50"/>
      <c r="AO714" s="254"/>
      <c r="AP714" s="254"/>
      <c r="AQ714" s="253"/>
    </row>
    <row collapsed="false" customFormat="true" customHeight="true" hidden="false" ht="15.75" outlineLevel="0" r="715" s="171">
      <c r="A715" s="229" t="n">
        <v>400</v>
      </c>
      <c r="B715" s="38" t="n">
        <v>8399</v>
      </c>
      <c r="C715" s="71" t="s">
        <v>863</v>
      </c>
      <c r="D715" s="71" t="s">
        <v>599</v>
      </c>
      <c r="E715" s="56" t="s">
        <v>822</v>
      </c>
      <c r="F715" s="34" t="s">
        <v>823</v>
      </c>
      <c r="G715" s="71" t="s">
        <v>869</v>
      </c>
      <c r="H715" s="71" t="n">
        <f aca="false">118-9</f>
        <v>109</v>
      </c>
      <c r="I715" s="55" t="s">
        <v>869</v>
      </c>
      <c r="J715" s="71" t="n">
        <v>9</v>
      </c>
      <c r="K715" s="34" t="s">
        <v>52</v>
      </c>
      <c r="L715" s="34" t="s">
        <v>52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229"/>
      <c r="AN715" s="50"/>
      <c r="AO715" s="254"/>
      <c r="AP715" s="254"/>
      <c r="AQ715" s="253"/>
    </row>
    <row collapsed="false" customFormat="true" customHeight="true" hidden="false" ht="15.75" outlineLevel="0" r="716" s="171">
      <c r="A716" s="229"/>
      <c r="B716" s="38"/>
      <c r="C716" s="71"/>
      <c r="D716" s="71"/>
      <c r="E716" s="56" t="s">
        <v>824</v>
      </c>
      <c r="F716" s="34" t="s">
        <v>823</v>
      </c>
      <c r="G716" s="71"/>
      <c r="H716" s="71"/>
      <c r="I716" s="71"/>
      <c r="J716" s="71"/>
      <c r="K716" s="34" t="s">
        <v>52</v>
      </c>
      <c r="L716" s="34" t="s">
        <v>52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229"/>
      <c r="AN716" s="50"/>
      <c r="AO716" s="254"/>
      <c r="AP716" s="254"/>
      <c r="AQ716" s="253"/>
    </row>
    <row collapsed="false" customFormat="true" customHeight="true" hidden="false" ht="15.75" outlineLevel="0" r="717" s="171">
      <c r="A717" s="229" t="n">
        <v>401</v>
      </c>
      <c r="B717" s="38" t="n">
        <v>8400</v>
      </c>
      <c r="C717" s="71" t="s">
        <v>863</v>
      </c>
      <c r="D717" s="71" t="s">
        <v>599</v>
      </c>
      <c r="E717" s="56" t="s">
        <v>822</v>
      </c>
      <c r="F717" s="34" t="s">
        <v>823</v>
      </c>
      <c r="G717" s="71" t="s">
        <v>869</v>
      </c>
      <c r="H717" s="71" t="n">
        <f aca="false">61-7</f>
        <v>54</v>
      </c>
      <c r="I717" s="55" t="s">
        <v>870</v>
      </c>
      <c r="J717" s="71" t="n">
        <v>7</v>
      </c>
      <c r="K717" s="34" t="s">
        <v>52</v>
      </c>
      <c r="L717" s="34" t="s">
        <v>52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229"/>
      <c r="AN717" s="50"/>
      <c r="AO717" s="254"/>
      <c r="AP717" s="254"/>
      <c r="AQ717" s="253"/>
    </row>
    <row collapsed="false" customFormat="true" customHeight="true" hidden="false" ht="15.75" outlineLevel="0" r="718" s="171">
      <c r="A718" s="229"/>
      <c r="B718" s="38"/>
      <c r="C718" s="71"/>
      <c r="D718" s="71"/>
      <c r="E718" s="56" t="s">
        <v>824</v>
      </c>
      <c r="F718" s="34" t="s">
        <v>823</v>
      </c>
      <c r="G718" s="71"/>
      <c r="H718" s="71"/>
      <c r="I718" s="71"/>
      <c r="J718" s="71"/>
      <c r="K718" s="34" t="s">
        <v>52</v>
      </c>
      <c r="L718" s="34" t="s">
        <v>52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229"/>
      <c r="AN718" s="50"/>
      <c r="AO718" s="254"/>
      <c r="AP718" s="254"/>
      <c r="AQ718" s="253"/>
    </row>
    <row collapsed="false" customFormat="true" customHeight="true" hidden="false" ht="15.75" outlineLevel="0" r="719" s="171">
      <c r="A719" s="229" t="n">
        <v>402</v>
      </c>
      <c r="B719" s="38" t="n">
        <v>8401</v>
      </c>
      <c r="C719" s="71" t="s">
        <v>863</v>
      </c>
      <c r="D719" s="71" t="s">
        <v>599</v>
      </c>
      <c r="E719" s="56" t="s">
        <v>822</v>
      </c>
      <c r="F719" s="34" t="s">
        <v>823</v>
      </c>
      <c r="G719" s="71" t="s">
        <v>869</v>
      </c>
      <c r="H719" s="71" t="n">
        <f aca="false">28-4</f>
        <v>24</v>
      </c>
      <c r="I719" s="55" t="s">
        <v>869</v>
      </c>
      <c r="J719" s="71" t="n">
        <v>4</v>
      </c>
      <c r="K719" s="34" t="s">
        <v>52</v>
      </c>
      <c r="L719" s="34" t="s">
        <v>52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229"/>
      <c r="AN719" s="50"/>
      <c r="AO719" s="254"/>
      <c r="AP719" s="254"/>
      <c r="AQ719" s="253"/>
    </row>
    <row collapsed="false" customFormat="true" customHeight="true" hidden="false" ht="15.75" outlineLevel="0" r="720" s="171">
      <c r="A720" s="229"/>
      <c r="B720" s="38"/>
      <c r="C720" s="71"/>
      <c r="D720" s="71"/>
      <c r="E720" s="56" t="s">
        <v>824</v>
      </c>
      <c r="F720" s="34" t="s">
        <v>823</v>
      </c>
      <c r="G720" s="71"/>
      <c r="H720" s="71"/>
      <c r="I720" s="71"/>
      <c r="J720" s="71"/>
      <c r="K720" s="34" t="s">
        <v>52</v>
      </c>
      <c r="L720" s="34" t="s">
        <v>52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229"/>
      <c r="AN720" s="50"/>
      <c r="AO720" s="254"/>
      <c r="AP720" s="254"/>
      <c r="AQ720" s="253"/>
    </row>
    <row collapsed="false" customFormat="true" customHeight="true" hidden="false" ht="15.75" outlineLevel="0" r="721" s="171">
      <c r="A721" s="229" t="n">
        <v>403</v>
      </c>
      <c r="B721" s="38" t="n">
        <v>8402</v>
      </c>
      <c r="C721" s="71" t="s">
        <v>863</v>
      </c>
      <c r="D721" s="71" t="s">
        <v>599</v>
      </c>
      <c r="E721" s="56" t="s">
        <v>822</v>
      </c>
      <c r="F721" s="34" t="s">
        <v>823</v>
      </c>
      <c r="G721" s="71" t="s">
        <v>869</v>
      </c>
      <c r="H721" s="71" t="n">
        <v>24</v>
      </c>
      <c r="I721" s="55" t="s">
        <v>870</v>
      </c>
      <c r="J721" s="71" t="n">
        <v>4</v>
      </c>
      <c r="K721" s="34" t="s">
        <v>52</v>
      </c>
      <c r="L721" s="34" t="s">
        <v>52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229"/>
      <c r="AN721" s="50"/>
      <c r="AO721" s="254"/>
      <c r="AP721" s="254"/>
      <c r="AQ721" s="253"/>
    </row>
    <row collapsed="false" customFormat="true" customHeight="true" hidden="false" ht="15.75" outlineLevel="0" r="722" s="171">
      <c r="A722" s="229"/>
      <c r="B722" s="38"/>
      <c r="C722" s="71"/>
      <c r="D722" s="71"/>
      <c r="E722" s="56" t="s">
        <v>824</v>
      </c>
      <c r="F722" s="34" t="s">
        <v>823</v>
      </c>
      <c r="G722" s="71"/>
      <c r="H722" s="71"/>
      <c r="I722" s="71"/>
      <c r="J722" s="71"/>
      <c r="K722" s="34" t="s">
        <v>52</v>
      </c>
      <c r="L722" s="34" t="s">
        <v>52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229"/>
      <c r="AN722" s="50"/>
      <c r="AO722" s="254"/>
      <c r="AP722" s="254"/>
      <c r="AQ722" s="253"/>
    </row>
    <row collapsed="false" customFormat="true" customHeight="true" hidden="false" ht="15.75" outlineLevel="0" r="723" s="171">
      <c r="A723" s="229" t="n">
        <v>404</v>
      </c>
      <c r="B723" s="38" t="n">
        <v>8403</v>
      </c>
      <c r="C723" s="71" t="s">
        <v>863</v>
      </c>
      <c r="D723" s="71" t="s">
        <v>599</v>
      </c>
      <c r="E723" s="56" t="s">
        <v>822</v>
      </c>
      <c r="F723" s="34" t="s">
        <v>823</v>
      </c>
      <c r="G723" s="71" t="s">
        <v>869</v>
      </c>
      <c r="H723" s="71" t="n">
        <f aca="false">118-9</f>
        <v>109</v>
      </c>
      <c r="I723" s="55" t="s">
        <v>869</v>
      </c>
      <c r="J723" s="71" t="n">
        <v>9</v>
      </c>
      <c r="K723" s="34" t="s">
        <v>52</v>
      </c>
      <c r="L723" s="34" t="s">
        <v>52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229"/>
      <c r="AN723" s="50"/>
      <c r="AO723" s="254"/>
      <c r="AP723" s="254"/>
      <c r="AQ723" s="253"/>
    </row>
    <row collapsed="false" customFormat="true" customHeight="true" hidden="false" ht="15.75" outlineLevel="0" r="724" s="171">
      <c r="A724" s="229"/>
      <c r="B724" s="38"/>
      <c r="C724" s="71"/>
      <c r="D724" s="71"/>
      <c r="E724" s="56" t="s">
        <v>824</v>
      </c>
      <c r="F724" s="34" t="s">
        <v>823</v>
      </c>
      <c r="G724" s="71"/>
      <c r="H724" s="71"/>
      <c r="I724" s="71"/>
      <c r="J724" s="71"/>
      <c r="K724" s="34" t="s">
        <v>52</v>
      </c>
      <c r="L724" s="34" t="s">
        <v>52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229"/>
      <c r="AN724" s="50"/>
      <c r="AO724" s="254"/>
      <c r="AP724" s="254"/>
      <c r="AQ724" s="253"/>
    </row>
    <row collapsed="false" customFormat="true" customHeight="true" hidden="false" ht="15.75" outlineLevel="0" r="725" s="171">
      <c r="A725" s="229" t="n">
        <v>405</v>
      </c>
      <c r="B725" s="38" t="n">
        <v>8404</v>
      </c>
      <c r="C725" s="71" t="s">
        <v>863</v>
      </c>
      <c r="D725" s="71" t="s">
        <v>599</v>
      </c>
      <c r="E725" s="56" t="s">
        <v>822</v>
      </c>
      <c r="F725" s="34" t="s">
        <v>823</v>
      </c>
      <c r="G725" s="71" t="s">
        <v>869</v>
      </c>
      <c r="H725" s="71" t="n">
        <f aca="false">28-4</f>
        <v>24</v>
      </c>
      <c r="I725" s="55" t="s">
        <v>870</v>
      </c>
      <c r="J725" s="71" t="n">
        <v>4</v>
      </c>
      <c r="K725" s="34" t="s">
        <v>52</v>
      </c>
      <c r="L725" s="34" t="s">
        <v>52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229"/>
      <c r="AN725" s="50"/>
      <c r="AO725" s="254"/>
      <c r="AP725" s="254"/>
      <c r="AQ725" s="253"/>
    </row>
    <row collapsed="false" customFormat="true" customHeight="true" hidden="false" ht="15.75" outlineLevel="0" r="726" s="171">
      <c r="A726" s="229"/>
      <c r="B726" s="38"/>
      <c r="C726" s="71"/>
      <c r="D726" s="71"/>
      <c r="E726" s="56" t="s">
        <v>824</v>
      </c>
      <c r="F726" s="34" t="s">
        <v>823</v>
      </c>
      <c r="G726" s="71"/>
      <c r="H726" s="71"/>
      <c r="I726" s="71"/>
      <c r="J726" s="71"/>
      <c r="K726" s="34" t="s">
        <v>52</v>
      </c>
      <c r="L726" s="34" t="s">
        <v>52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229"/>
      <c r="AN726" s="50"/>
      <c r="AO726" s="254"/>
      <c r="AP726" s="254"/>
      <c r="AQ726" s="253"/>
    </row>
    <row collapsed="false" customFormat="true" customHeight="true" hidden="false" ht="15.75" outlineLevel="0" r="727" s="171">
      <c r="A727" s="229" t="n">
        <v>406</v>
      </c>
      <c r="B727" s="38" t="n">
        <v>8405</v>
      </c>
      <c r="C727" s="71" t="s">
        <v>863</v>
      </c>
      <c r="D727" s="71" t="s">
        <v>599</v>
      </c>
      <c r="E727" s="56" t="s">
        <v>822</v>
      </c>
      <c r="F727" s="34" t="s">
        <v>823</v>
      </c>
      <c r="G727" s="71" t="s">
        <v>869</v>
      </c>
      <c r="H727" s="71" t="n">
        <v>62</v>
      </c>
      <c r="I727" s="55" t="s">
        <v>869</v>
      </c>
      <c r="J727" s="71" t="n">
        <v>3</v>
      </c>
      <c r="K727" s="34" t="s">
        <v>52</v>
      </c>
      <c r="L727" s="34" t="s">
        <v>52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229"/>
      <c r="AN727" s="50"/>
      <c r="AO727" s="255"/>
      <c r="AP727" s="254"/>
      <c r="AQ727" s="253"/>
    </row>
    <row collapsed="false" customFormat="true" customHeight="true" hidden="false" ht="15.75" outlineLevel="0" r="728" s="171">
      <c r="A728" s="229"/>
      <c r="B728" s="38"/>
      <c r="C728" s="71"/>
      <c r="D728" s="71"/>
      <c r="E728" s="56" t="s">
        <v>824</v>
      </c>
      <c r="F728" s="34" t="s">
        <v>823</v>
      </c>
      <c r="G728" s="71"/>
      <c r="H728" s="71"/>
      <c r="I728" s="71"/>
      <c r="J728" s="71"/>
      <c r="K728" s="34" t="s">
        <v>52</v>
      </c>
      <c r="L728" s="34" t="s">
        <v>52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229"/>
      <c r="AN728" s="50"/>
      <c r="AO728" s="255"/>
      <c r="AP728" s="254"/>
      <c r="AQ728" s="253"/>
    </row>
    <row collapsed="false" customFormat="true" customHeight="true" hidden="false" ht="15.75" outlineLevel="0" r="729" s="171">
      <c r="A729" s="229" t="n">
        <v>407</v>
      </c>
      <c r="B729" s="38" t="n">
        <v>8406</v>
      </c>
      <c r="C729" s="71" t="s">
        <v>863</v>
      </c>
      <c r="D729" s="71" t="s">
        <v>599</v>
      </c>
      <c r="E729" s="56" t="s">
        <v>822</v>
      </c>
      <c r="F729" s="34" t="s">
        <v>823</v>
      </c>
      <c r="G729" s="71" t="s">
        <v>869</v>
      </c>
      <c r="H729" s="71" t="n">
        <v>24</v>
      </c>
      <c r="I729" s="55" t="s">
        <v>870</v>
      </c>
      <c r="J729" s="71" t="n">
        <v>4</v>
      </c>
      <c r="K729" s="34" t="s">
        <v>53</v>
      </c>
      <c r="L729" s="34" t="s">
        <v>53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229"/>
      <c r="AN729" s="50"/>
      <c r="AO729" s="254"/>
      <c r="AP729" s="254"/>
      <c r="AQ729" s="253"/>
    </row>
    <row collapsed="false" customFormat="true" customHeight="true" hidden="false" ht="15.75" outlineLevel="0" r="730" s="171">
      <c r="A730" s="229"/>
      <c r="B730" s="38"/>
      <c r="C730" s="71"/>
      <c r="D730" s="71"/>
      <c r="E730" s="56" t="s">
        <v>824</v>
      </c>
      <c r="F730" s="34" t="s">
        <v>823</v>
      </c>
      <c r="G730" s="71"/>
      <c r="H730" s="71"/>
      <c r="I730" s="71"/>
      <c r="J730" s="71"/>
      <c r="K730" s="34" t="s">
        <v>52</v>
      </c>
      <c r="L730" s="34" t="s">
        <v>52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229"/>
      <c r="AN730" s="50"/>
      <c r="AO730" s="254"/>
      <c r="AP730" s="254"/>
      <c r="AQ730" s="253"/>
    </row>
    <row collapsed="false" customFormat="true" customHeight="true" hidden="false" ht="15.75" outlineLevel="0" r="731" s="171">
      <c r="A731" s="229" t="n">
        <v>408</v>
      </c>
      <c r="B731" s="38" t="n">
        <v>8407</v>
      </c>
      <c r="C731" s="71" t="s">
        <v>863</v>
      </c>
      <c r="D731" s="71" t="s">
        <v>599</v>
      </c>
      <c r="E731" s="56" t="s">
        <v>822</v>
      </c>
      <c r="F731" s="34" t="s">
        <v>823</v>
      </c>
      <c r="G731" s="71" t="s">
        <v>869</v>
      </c>
      <c r="H731" s="71" t="n">
        <v>18</v>
      </c>
      <c r="I731" s="55" t="s">
        <v>870</v>
      </c>
      <c r="J731" s="71" t="n">
        <v>2</v>
      </c>
      <c r="K731" s="34" t="s">
        <v>52</v>
      </c>
      <c r="L731" s="34" t="s">
        <v>52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229"/>
      <c r="AN731" s="50"/>
      <c r="AO731" s="254"/>
      <c r="AP731" s="254"/>
      <c r="AQ731" s="253"/>
    </row>
    <row collapsed="false" customFormat="true" customHeight="true" hidden="false" ht="15.75" outlineLevel="0" r="732" s="171">
      <c r="A732" s="229"/>
      <c r="B732" s="38"/>
      <c r="C732" s="71"/>
      <c r="D732" s="71"/>
      <c r="E732" s="56" t="s">
        <v>824</v>
      </c>
      <c r="F732" s="34" t="s">
        <v>823</v>
      </c>
      <c r="G732" s="71"/>
      <c r="H732" s="71"/>
      <c r="I732" s="71"/>
      <c r="J732" s="71"/>
      <c r="K732" s="34" t="s">
        <v>52</v>
      </c>
      <c r="L732" s="34" t="s">
        <v>52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229"/>
      <c r="AN732" s="50"/>
      <c r="AO732" s="254"/>
      <c r="AP732" s="254"/>
      <c r="AQ732" s="253"/>
    </row>
    <row collapsed="false" customFormat="true" customHeight="true" hidden="false" ht="15.75" outlineLevel="0" r="733" s="171">
      <c r="A733" s="229" t="n">
        <v>409</v>
      </c>
      <c r="B733" s="38" t="n">
        <v>8408</v>
      </c>
      <c r="C733" s="71" t="s">
        <v>863</v>
      </c>
      <c r="D733" s="71" t="s">
        <v>599</v>
      </c>
      <c r="E733" s="56" t="s">
        <v>822</v>
      </c>
      <c r="F733" s="34" t="s">
        <v>823</v>
      </c>
      <c r="G733" s="71" t="s">
        <v>869</v>
      </c>
      <c r="H733" s="71" t="n">
        <v>18</v>
      </c>
      <c r="I733" s="55" t="s">
        <v>870</v>
      </c>
      <c r="J733" s="71" t="n">
        <v>2</v>
      </c>
      <c r="K733" s="34" t="s">
        <v>52</v>
      </c>
      <c r="L733" s="34" t="s">
        <v>52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229"/>
      <c r="AN733" s="50"/>
      <c r="AO733" s="254"/>
      <c r="AP733" s="254"/>
      <c r="AQ733" s="253"/>
    </row>
    <row collapsed="false" customFormat="true" customHeight="true" hidden="false" ht="15.75" outlineLevel="0" r="734" s="171">
      <c r="A734" s="229"/>
      <c r="B734" s="38"/>
      <c r="C734" s="71"/>
      <c r="D734" s="71"/>
      <c r="E734" s="56" t="s">
        <v>824</v>
      </c>
      <c r="F734" s="34" t="s">
        <v>823</v>
      </c>
      <c r="G734" s="71"/>
      <c r="H734" s="71"/>
      <c r="I734" s="71"/>
      <c r="J734" s="71"/>
      <c r="K734" s="34" t="s">
        <v>52</v>
      </c>
      <c r="L734" s="34" t="s">
        <v>52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229"/>
      <c r="AN734" s="50"/>
      <c r="AO734" s="254"/>
      <c r="AP734" s="254"/>
      <c r="AQ734" s="253"/>
    </row>
    <row collapsed="false" customFormat="true" customHeight="true" hidden="false" ht="15.75" outlineLevel="0" r="735" s="171">
      <c r="A735" s="229" t="n">
        <v>410</v>
      </c>
      <c r="B735" s="38" t="n">
        <v>8409</v>
      </c>
      <c r="C735" s="71" t="s">
        <v>863</v>
      </c>
      <c r="D735" s="71" t="s">
        <v>599</v>
      </c>
      <c r="E735" s="56" t="s">
        <v>822</v>
      </c>
      <c r="F735" s="34" t="s">
        <v>823</v>
      </c>
      <c r="G735" s="71" t="s">
        <v>869</v>
      </c>
      <c r="H735" s="71" t="n">
        <v>13</v>
      </c>
      <c r="I735" s="55" t="s">
        <v>870</v>
      </c>
      <c r="J735" s="71" t="n">
        <v>2</v>
      </c>
      <c r="K735" s="34" t="s">
        <v>52</v>
      </c>
      <c r="L735" s="34" t="s">
        <v>52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229"/>
      <c r="AN735" s="50"/>
      <c r="AO735" s="254"/>
      <c r="AP735" s="254"/>
      <c r="AQ735" s="253"/>
    </row>
    <row collapsed="false" customFormat="true" customHeight="true" hidden="false" ht="15.75" outlineLevel="0" r="736" s="171">
      <c r="A736" s="229"/>
      <c r="B736" s="38"/>
      <c r="C736" s="71"/>
      <c r="D736" s="71"/>
      <c r="E736" s="56" t="s">
        <v>824</v>
      </c>
      <c r="F736" s="34" t="s">
        <v>823</v>
      </c>
      <c r="G736" s="71"/>
      <c r="H736" s="71"/>
      <c r="I736" s="71"/>
      <c r="J736" s="71"/>
      <c r="K736" s="34" t="s">
        <v>52</v>
      </c>
      <c r="L736" s="34" t="s">
        <v>52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229"/>
      <c r="AN736" s="50"/>
      <c r="AO736" s="254"/>
      <c r="AP736" s="254"/>
      <c r="AQ736" s="253"/>
    </row>
    <row collapsed="false" customFormat="true" customHeight="true" hidden="false" ht="15.75" outlineLevel="0" r="737" s="171">
      <c r="A737" s="229" t="n">
        <v>411</v>
      </c>
      <c r="B737" s="38" t="n">
        <v>8410</v>
      </c>
      <c r="C737" s="71" t="s">
        <v>863</v>
      </c>
      <c r="D737" s="71" t="s">
        <v>599</v>
      </c>
      <c r="E737" s="56" t="s">
        <v>822</v>
      </c>
      <c r="F737" s="34" t="s">
        <v>823</v>
      </c>
      <c r="G737" s="71" t="s">
        <v>869</v>
      </c>
      <c r="H737" s="71" t="n">
        <v>9</v>
      </c>
      <c r="I737" s="55" t="s">
        <v>870</v>
      </c>
      <c r="J737" s="71" t="n">
        <v>1</v>
      </c>
      <c r="K737" s="34" t="s">
        <v>52</v>
      </c>
      <c r="L737" s="34" t="s">
        <v>52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229"/>
      <c r="AN737" s="50"/>
      <c r="AO737" s="254"/>
      <c r="AP737" s="254"/>
      <c r="AQ737" s="253"/>
    </row>
    <row collapsed="false" customFormat="true" customHeight="true" hidden="false" ht="15.75" outlineLevel="0" r="738" s="171">
      <c r="A738" s="229"/>
      <c r="B738" s="38"/>
      <c r="C738" s="71"/>
      <c r="D738" s="71"/>
      <c r="E738" s="56" t="s">
        <v>824</v>
      </c>
      <c r="F738" s="34" t="s">
        <v>823</v>
      </c>
      <c r="G738" s="71"/>
      <c r="H738" s="71"/>
      <c r="I738" s="71"/>
      <c r="J738" s="71"/>
      <c r="K738" s="34" t="s">
        <v>52</v>
      </c>
      <c r="L738" s="34" t="s">
        <v>52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229"/>
      <c r="AN738" s="50"/>
      <c r="AO738" s="254"/>
      <c r="AP738" s="254"/>
      <c r="AQ738" s="253"/>
    </row>
    <row collapsed="false" customFormat="true" customHeight="true" hidden="false" ht="15.75" outlineLevel="0" r="739" s="171">
      <c r="A739" s="229" t="n">
        <v>412</v>
      </c>
      <c r="B739" s="38" t="n">
        <v>8411</v>
      </c>
      <c r="C739" s="71" t="s">
        <v>863</v>
      </c>
      <c r="D739" s="71" t="s">
        <v>599</v>
      </c>
      <c r="E739" s="56" t="s">
        <v>822</v>
      </c>
      <c r="F739" s="34" t="s">
        <v>823</v>
      </c>
      <c r="G739" s="71" t="s">
        <v>869</v>
      </c>
      <c r="H739" s="71" t="n">
        <v>11</v>
      </c>
      <c r="I739" s="55" t="s">
        <v>870</v>
      </c>
      <c r="J739" s="71" t="n">
        <v>1</v>
      </c>
      <c r="K739" s="34" t="s">
        <v>52</v>
      </c>
      <c r="L739" s="34" t="s">
        <v>52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229"/>
      <c r="AN739" s="50"/>
      <c r="AO739" s="254"/>
      <c r="AP739" s="254"/>
      <c r="AQ739" s="253"/>
    </row>
    <row collapsed="false" customFormat="true" customHeight="true" hidden="false" ht="15.75" outlineLevel="0" r="740" s="171">
      <c r="A740" s="229"/>
      <c r="B740" s="38"/>
      <c r="C740" s="71"/>
      <c r="D740" s="71"/>
      <c r="E740" s="56" t="s">
        <v>824</v>
      </c>
      <c r="F740" s="34" t="s">
        <v>823</v>
      </c>
      <c r="G740" s="71"/>
      <c r="H740" s="71"/>
      <c r="I740" s="71"/>
      <c r="J740" s="71"/>
      <c r="K740" s="34" t="s">
        <v>52</v>
      </c>
      <c r="L740" s="34" t="s">
        <v>52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229"/>
      <c r="AN740" s="50"/>
      <c r="AO740" s="254"/>
      <c r="AP740" s="254"/>
      <c r="AQ740" s="253"/>
    </row>
    <row collapsed="false" customFormat="true" customHeight="true" hidden="false" ht="15.75" outlineLevel="0" r="741" s="171">
      <c r="A741" s="229" t="n">
        <v>413</v>
      </c>
      <c r="B741" s="38" t="n">
        <v>8412</v>
      </c>
      <c r="C741" s="71" t="s">
        <v>863</v>
      </c>
      <c r="D741" s="71" t="s">
        <v>599</v>
      </c>
      <c r="E741" s="56" t="s">
        <v>822</v>
      </c>
      <c r="F741" s="34" t="s">
        <v>823</v>
      </c>
      <c r="G741" s="71" t="s">
        <v>869</v>
      </c>
      <c r="H741" s="71" t="n">
        <v>14</v>
      </c>
      <c r="I741" s="55" t="s">
        <v>870</v>
      </c>
      <c r="J741" s="71" t="n">
        <v>1</v>
      </c>
      <c r="K741" s="34" t="s">
        <v>52</v>
      </c>
      <c r="L741" s="34" t="s">
        <v>52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229"/>
      <c r="AN741" s="50"/>
      <c r="AO741" s="254"/>
      <c r="AP741" s="254"/>
      <c r="AQ741" s="253"/>
    </row>
    <row collapsed="false" customFormat="true" customHeight="true" hidden="false" ht="15.75" outlineLevel="0" r="742" s="171">
      <c r="A742" s="229"/>
      <c r="B742" s="38"/>
      <c r="C742" s="71"/>
      <c r="D742" s="71"/>
      <c r="E742" s="56" t="s">
        <v>824</v>
      </c>
      <c r="F742" s="34" t="s">
        <v>823</v>
      </c>
      <c r="G742" s="71"/>
      <c r="H742" s="71"/>
      <c r="I742" s="71"/>
      <c r="J742" s="71"/>
      <c r="K742" s="34" t="s">
        <v>52</v>
      </c>
      <c r="L742" s="34" t="s">
        <v>52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229"/>
      <c r="AN742" s="50"/>
      <c r="AO742" s="254"/>
      <c r="AP742" s="254"/>
      <c r="AQ742" s="253"/>
    </row>
    <row collapsed="false" customFormat="true" customHeight="true" hidden="false" ht="15.75" outlineLevel="0" r="743" s="171">
      <c r="A743" s="229" t="n">
        <v>414</v>
      </c>
      <c r="B743" s="38" t="n">
        <v>8413</v>
      </c>
      <c r="C743" s="71" t="s">
        <v>863</v>
      </c>
      <c r="D743" s="71" t="s">
        <v>599</v>
      </c>
      <c r="E743" s="56" t="s">
        <v>822</v>
      </c>
      <c r="F743" s="34" t="s">
        <v>823</v>
      </c>
      <c r="G743" s="71" t="s">
        <v>869</v>
      </c>
      <c r="H743" s="71" t="n">
        <v>14</v>
      </c>
      <c r="I743" s="55" t="s">
        <v>870</v>
      </c>
      <c r="J743" s="71" t="n">
        <v>1</v>
      </c>
      <c r="K743" s="34" t="s">
        <v>52</v>
      </c>
      <c r="L743" s="34" t="s">
        <v>52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229"/>
      <c r="AN743" s="50"/>
      <c r="AO743" s="254"/>
      <c r="AP743" s="254"/>
      <c r="AQ743" s="253"/>
    </row>
    <row collapsed="false" customFormat="true" customHeight="true" hidden="false" ht="15.75" outlineLevel="0" r="744" s="171">
      <c r="A744" s="229"/>
      <c r="B744" s="38"/>
      <c r="C744" s="71"/>
      <c r="D744" s="71"/>
      <c r="E744" s="56" t="s">
        <v>824</v>
      </c>
      <c r="F744" s="34" t="s">
        <v>823</v>
      </c>
      <c r="G744" s="71"/>
      <c r="H744" s="71"/>
      <c r="I744" s="71"/>
      <c r="J744" s="71"/>
      <c r="K744" s="34" t="s">
        <v>52</v>
      </c>
      <c r="L744" s="34" t="s">
        <v>52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229"/>
      <c r="AN744" s="50"/>
      <c r="AO744" s="254"/>
      <c r="AP744" s="254"/>
      <c r="AQ744" s="253"/>
    </row>
    <row collapsed="false" customFormat="true" customHeight="true" hidden="false" ht="15.75" outlineLevel="0" r="745" s="171">
      <c r="A745" s="229" t="n">
        <v>415</v>
      </c>
      <c r="B745" s="38" t="n">
        <v>8414</v>
      </c>
      <c r="C745" s="71" t="s">
        <v>863</v>
      </c>
      <c r="D745" s="71" t="s">
        <v>599</v>
      </c>
      <c r="E745" s="56" t="s">
        <v>822</v>
      </c>
      <c r="F745" s="34" t="s">
        <v>823</v>
      </c>
      <c r="G745" s="71" t="s">
        <v>869</v>
      </c>
      <c r="H745" s="71" t="n">
        <v>16</v>
      </c>
      <c r="I745" s="55" t="s">
        <v>870</v>
      </c>
      <c r="J745" s="71" t="n">
        <v>2</v>
      </c>
      <c r="K745" s="34" t="s">
        <v>52</v>
      </c>
      <c r="L745" s="34" t="s">
        <v>52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229"/>
      <c r="AN745" s="50"/>
      <c r="AO745" s="254"/>
      <c r="AP745" s="254"/>
      <c r="AQ745" s="253"/>
    </row>
    <row collapsed="false" customFormat="true" customHeight="true" hidden="false" ht="15.75" outlineLevel="0" r="746" s="171">
      <c r="A746" s="229"/>
      <c r="B746" s="38"/>
      <c r="C746" s="71"/>
      <c r="D746" s="71"/>
      <c r="E746" s="56" t="s">
        <v>824</v>
      </c>
      <c r="F746" s="34" t="s">
        <v>823</v>
      </c>
      <c r="G746" s="71"/>
      <c r="H746" s="71"/>
      <c r="I746" s="71"/>
      <c r="J746" s="71"/>
      <c r="K746" s="34" t="s">
        <v>52</v>
      </c>
      <c r="L746" s="34" t="s">
        <v>52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229"/>
      <c r="AN746" s="50"/>
      <c r="AO746" s="254"/>
      <c r="AP746" s="254"/>
      <c r="AQ746" s="253"/>
    </row>
    <row collapsed="false" customFormat="true" customHeight="true" hidden="false" ht="15.75" outlineLevel="0" r="747" s="171">
      <c r="A747" s="229" t="n">
        <v>416</v>
      </c>
      <c r="B747" s="38" t="n">
        <v>8415</v>
      </c>
      <c r="C747" s="71" t="s">
        <v>863</v>
      </c>
      <c r="D747" s="71" t="s">
        <v>599</v>
      </c>
      <c r="E747" s="56" t="s">
        <v>822</v>
      </c>
      <c r="F747" s="34" t="s">
        <v>823</v>
      </c>
      <c r="G747" s="71" t="s">
        <v>869</v>
      </c>
      <c r="H747" s="71" t="n">
        <f aca="false">18-2</f>
        <v>16</v>
      </c>
      <c r="I747" s="55" t="s">
        <v>870</v>
      </c>
      <c r="J747" s="71" t="n">
        <v>2</v>
      </c>
      <c r="K747" s="34" t="s">
        <v>52</v>
      </c>
      <c r="L747" s="34" t="s">
        <v>52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229"/>
      <c r="AN747" s="50"/>
      <c r="AO747" s="254"/>
      <c r="AP747" s="254"/>
      <c r="AQ747" s="253"/>
    </row>
    <row collapsed="false" customFormat="true" customHeight="true" hidden="false" ht="15.75" outlineLevel="0" r="748" s="171">
      <c r="A748" s="229"/>
      <c r="B748" s="38"/>
      <c r="C748" s="71"/>
      <c r="D748" s="71"/>
      <c r="E748" s="56" t="s">
        <v>824</v>
      </c>
      <c r="F748" s="34" t="s">
        <v>823</v>
      </c>
      <c r="G748" s="71"/>
      <c r="H748" s="71"/>
      <c r="I748" s="71"/>
      <c r="J748" s="71"/>
      <c r="K748" s="34" t="s">
        <v>52</v>
      </c>
      <c r="L748" s="34" t="s">
        <v>52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229"/>
      <c r="AN748" s="50"/>
      <c r="AO748" s="254"/>
      <c r="AP748" s="254"/>
      <c r="AQ748" s="253"/>
    </row>
    <row collapsed="false" customFormat="true" customHeight="true" hidden="false" ht="15.75" outlineLevel="0" r="749" s="171">
      <c r="A749" s="229" t="n">
        <v>417</v>
      </c>
      <c r="B749" s="38" t="n">
        <v>8416</v>
      </c>
      <c r="C749" s="71" t="s">
        <v>863</v>
      </c>
      <c r="D749" s="71" t="s">
        <v>599</v>
      </c>
      <c r="E749" s="56" t="s">
        <v>822</v>
      </c>
      <c r="F749" s="34" t="s">
        <v>823</v>
      </c>
      <c r="G749" s="71" t="s">
        <v>869</v>
      </c>
      <c r="H749" s="71" t="n">
        <v>23</v>
      </c>
      <c r="I749" s="71" t="s">
        <v>869</v>
      </c>
      <c r="J749" s="71" t="n">
        <v>2</v>
      </c>
      <c r="K749" s="34" t="s">
        <v>52</v>
      </c>
      <c r="L749" s="34" t="s">
        <v>52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229"/>
      <c r="AN749" s="50"/>
      <c r="AO749" s="254"/>
      <c r="AP749" s="254"/>
      <c r="AQ749" s="253"/>
    </row>
    <row collapsed="false" customFormat="true" customHeight="true" hidden="false" ht="15.75" outlineLevel="0" r="750" s="171">
      <c r="A750" s="229"/>
      <c r="B750" s="38"/>
      <c r="C750" s="71"/>
      <c r="D750" s="71"/>
      <c r="E750" s="56" t="s">
        <v>824</v>
      </c>
      <c r="F750" s="34" t="s">
        <v>823</v>
      </c>
      <c r="G750" s="71"/>
      <c r="H750" s="71"/>
      <c r="I750" s="71"/>
      <c r="J750" s="71"/>
      <c r="K750" s="34" t="s">
        <v>52</v>
      </c>
      <c r="L750" s="34" t="s">
        <v>52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229"/>
      <c r="AN750" s="50"/>
      <c r="AO750" s="254"/>
      <c r="AP750" s="254"/>
      <c r="AQ750" s="253"/>
    </row>
    <row collapsed="false" customFormat="true" customHeight="true" hidden="false" ht="15.75" outlineLevel="0" r="751" s="171">
      <c r="A751" s="229" t="n">
        <v>418</v>
      </c>
      <c r="B751" s="38" t="n">
        <v>8417</v>
      </c>
      <c r="C751" s="71" t="s">
        <v>863</v>
      </c>
      <c r="D751" s="71" t="s">
        <v>599</v>
      </c>
      <c r="E751" s="56" t="s">
        <v>822</v>
      </c>
      <c r="F751" s="34" t="s">
        <v>823</v>
      </c>
      <c r="G751" s="71" t="s">
        <v>869</v>
      </c>
      <c r="H751" s="71" t="n">
        <f aca="false">31-3</f>
        <v>28</v>
      </c>
      <c r="I751" s="71" t="s">
        <v>869</v>
      </c>
      <c r="J751" s="71" t="n">
        <v>3</v>
      </c>
      <c r="K751" s="34" t="s">
        <v>52</v>
      </c>
      <c r="L751" s="34" t="s">
        <v>52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229"/>
      <c r="AN751" s="50"/>
      <c r="AO751" s="254"/>
      <c r="AP751" s="254"/>
      <c r="AQ751" s="253"/>
    </row>
    <row collapsed="false" customFormat="true" customHeight="true" hidden="false" ht="15.75" outlineLevel="0" r="752" s="171">
      <c r="A752" s="229"/>
      <c r="B752" s="38"/>
      <c r="C752" s="71"/>
      <c r="D752" s="71"/>
      <c r="E752" s="56" t="s">
        <v>824</v>
      </c>
      <c r="F752" s="34" t="s">
        <v>823</v>
      </c>
      <c r="G752" s="71"/>
      <c r="H752" s="71"/>
      <c r="I752" s="71"/>
      <c r="J752" s="71"/>
      <c r="K752" s="34" t="s">
        <v>52</v>
      </c>
      <c r="L752" s="34" t="s">
        <v>52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229"/>
      <c r="AN752" s="50"/>
      <c r="AO752" s="254"/>
      <c r="AP752" s="254"/>
      <c r="AQ752" s="253"/>
    </row>
    <row collapsed="false" customFormat="true" customHeight="true" hidden="false" ht="15.75" outlineLevel="0" r="753" s="171">
      <c r="A753" s="229" t="n">
        <v>419</v>
      </c>
      <c r="B753" s="38" t="n">
        <v>8418</v>
      </c>
      <c r="C753" s="71" t="s">
        <v>863</v>
      </c>
      <c r="D753" s="71" t="s">
        <v>599</v>
      </c>
      <c r="E753" s="56" t="s">
        <v>822</v>
      </c>
      <c r="F753" s="34" t="s">
        <v>823</v>
      </c>
      <c r="G753" s="71" t="s">
        <v>869</v>
      </c>
      <c r="H753" s="71" t="n">
        <f aca="false">63-7</f>
        <v>56</v>
      </c>
      <c r="I753" s="71" t="s">
        <v>870</v>
      </c>
      <c r="J753" s="71" t="n">
        <v>7</v>
      </c>
      <c r="K753" s="34" t="s">
        <v>52</v>
      </c>
      <c r="L753" s="34" t="s">
        <v>52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229"/>
      <c r="AN753" s="50"/>
      <c r="AO753" s="254"/>
      <c r="AP753" s="254"/>
      <c r="AQ753" s="253"/>
    </row>
    <row collapsed="false" customFormat="true" customHeight="true" hidden="false" ht="15.75" outlineLevel="0" r="754" s="171">
      <c r="A754" s="229"/>
      <c r="B754" s="38"/>
      <c r="C754" s="71"/>
      <c r="D754" s="71"/>
      <c r="E754" s="56" t="s">
        <v>824</v>
      </c>
      <c r="F754" s="34" t="s">
        <v>823</v>
      </c>
      <c r="G754" s="71"/>
      <c r="H754" s="71"/>
      <c r="I754" s="71"/>
      <c r="J754" s="71"/>
      <c r="K754" s="34" t="s">
        <v>52</v>
      </c>
      <c r="L754" s="34" t="s">
        <v>52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229"/>
      <c r="AN754" s="50"/>
      <c r="AO754" s="254"/>
      <c r="AP754" s="254"/>
      <c r="AQ754" s="253"/>
    </row>
    <row collapsed="false" customFormat="true" customHeight="true" hidden="false" ht="15.75" outlineLevel="0" r="755" s="171">
      <c r="A755" s="229" t="n">
        <v>420</v>
      </c>
      <c r="B755" s="38" t="n">
        <v>8419</v>
      </c>
      <c r="C755" s="71" t="s">
        <v>863</v>
      </c>
      <c r="D755" s="71" t="s">
        <v>599</v>
      </c>
      <c r="E755" s="56" t="s">
        <v>822</v>
      </c>
      <c r="F755" s="34" t="s">
        <v>823</v>
      </c>
      <c r="G755" s="71" t="s">
        <v>869</v>
      </c>
      <c r="H755" s="71" t="n">
        <f aca="false">211-4</f>
        <v>207</v>
      </c>
      <c r="I755" s="71" t="s">
        <v>869</v>
      </c>
      <c r="J755" s="71" t="n">
        <v>4</v>
      </c>
      <c r="K755" s="34" t="s">
        <v>52</v>
      </c>
      <c r="L755" s="34" t="s">
        <v>52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229"/>
      <c r="AN755" s="50"/>
      <c r="AO755" s="254"/>
      <c r="AP755" s="254"/>
      <c r="AQ755" s="253"/>
    </row>
    <row collapsed="false" customFormat="true" customHeight="true" hidden="false" ht="15.75" outlineLevel="0" r="756" s="171">
      <c r="A756" s="229"/>
      <c r="B756" s="38"/>
      <c r="C756" s="71"/>
      <c r="D756" s="71"/>
      <c r="E756" s="56" t="s">
        <v>824</v>
      </c>
      <c r="F756" s="34" t="s">
        <v>823</v>
      </c>
      <c r="G756" s="71"/>
      <c r="H756" s="71"/>
      <c r="I756" s="71"/>
      <c r="J756" s="71"/>
      <c r="K756" s="34" t="s">
        <v>52</v>
      </c>
      <c r="L756" s="34" t="s">
        <v>52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229"/>
      <c r="AN756" s="50"/>
      <c r="AO756" s="254"/>
      <c r="AP756" s="254"/>
      <c r="AQ756" s="253"/>
    </row>
    <row collapsed="false" customFormat="true" customHeight="true" hidden="false" ht="15.75" outlineLevel="0" r="757" s="171">
      <c r="A757" s="229" t="n">
        <v>421</v>
      </c>
      <c r="B757" s="38" t="n">
        <v>8420</v>
      </c>
      <c r="C757" s="71" t="s">
        <v>863</v>
      </c>
      <c r="D757" s="71" t="s">
        <v>599</v>
      </c>
      <c r="E757" s="56" t="s">
        <v>822</v>
      </c>
      <c r="F757" s="34" t="s">
        <v>823</v>
      </c>
      <c r="G757" s="71" t="s">
        <v>869</v>
      </c>
      <c r="H757" s="71" t="n">
        <v>34</v>
      </c>
      <c r="I757" s="71" t="s">
        <v>869</v>
      </c>
      <c r="J757" s="71" t="n">
        <v>3</v>
      </c>
      <c r="K757" s="34" t="s">
        <v>52</v>
      </c>
      <c r="L757" s="34" t="s">
        <v>52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229"/>
      <c r="AN757" s="50"/>
      <c r="AO757" s="254"/>
      <c r="AP757" s="254"/>
      <c r="AQ757" s="253"/>
    </row>
    <row collapsed="false" customFormat="true" customHeight="true" hidden="false" ht="15.75" outlineLevel="0" r="758" s="171">
      <c r="A758" s="229"/>
      <c r="B758" s="38"/>
      <c r="C758" s="71"/>
      <c r="D758" s="71"/>
      <c r="E758" s="56" t="s">
        <v>824</v>
      </c>
      <c r="F758" s="34" t="s">
        <v>823</v>
      </c>
      <c r="G758" s="71"/>
      <c r="H758" s="71"/>
      <c r="I758" s="71"/>
      <c r="J758" s="71"/>
      <c r="K758" s="34" t="s">
        <v>52</v>
      </c>
      <c r="L758" s="34" t="s">
        <v>52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229"/>
      <c r="AN758" s="50"/>
      <c r="AO758" s="254"/>
      <c r="AP758" s="254"/>
      <c r="AQ758" s="253"/>
    </row>
    <row collapsed="false" customFormat="true" customHeight="true" hidden="false" ht="15.75" outlineLevel="0" r="759" s="171">
      <c r="A759" s="229" t="n">
        <v>422</v>
      </c>
      <c r="B759" s="38" t="n">
        <v>8421</v>
      </c>
      <c r="C759" s="71" t="s">
        <v>863</v>
      </c>
      <c r="D759" s="71" t="s">
        <v>599</v>
      </c>
      <c r="E759" s="56" t="s">
        <v>822</v>
      </c>
      <c r="F759" s="34" t="s">
        <v>823</v>
      </c>
      <c r="G759" s="71" t="s">
        <v>869</v>
      </c>
      <c r="H759" s="71" t="n">
        <v>34</v>
      </c>
      <c r="I759" s="71" t="s">
        <v>869</v>
      </c>
      <c r="J759" s="71" t="n">
        <v>3</v>
      </c>
      <c r="K759" s="34" t="s">
        <v>52</v>
      </c>
      <c r="L759" s="34" t="s">
        <v>52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229"/>
      <c r="AN759" s="50"/>
      <c r="AO759" s="254"/>
      <c r="AP759" s="254"/>
      <c r="AQ759" s="253"/>
    </row>
    <row collapsed="false" customFormat="true" customHeight="true" hidden="false" ht="15.75" outlineLevel="0" r="760" s="171">
      <c r="A760" s="229"/>
      <c r="B760" s="38"/>
      <c r="C760" s="71"/>
      <c r="D760" s="71"/>
      <c r="E760" s="56" t="s">
        <v>824</v>
      </c>
      <c r="F760" s="34" t="s">
        <v>823</v>
      </c>
      <c r="G760" s="71"/>
      <c r="H760" s="71"/>
      <c r="I760" s="71"/>
      <c r="J760" s="71"/>
      <c r="K760" s="34" t="s">
        <v>52</v>
      </c>
      <c r="L760" s="34" t="s">
        <v>52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229"/>
      <c r="AN760" s="50"/>
      <c r="AO760" s="254"/>
      <c r="AP760" s="254"/>
      <c r="AQ760" s="253"/>
    </row>
    <row collapsed="false" customFormat="true" customHeight="true" hidden="false" ht="15.75" outlineLevel="0" r="761" s="171">
      <c r="A761" s="229" t="n">
        <v>423</v>
      </c>
      <c r="B761" s="38" t="n">
        <v>8422</v>
      </c>
      <c r="C761" s="71" t="s">
        <v>863</v>
      </c>
      <c r="D761" s="71" t="s">
        <v>599</v>
      </c>
      <c r="E761" s="56" t="s">
        <v>822</v>
      </c>
      <c r="F761" s="34" t="s">
        <v>823</v>
      </c>
      <c r="G761" s="71" t="s">
        <v>869</v>
      </c>
      <c r="H761" s="71" t="n">
        <f aca="false">42-6</f>
        <v>36</v>
      </c>
      <c r="I761" s="55" t="s">
        <v>870</v>
      </c>
      <c r="J761" s="71" t="n">
        <v>6</v>
      </c>
      <c r="K761" s="34" t="s">
        <v>52</v>
      </c>
      <c r="L761" s="34" t="s">
        <v>52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229"/>
      <c r="AN761" s="50"/>
      <c r="AO761" s="254"/>
      <c r="AP761" s="254"/>
      <c r="AQ761" s="253"/>
    </row>
    <row collapsed="false" customFormat="true" customHeight="true" hidden="false" ht="15.75" outlineLevel="0" r="762" s="171">
      <c r="A762" s="229"/>
      <c r="B762" s="38"/>
      <c r="C762" s="71"/>
      <c r="D762" s="71"/>
      <c r="E762" s="56" t="s">
        <v>824</v>
      </c>
      <c r="F762" s="34" t="s">
        <v>823</v>
      </c>
      <c r="G762" s="71"/>
      <c r="H762" s="71"/>
      <c r="I762" s="71"/>
      <c r="J762" s="71"/>
      <c r="K762" s="34" t="s">
        <v>52</v>
      </c>
      <c r="L762" s="34" t="s">
        <v>52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229"/>
      <c r="AN762" s="50"/>
      <c r="AO762" s="254"/>
      <c r="AP762" s="254"/>
      <c r="AQ762" s="253"/>
    </row>
    <row collapsed="false" customFormat="true" customHeight="true" hidden="false" ht="15.75" outlineLevel="0" r="763" s="171">
      <c r="A763" s="229" t="n">
        <v>424</v>
      </c>
      <c r="B763" s="38" t="n">
        <v>8423</v>
      </c>
      <c r="C763" s="71" t="s">
        <v>863</v>
      </c>
      <c r="D763" s="71" t="s">
        <v>599</v>
      </c>
      <c r="E763" s="56" t="s">
        <v>822</v>
      </c>
      <c r="F763" s="34" t="s">
        <v>823</v>
      </c>
      <c r="G763" s="71" t="s">
        <v>869</v>
      </c>
      <c r="H763" s="71" t="n">
        <f aca="false">33</f>
        <v>33</v>
      </c>
      <c r="I763" s="55" t="s">
        <v>870</v>
      </c>
      <c r="J763" s="71" t="n">
        <v>5</v>
      </c>
      <c r="K763" s="34" t="s">
        <v>52</v>
      </c>
      <c r="L763" s="34" t="s">
        <v>52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229"/>
      <c r="AN763" s="50"/>
      <c r="AO763" s="254"/>
      <c r="AP763" s="254"/>
      <c r="AQ763" s="253"/>
    </row>
    <row collapsed="false" customFormat="true" customHeight="true" hidden="false" ht="15.75" outlineLevel="0" r="764" s="171">
      <c r="A764" s="229"/>
      <c r="B764" s="38"/>
      <c r="C764" s="71"/>
      <c r="D764" s="71"/>
      <c r="E764" s="56" t="s">
        <v>824</v>
      </c>
      <c r="F764" s="34" t="s">
        <v>823</v>
      </c>
      <c r="G764" s="71"/>
      <c r="H764" s="71"/>
      <c r="I764" s="71"/>
      <c r="J764" s="71"/>
      <c r="K764" s="34" t="s">
        <v>52</v>
      </c>
      <c r="L764" s="34" t="s">
        <v>52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229"/>
      <c r="AN764" s="50"/>
      <c r="AO764" s="254"/>
      <c r="AP764" s="254"/>
      <c r="AQ764" s="253"/>
    </row>
    <row collapsed="false" customFormat="true" customHeight="true" hidden="false" ht="15.75" outlineLevel="0" r="765" s="171">
      <c r="A765" s="229" t="n">
        <v>425</v>
      </c>
      <c r="B765" s="38" t="n">
        <v>8424</v>
      </c>
      <c r="C765" s="71" t="s">
        <v>863</v>
      </c>
      <c r="D765" s="71" t="s">
        <v>599</v>
      </c>
      <c r="E765" s="56" t="s">
        <v>822</v>
      </c>
      <c r="F765" s="34" t="s">
        <v>823</v>
      </c>
      <c r="G765" s="71" t="s">
        <v>869</v>
      </c>
      <c r="H765" s="71" t="n">
        <f aca="false">34</f>
        <v>34</v>
      </c>
      <c r="I765" s="55" t="s">
        <v>870</v>
      </c>
      <c r="J765" s="71" t="n">
        <v>6</v>
      </c>
      <c r="K765" s="34" t="s">
        <v>52</v>
      </c>
      <c r="L765" s="34" t="s">
        <v>52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229"/>
      <c r="AN765" s="50"/>
      <c r="AO765" s="254"/>
      <c r="AP765" s="254"/>
      <c r="AQ765" s="253"/>
    </row>
    <row collapsed="false" customFormat="true" customHeight="true" hidden="false" ht="15.75" outlineLevel="0" r="766" s="171">
      <c r="A766" s="229"/>
      <c r="B766" s="38"/>
      <c r="C766" s="71"/>
      <c r="D766" s="71"/>
      <c r="E766" s="56" t="s">
        <v>824</v>
      </c>
      <c r="F766" s="34" t="s">
        <v>823</v>
      </c>
      <c r="G766" s="71"/>
      <c r="H766" s="71"/>
      <c r="I766" s="71"/>
      <c r="J766" s="71"/>
      <c r="K766" s="34" t="s">
        <v>52</v>
      </c>
      <c r="L766" s="34" t="s">
        <v>52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229"/>
      <c r="AN766" s="50"/>
      <c r="AO766" s="254"/>
      <c r="AP766" s="254"/>
      <c r="AQ766" s="253"/>
    </row>
    <row collapsed="false" customFormat="true" customHeight="true" hidden="false" ht="15.75" outlineLevel="0" r="767" s="171">
      <c r="A767" s="229" t="n">
        <v>426</v>
      </c>
      <c r="B767" s="38" t="n">
        <v>8425</v>
      </c>
      <c r="C767" s="71" t="s">
        <v>863</v>
      </c>
      <c r="D767" s="71" t="s">
        <v>599</v>
      </c>
      <c r="E767" s="56" t="s">
        <v>822</v>
      </c>
      <c r="F767" s="34" t="s">
        <v>823</v>
      </c>
      <c r="G767" s="71" t="s">
        <v>869</v>
      </c>
      <c r="H767" s="71" t="n">
        <f aca="false">42-7</f>
        <v>35</v>
      </c>
      <c r="I767" s="55" t="s">
        <v>870</v>
      </c>
      <c r="J767" s="71" t="n">
        <v>7</v>
      </c>
      <c r="K767" s="34" t="s">
        <v>52</v>
      </c>
      <c r="L767" s="34" t="s">
        <v>52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229"/>
      <c r="AN767" s="50"/>
      <c r="AO767" s="254"/>
      <c r="AP767" s="254"/>
      <c r="AQ767" s="253"/>
    </row>
    <row collapsed="false" customFormat="true" customHeight="true" hidden="false" ht="15.75" outlineLevel="0" r="768" s="171">
      <c r="A768" s="229"/>
      <c r="B768" s="38"/>
      <c r="C768" s="71"/>
      <c r="D768" s="71"/>
      <c r="E768" s="56" t="s">
        <v>824</v>
      </c>
      <c r="F768" s="34" t="s">
        <v>823</v>
      </c>
      <c r="G768" s="71"/>
      <c r="H768" s="71"/>
      <c r="I768" s="71"/>
      <c r="J768" s="71"/>
      <c r="K768" s="34" t="s">
        <v>52</v>
      </c>
      <c r="L768" s="34" t="s">
        <v>52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229"/>
      <c r="AN768" s="50"/>
      <c r="AO768" s="254"/>
      <c r="AP768" s="254"/>
      <c r="AQ768" s="253"/>
    </row>
    <row collapsed="false" customFormat="true" customHeight="true" hidden="false" ht="15.75" outlineLevel="0" r="769" s="171">
      <c r="A769" s="229" t="n">
        <v>427</v>
      </c>
      <c r="B769" s="38" t="n">
        <v>8426</v>
      </c>
      <c r="C769" s="71" t="s">
        <v>863</v>
      </c>
      <c r="D769" s="71" t="s">
        <v>599</v>
      </c>
      <c r="E769" s="56" t="s">
        <v>822</v>
      </c>
      <c r="F769" s="34" t="s">
        <v>823</v>
      </c>
      <c r="G769" s="71" t="s">
        <v>869</v>
      </c>
      <c r="H769" s="71" t="n">
        <f aca="false">42-5</f>
        <v>37</v>
      </c>
      <c r="I769" s="71" t="s">
        <v>869</v>
      </c>
      <c r="J769" s="71" t="n">
        <v>5</v>
      </c>
      <c r="K769" s="34" t="s">
        <v>52</v>
      </c>
      <c r="L769" s="34" t="s">
        <v>52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229"/>
      <c r="AN769" s="50"/>
      <c r="AO769" s="254"/>
      <c r="AP769" s="254"/>
      <c r="AQ769" s="253"/>
    </row>
    <row collapsed="false" customFormat="true" customHeight="true" hidden="false" ht="15.75" outlineLevel="0" r="770" s="171">
      <c r="A770" s="229"/>
      <c r="B770" s="38"/>
      <c r="C770" s="71"/>
      <c r="D770" s="71"/>
      <c r="E770" s="56" t="s">
        <v>824</v>
      </c>
      <c r="F770" s="34" t="s">
        <v>823</v>
      </c>
      <c r="G770" s="71"/>
      <c r="H770" s="71"/>
      <c r="I770" s="71"/>
      <c r="J770" s="71"/>
      <c r="K770" s="34" t="s">
        <v>52</v>
      </c>
      <c r="L770" s="34" t="s">
        <v>52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229"/>
      <c r="AN770" s="50"/>
      <c r="AO770" s="254"/>
      <c r="AP770" s="254"/>
      <c r="AQ770" s="253"/>
    </row>
    <row collapsed="false" customFormat="true" customHeight="true" hidden="false" ht="15.75" outlineLevel="0" r="771" s="171">
      <c r="A771" s="229" t="n">
        <v>428</v>
      </c>
      <c r="B771" s="38" t="n">
        <v>8427</v>
      </c>
      <c r="C771" s="71" t="s">
        <v>863</v>
      </c>
      <c r="D771" s="71" t="s">
        <v>599</v>
      </c>
      <c r="E771" s="56" t="s">
        <v>822</v>
      </c>
      <c r="F771" s="34" t="s">
        <v>823</v>
      </c>
      <c r="G771" s="71" t="s">
        <v>869</v>
      </c>
      <c r="H771" s="71" t="n">
        <v>9</v>
      </c>
      <c r="I771" s="71" t="s">
        <v>869</v>
      </c>
      <c r="J771" s="71" t="n">
        <v>3</v>
      </c>
      <c r="K771" s="34" t="s">
        <v>52</v>
      </c>
      <c r="L771" s="34" t="s">
        <v>52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229"/>
      <c r="AN771" s="50"/>
      <c r="AO771" s="254"/>
      <c r="AP771" s="254"/>
      <c r="AQ771" s="253"/>
    </row>
    <row collapsed="false" customFormat="true" customHeight="true" hidden="false" ht="15.75" outlineLevel="0" r="772" s="171">
      <c r="A772" s="229"/>
      <c r="B772" s="38"/>
      <c r="C772" s="71"/>
      <c r="D772" s="71"/>
      <c r="E772" s="56" t="s">
        <v>824</v>
      </c>
      <c r="F772" s="34" t="s">
        <v>823</v>
      </c>
      <c r="G772" s="71"/>
      <c r="H772" s="71"/>
      <c r="I772" s="71"/>
      <c r="J772" s="71"/>
      <c r="K772" s="34" t="s">
        <v>52</v>
      </c>
      <c r="L772" s="34" t="s">
        <v>52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229"/>
      <c r="AN772" s="50"/>
      <c r="AO772" s="254"/>
      <c r="AP772" s="254"/>
      <c r="AQ772" s="253"/>
    </row>
    <row collapsed="false" customFormat="true" customHeight="true" hidden="false" ht="15.75" outlineLevel="0" r="773" s="171">
      <c r="A773" s="229" t="n">
        <v>429</v>
      </c>
      <c r="B773" s="38" t="n">
        <v>8428</v>
      </c>
      <c r="C773" s="71" t="s">
        <v>863</v>
      </c>
      <c r="D773" s="71" t="s">
        <v>599</v>
      </c>
      <c r="E773" s="56" t="s">
        <v>822</v>
      </c>
      <c r="F773" s="34" t="s">
        <v>823</v>
      </c>
      <c r="G773" s="71" t="s">
        <v>869</v>
      </c>
      <c r="H773" s="71" t="n">
        <v>9</v>
      </c>
      <c r="I773" s="71" t="s">
        <v>869</v>
      </c>
      <c r="J773" s="71" t="n">
        <v>3</v>
      </c>
      <c r="K773" s="34" t="s">
        <v>52</v>
      </c>
      <c r="L773" s="34" t="s">
        <v>52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229"/>
      <c r="AN773" s="50"/>
      <c r="AO773" s="254"/>
      <c r="AP773" s="254"/>
      <c r="AQ773" s="253"/>
    </row>
    <row collapsed="false" customFormat="true" customHeight="true" hidden="false" ht="15.75" outlineLevel="0" r="774" s="171">
      <c r="A774" s="229"/>
      <c r="B774" s="38"/>
      <c r="C774" s="71"/>
      <c r="D774" s="71"/>
      <c r="E774" s="56" t="s">
        <v>824</v>
      </c>
      <c r="F774" s="34" t="s">
        <v>823</v>
      </c>
      <c r="G774" s="71"/>
      <c r="H774" s="71"/>
      <c r="I774" s="71"/>
      <c r="J774" s="71"/>
      <c r="K774" s="34" t="s">
        <v>52</v>
      </c>
      <c r="L774" s="34" t="s">
        <v>52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229"/>
      <c r="AN774" s="50"/>
      <c r="AO774" s="254"/>
      <c r="AP774" s="254"/>
      <c r="AQ774" s="253"/>
    </row>
    <row collapsed="false" customFormat="true" customHeight="true" hidden="false" ht="15.75" outlineLevel="0" r="775" s="171">
      <c r="A775" s="229" t="n">
        <v>430</v>
      </c>
      <c r="B775" s="38" t="n">
        <v>8429</v>
      </c>
      <c r="C775" s="71" t="s">
        <v>863</v>
      </c>
      <c r="D775" s="71" t="s">
        <v>599</v>
      </c>
      <c r="E775" s="56" t="s">
        <v>822</v>
      </c>
      <c r="F775" s="34" t="s">
        <v>823</v>
      </c>
      <c r="G775" s="71" t="s">
        <v>869</v>
      </c>
      <c r="H775" s="71" t="n">
        <v>9</v>
      </c>
      <c r="I775" s="71" t="s">
        <v>869</v>
      </c>
      <c r="J775" s="71" t="n">
        <v>3</v>
      </c>
      <c r="K775" s="34" t="s">
        <v>52</v>
      </c>
      <c r="L775" s="34" t="s">
        <v>52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229"/>
      <c r="AN775" s="50"/>
      <c r="AO775" s="254"/>
      <c r="AP775" s="254"/>
      <c r="AQ775" s="253"/>
    </row>
    <row collapsed="false" customFormat="true" customHeight="true" hidden="false" ht="15.75" outlineLevel="0" r="776" s="171">
      <c r="A776" s="229"/>
      <c r="B776" s="38"/>
      <c r="C776" s="71"/>
      <c r="D776" s="71"/>
      <c r="E776" s="56" t="s">
        <v>824</v>
      </c>
      <c r="F776" s="34" t="s">
        <v>823</v>
      </c>
      <c r="G776" s="71"/>
      <c r="H776" s="71"/>
      <c r="I776" s="71"/>
      <c r="J776" s="71"/>
      <c r="K776" s="34" t="s">
        <v>52</v>
      </c>
      <c r="L776" s="34" t="s">
        <v>52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229"/>
      <c r="AN776" s="50"/>
      <c r="AO776" s="254"/>
      <c r="AP776" s="254"/>
      <c r="AQ776" s="253"/>
    </row>
    <row collapsed="false" customFormat="true" customHeight="true" hidden="false" ht="15.75" outlineLevel="0" r="777" s="171">
      <c r="A777" s="229" t="n">
        <v>431</v>
      </c>
      <c r="B777" s="38" t="n">
        <v>8430</v>
      </c>
      <c r="C777" s="71" t="s">
        <v>863</v>
      </c>
      <c r="D777" s="71" t="s">
        <v>599</v>
      </c>
      <c r="E777" s="56" t="s">
        <v>822</v>
      </c>
      <c r="F777" s="34" t="s">
        <v>823</v>
      </c>
      <c r="G777" s="71" t="s">
        <v>869</v>
      </c>
      <c r="H777" s="71" t="n">
        <v>9</v>
      </c>
      <c r="I777" s="71" t="s">
        <v>869</v>
      </c>
      <c r="J777" s="71" t="n">
        <v>3</v>
      </c>
      <c r="K777" s="34" t="s">
        <v>52</v>
      </c>
      <c r="L777" s="34" t="s">
        <v>52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229"/>
      <c r="AN777" s="50"/>
      <c r="AO777" s="254"/>
      <c r="AP777" s="254"/>
      <c r="AQ777" s="253"/>
    </row>
    <row collapsed="false" customFormat="true" customHeight="true" hidden="false" ht="15.75" outlineLevel="0" r="778" s="171">
      <c r="A778" s="229"/>
      <c r="B778" s="38"/>
      <c r="C778" s="71"/>
      <c r="D778" s="71"/>
      <c r="E778" s="56" t="s">
        <v>824</v>
      </c>
      <c r="F778" s="34" t="s">
        <v>823</v>
      </c>
      <c r="G778" s="71"/>
      <c r="H778" s="71"/>
      <c r="I778" s="71"/>
      <c r="J778" s="71"/>
      <c r="K778" s="34" t="s">
        <v>52</v>
      </c>
      <c r="L778" s="34" t="s">
        <v>52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229"/>
      <c r="AN778" s="50"/>
      <c r="AO778" s="254"/>
      <c r="AP778" s="254"/>
      <c r="AQ778" s="253"/>
    </row>
    <row collapsed="false" customFormat="true" customHeight="true" hidden="false" ht="15.75" outlineLevel="0" r="779" s="171">
      <c r="A779" s="229" t="n">
        <v>432</v>
      </c>
      <c r="B779" s="38" t="n">
        <v>8431</v>
      </c>
      <c r="C779" s="71" t="s">
        <v>863</v>
      </c>
      <c r="D779" s="71" t="s">
        <v>599</v>
      </c>
      <c r="E779" s="56" t="s">
        <v>822</v>
      </c>
      <c r="F779" s="34" t="s">
        <v>823</v>
      </c>
      <c r="G779" s="71" t="s">
        <v>869</v>
      </c>
      <c r="H779" s="71" t="n">
        <v>9</v>
      </c>
      <c r="I779" s="71" t="s">
        <v>869</v>
      </c>
      <c r="J779" s="71" t="n">
        <v>3</v>
      </c>
      <c r="K779" s="34" t="s">
        <v>52</v>
      </c>
      <c r="L779" s="34" t="s">
        <v>52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229"/>
      <c r="AN779" s="50"/>
      <c r="AO779" s="254"/>
      <c r="AP779" s="254"/>
      <c r="AQ779" s="253"/>
    </row>
    <row collapsed="false" customFormat="true" customHeight="true" hidden="false" ht="15.75" outlineLevel="0" r="780" s="171">
      <c r="A780" s="229"/>
      <c r="B780" s="38"/>
      <c r="C780" s="71"/>
      <c r="D780" s="71"/>
      <c r="E780" s="56" t="s">
        <v>824</v>
      </c>
      <c r="F780" s="34" t="s">
        <v>823</v>
      </c>
      <c r="G780" s="71"/>
      <c r="H780" s="71"/>
      <c r="I780" s="71"/>
      <c r="J780" s="71"/>
      <c r="K780" s="34" t="s">
        <v>52</v>
      </c>
      <c r="L780" s="34" t="s">
        <v>52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229"/>
      <c r="AN780" s="50"/>
      <c r="AO780" s="254"/>
      <c r="AP780" s="254"/>
      <c r="AQ780" s="253"/>
    </row>
    <row collapsed="false" customFormat="true" customHeight="true" hidden="false" ht="15.75" outlineLevel="0" r="781" s="171">
      <c r="A781" s="229" t="n">
        <v>433</v>
      </c>
      <c r="B781" s="38" t="n">
        <v>8432</v>
      </c>
      <c r="C781" s="71" t="s">
        <v>863</v>
      </c>
      <c r="D781" s="71" t="s">
        <v>599</v>
      </c>
      <c r="E781" s="56" t="s">
        <v>822</v>
      </c>
      <c r="F781" s="34" t="s">
        <v>823</v>
      </c>
      <c r="G781" s="71" t="s">
        <v>869</v>
      </c>
      <c r="H781" s="71" t="n">
        <v>176</v>
      </c>
      <c r="I781" s="55" t="s">
        <v>870</v>
      </c>
      <c r="J781" s="71" t="n">
        <v>4</v>
      </c>
      <c r="K781" s="34" t="s">
        <v>52</v>
      </c>
      <c r="L781" s="34" t="s">
        <v>52</v>
      </c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229"/>
      <c r="AN781" s="50"/>
      <c r="AO781" s="254"/>
      <c r="AP781" s="254"/>
      <c r="AQ781" s="253"/>
    </row>
    <row collapsed="false" customFormat="true" customHeight="true" hidden="false" ht="15.75" outlineLevel="0" r="782" s="171">
      <c r="A782" s="229"/>
      <c r="B782" s="38"/>
      <c r="C782" s="71"/>
      <c r="D782" s="71"/>
      <c r="E782" s="56" t="s">
        <v>824</v>
      </c>
      <c r="F782" s="34" t="s">
        <v>823</v>
      </c>
      <c r="G782" s="71"/>
      <c r="H782" s="71"/>
      <c r="I782" s="71"/>
      <c r="J782" s="71"/>
      <c r="K782" s="34" t="s">
        <v>52</v>
      </c>
      <c r="L782" s="34" t="s">
        <v>52</v>
      </c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229"/>
      <c r="AN782" s="50"/>
      <c r="AO782" s="254"/>
      <c r="AP782" s="254"/>
      <c r="AQ782" s="253"/>
    </row>
    <row collapsed="false" customFormat="true" customHeight="true" hidden="false" ht="15.75" outlineLevel="0" r="783" s="171">
      <c r="A783" s="229" t="n">
        <v>434</v>
      </c>
      <c r="B783" s="38" t="s">
        <v>246</v>
      </c>
      <c r="C783" s="71" t="s">
        <v>863</v>
      </c>
      <c r="D783" s="71" t="s">
        <v>599</v>
      </c>
      <c r="E783" s="56" t="s">
        <v>822</v>
      </c>
      <c r="F783" s="34" t="s">
        <v>823</v>
      </c>
      <c r="G783" s="71" t="s">
        <v>872</v>
      </c>
      <c r="H783" s="71" t="n">
        <f aca="false">540-12</f>
        <v>528</v>
      </c>
      <c r="I783" s="55" t="s">
        <v>870</v>
      </c>
      <c r="J783" s="71" t="n">
        <v>12</v>
      </c>
      <c r="K783" s="34" t="s">
        <v>52</v>
      </c>
      <c r="L783" s="34" t="s">
        <v>52</v>
      </c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229"/>
      <c r="AN783" s="50"/>
      <c r="AO783" s="254"/>
      <c r="AP783" s="254"/>
      <c r="AQ783" s="253"/>
    </row>
    <row collapsed="false" customFormat="true" customHeight="true" hidden="false" ht="15.75" outlineLevel="0" r="784" s="171">
      <c r="A784" s="229"/>
      <c r="B784" s="38"/>
      <c r="C784" s="71"/>
      <c r="D784" s="71"/>
      <c r="E784" s="56" t="s">
        <v>824</v>
      </c>
      <c r="F784" s="34" t="s">
        <v>823</v>
      </c>
      <c r="G784" s="71"/>
      <c r="H784" s="71"/>
      <c r="I784" s="71"/>
      <c r="J784" s="71"/>
      <c r="K784" s="34" t="s">
        <v>52</v>
      </c>
      <c r="L784" s="34" t="s">
        <v>52</v>
      </c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229"/>
      <c r="AN784" s="50"/>
      <c r="AO784" s="254"/>
      <c r="AP784" s="254"/>
      <c r="AQ784" s="253"/>
    </row>
    <row collapsed="false" customFormat="true" customHeight="true" hidden="false" ht="15.75" outlineLevel="0" r="785" s="171">
      <c r="A785" s="229" t="n">
        <v>435</v>
      </c>
      <c r="B785" s="38" t="n">
        <v>8434</v>
      </c>
      <c r="C785" s="71" t="s">
        <v>863</v>
      </c>
      <c r="D785" s="71" t="s">
        <v>599</v>
      </c>
      <c r="E785" s="56" t="s">
        <v>822</v>
      </c>
      <c r="F785" s="34" t="s">
        <v>823</v>
      </c>
      <c r="G785" s="71" t="s">
        <v>869</v>
      </c>
      <c r="H785" s="71" t="n">
        <v>81</v>
      </c>
      <c r="I785" s="55" t="s">
        <v>870</v>
      </c>
      <c r="J785" s="71" t="n">
        <v>2</v>
      </c>
      <c r="K785" s="34" t="s">
        <v>52</v>
      </c>
      <c r="L785" s="34" t="s">
        <v>52</v>
      </c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229"/>
      <c r="AN785" s="50"/>
      <c r="AO785" s="254"/>
      <c r="AP785" s="254"/>
      <c r="AQ785" s="253"/>
    </row>
    <row collapsed="false" customFormat="true" customHeight="true" hidden="false" ht="15.75" outlineLevel="0" r="786" s="171">
      <c r="A786" s="229"/>
      <c r="B786" s="38"/>
      <c r="C786" s="71"/>
      <c r="D786" s="71"/>
      <c r="E786" s="56" t="s">
        <v>824</v>
      </c>
      <c r="F786" s="34" t="s">
        <v>823</v>
      </c>
      <c r="G786" s="71"/>
      <c r="H786" s="71"/>
      <c r="I786" s="71"/>
      <c r="J786" s="71"/>
      <c r="K786" s="34" t="s">
        <v>52</v>
      </c>
      <c r="L786" s="34" t="s">
        <v>52</v>
      </c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229"/>
      <c r="AN786" s="50"/>
      <c r="AO786" s="254"/>
      <c r="AP786" s="254"/>
      <c r="AQ786" s="253"/>
    </row>
    <row collapsed="false" customFormat="true" customHeight="true" hidden="false" ht="15.75" outlineLevel="0" r="787" s="171">
      <c r="A787" s="229" t="n">
        <v>436</v>
      </c>
      <c r="B787" s="38" t="n">
        <v>8435</v>
      </c>
      <c r="C787" s="71" t="s">
        <v>863</v>
      </c>
      <c r="D787" s="71" t="s">
        <v>599</v>
      </c>
      <c r="E787" s="56" t="s">
        <v>822</v>
      </c>
      <c r="F787" s="34" t="s">
        <v>823</v>
      </c>
      <c r="G787" s="71" t="s">
        <v>869</v>
      </c>
      <c r="H787" s="71" t="n">
        <v>90</v>
      </c>
      <c r="I787" s="71" t="s">
        <v>869</v>
      </c>
      <c r="J787" s="71" t="n">
        <v>3</v>
      </c>
      <c r="K787" s="34" t="s">
        <v>52</v>
      </c>
      <c r="L787" s="34" t="s">
        <v>52</v>
      </c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229"/>
      <c r="AN787" s="50"/>
      <c r="AO787" s="254"/>
      <c r="AP787" s="254"/>
      <c r="AQ787" s="253"/>
    </row>
    <row collapsed="false" customFormat="true" customHeight="true" hidden="false" ht="15.75" outlineLevel="0" r="788" s="171">
      <c r="A788" s="229"/>
      <c r="B788" s="38"/>
      <c r="C788" s="71"/>
      <c r="D788" s="71"/>
      <c r="E788" s="56" t="s">
        <v>824</v>
      </c>
      <c r="F788" s="34" t="s">
        <v>823</v>
      </c>
      <c r="G788" s="71"/>
      <c r="H788" s="71"/>
      <c r="I788" s="71"/>
      <c r="J788" s="71"/>
      <c r="K788" s="34" t="s">
        <v>52</v>
      </c>
      <c r="L788" s="34" t="s">
        <v>52</v>
      </c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229"/>
      <c r="AN788" s="50"/>
      <c r="AO788" s="254"/>
      <c r="AP788" s="254"/>
      <c r="AQ788" s="253"/>
    </row>
    <row collapsed="false" customFormat="true" customHeight="true" hidden="false" ht="15.75" outlineLevel="0" r="789" s="171">
      <c r="A789" s="229" t="n">
        <v>437</v>
      </c>
      <c r="B789" s="38" t="n">
        <v>8436</v>
      </c>
      <c r="C789" s="71" t="s">
        <v>863</v>
      </c>
      <c r="D789" s="71" t="s">
        <v>599</v>
      </c>
      <c r="E789" s="56" t="s">
        <v>822</v>
      </c>
      <c r="F789" s="34" t="s">
        <v>823</v>
      </c>
      <c r="G789" s="71" t="s">
        <v>869</v>
      </c>
      <c r="H789" s="71" t="n">
        <f aca="false">74-6</f>
        <v>68</v>
      </c>
      <c r="I789" s="55" t="s">
        <v>870</v>
      </c>
      <c r="J789" s="71" t="n">
        <v>6</v>
      </c>
      <c r="K789" s="34" t="s">
        <v>52</v>
      </c>
      <c r="L789" s="34" t="s">
        <v>52</v>
      </c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229"/>
      <c r="AN789" s="50"/>
      <c r="AO789" s="254"/>
      <c r="AP789" s="254"/>
      <c r="AQ789" s="253"/>
    </row>
    <row collapsed="false" customFormat="true" customHeight="true" hidden="false" ht="15.75" outlineLevel="0" r="790" s="171">
      <c r="A790" s="229"/>
      <c r="B790" s="38"/>
      <c r="C790" s="71"/>
      <c r="D790" s="71"/>
      <c r="E790" s="56" t="s">
        <v>824</v>
      </c>
      <c r="F790" s="34" t="s">
        <v>823</v>
      </c>
      <c r="G790" s="71"/>
      <c r="H790" s="71"/>
      <c r="I790" s="71"/>
      <c r="J790" s="71"/>
      <c r="K790" s="34" t="s">
        <v>52</v>
      </c>
      <c r="L790" s="34" t="s">
        <v>52</v>
      </c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229"/>
      <c r="AN790" s="50"/>
      <c r="AO790" s="254"/>
      <c r="AP790" s="254"/>
      <c r="AQ790" s="253"/>
    </row>
    <row collapsed="false" customFormat="true" customHeight="true" hidden="false" ht="15.75" outlineLevel="0" r="791" s="171">
      <c r="A791" s="229" t="n">
        <v>438</v>
      </c>
      <c r="B791" s="38" t="n">
        <v>8437</v>
      </c>
      <c r="C791" s="71" t="s">
        <v>863</v>
      </c>
      <c r="D791" s="71" t="s">
        <v>599</v>
      </c>
      <c r="E791" s="56" t="s">
        <v>822</v>
      </c>
      <c r="F791" s="34" t="s">
        <v>823</v>
      </c>
      <c r="G791" s="71" t="s">
        <v>869</v>
      </c>
      <c r="H791" s="71" t="n">
        <v>35</v>
      </c>
      <c r="I791" s="55" t="s">
        <v>869</v>
      </c>
      <c r="J791" s="71" t="n">
        <v>3</v>
      </c>
      <c r="K791" s="34" t="s">
        <v>52</v>
      </c>
      <c r="L791" s="34" t="s">
        <v>52</v>
      </c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229"/>
      <c r="AN791" s="50"/>
      <c r="AO791" s="254"/>
      <c r="AP791" s="254"/>
      <c r="AQ791" s="253"/>
    </row>
    <row collapsed="false" customFormat="true" customHeight="true" hidden="false" ht="15.75" outlineLevel="0" r="792" s="171">
      <c r="A792" s="229"/>
      <c r="B792" s="38"/>
      <c r="C792" s="71"/>
      <c r="D792" s="71"/>
      <c r="E792" s="56" t="s">
        <v>824</v>
      </c>
      <c r="F792" s="34" t="s">
        <v>823</v>
      </c>
      <c r="G792" s="71"/>
      <c r="H792" s="71"/>
      <c r="I792" s="71"/>
      <c r="J792" s="71"/>
      <c r="K792" s="34" t="s">
        <v>52</v>
      </c>
      <c r="L792" s="34" t="s">
        <v>52</v>
      </c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229"/>
      <c r="AN792" s="50"/>
      <c r="AO792" s="254"/>
      <c r="AP792" s="254"/>
      <c r="AQ792" s="253"/>
    </row>
    <row collapsed="false" customFormat="true" customHeight="true" hidden="false" ht="15.75" outlineLevel="0" r="793" s="171">
      <c r="A793" s="229" t="n">
        <v>439</v>
      </c>
      <c r="B793" s="38" t="n">
        <v>8438</v>
      </c>
      <c r="C793" s="71" t="s">
        <v>863</v>
      </c>
      <c r="D793" s="71" t="s">
        <v>599</v>
      </c>
      <c r="E793" s="56" t="s">
        <v>822</v>
      </c>
      <c r="F793" s="34" t="s">
        <v>823</v>
      </c>
      <c r="G793" s="71" t="s">
        <v>869</v>
      </c>
      <c r="H793" s="71" t="n">
        <v>35</v>
      </c>
      <c r="I793" s="55" t="s">
        <v>870</v>
      </c>
      <c r="J793" s="71" t="n">
        <v>3</v>
      </c>
      <c r="K793" s="34" t="s">
        <v>52</v>
      </c>
      <c r="L793" s="34" t="s">
        <v>52</v>
      </c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229"/>
      <c r="AN793" s="50"/>
      <c r="AO793" s="254"/>
      <c r="AP793" s="254"/>
      <c r="AQ793" s="253"/>
    </row>
    <row collapsed="false" customFormat="true" customHeight="true" hidden="false" ht="15.75" outlineLevel="0" r="794" s="171">
      <c r="A794" s="229"/>
      <c r="B794" s="38"/>
      <c r="C794" s="71"/>
      <c r="D794" s="71"/>
      <c r="E794" s="56" t="s">
        <v>824</v>
      </c>
      <c r="F794" s="34" t="s">
        <v>823</v>
      </c>
      <c r="G794" s="71"/>
      <c r="H794" s="71"/>
      <c r="I794" s="71"/>
      <c r="J794" s="71"/>
      <c r="K794" s="34" t="s">
        <v>52</v>
      </c>
      <c r="L794" s="34" t="s">
        <v>52</v>
      </c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229"/>
      <c r="AN794" s="50"/>
      <c r="AO794" s="254"/>
      <c r="AP794" s="254"/>
      <c r="AQ794" s="253"/>
    </row>
    <row collapsed="false" customFormat="true" customHeight="true" hidden="false" ht="15.75" outlineLevel="0" r="795" s="171">
      <c r="A795" s="229" t="n">
        <v>440</v>
      </c>
      <c r="B795" s="38" t="n">
        <v>8439</v>
      </c>
      <c r="C795" s="71" t="s">
        <v>863</v>
      </c>
      <c r="D795" s="71" t="s">
        <v>599</v>
      </c>
      <c r="E795" s="56" t="s">
        <v>822</v>
      </c>
      <c r="F795" s="34" t="s">
        <v>823</v>
      </c>
      <c r="G795" s="71" t="s">
        <v>869</v>
      </c>
      <c r="H795" s="71" t="n">
        <f aca="false">46-4</f>
        <v>42</v>
      </c>
      <c r="I795" s="55" t="s">
        <v>870</v>
      </c>
      <c r="J795" s="71" t="n">
        <v>4</v>
      </c>
      <c r="K795" s="34" t="s">
        <v>52</v>
      </c>
      <c r="L795" s="34" t="s">
        <v>52</v>
      </c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229"/>
      <c r="AN795" s="50"/>
      <c r="AO795" s="254"/>
      <c r="AP795" s="254"/>
      <c r="AQ795" s="253"/>
    </row>
    <row collapsed="false" customFormat="true" customHeight="true" hidden="false" ht="15.75" outlineLevel="0" r="796" s="171">
      <c r="A796" s="229"/>
      <c r="B796" s="38"/>
      <c r="C796" s="71"/>
      <c r="D796" s="71"/>
      <c r="E796" s="56" t="s">
        <v>824</v>
      </c>
      <c r="F796" s="34" t="s">
        <v>823</v>
      </c>
      <c r="G796" s="71"/>
      <c r="H796" s="71"/>
      <c r="I796" s="71"/>
      <c r="J796" s="71"/>
      <c r="K796" s="34" t="s">
        <v>52</v>
      </c>
      <c r="L796" s="34" t="s">
        <v>52</v>
      </c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229"/>
      <c r="AN796" s="50"/>
      <c r="AO796" s="254"/>
      <c r="AP796" s="254"/>
      <c r="AQ796" s="253"/>
    </row>
    <row collapsed="false" customFormat="true" customHeight="true" hidden="false" ht="15.75" outlineLevel="0" r="797" s="171">
      <c r="A797" s="229" t="n">
        <v>441</v>
      </c>
      <c r="B797" s="38" t="n">
        <v>8440</v>
      </c>
      <c r="C797" s="71" t="s">
        <v>863</v>
      </c>
      <c r="D797" s="71" t="s">
        <v>599</v>
      </c>
      <c r="E797" s="56" t="s">
        <v>822</v>
      </c>
      <c r="F797" s="34" t="s">
        <v>823</v>
      </c>
      <c r="G797" s="71" t="s">
        <v>869</v>
      </c>
      <c r="H797" s="71" t="n">
        <v>42</v>
      </c>
      <c r="I797" s="55" t="s">
        <v>870</v>
      </c>
      <c r="J797" s="71" t="n">
        <v>4</v>
      </c>
      <c r="K797" s="34" t="s">
        <v>52</v>
      </c>
      <c r="L797" s="34" t="s">
        <v>52</v>
      </c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229"/>
      <c r="AN797" s="50"/>
      <c r="AO797" s="254"/>
      <c r="AP797" s="254"/>
      <c r="AQ797" s="253"/>
    </row>
    <row collapsed="false" customFormat="true" customHeight="true" hidden="false" ht="15.75" outlineLevel="0" r="798" s="171">
      <c r="A798" s="229"/>
      <c r="B798" s="38"/>
      <c r="C798" s="71"/>
      <c r="D798" s="71"/>
      <c r="E798" s="56" t="s">
        <v>824</v>
      </c>
      <c r="F798" s="34" t="s">
        <v>823</v>
      </c>
      <c r="G798" s="71"/>
      <c r="H798" s="71"/>
      <c r="I798" s="71"/>
      <c r="J798" s="71"/>
      <c r="K798" s="34" t="s">
        <v>52</v>
      </c>
      <c r="L798" s="34" t="s">
        <v>52</v>
      </c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229"/>
      <c r="AN798" s="50"/>
      <c r="AO798" s="254"/>
      <c r="AP798" s="254"/>
      <c r="AQ798" s="253"/>
    </row>
    <row collapsed="false" customFormat="true" customHeight="true" hidden="false" ht="15.75" outlineLevel="0" r="799" s="171">
      <c r="A799" s="229" t="n">
        <v>442</v>
      </c>
      <c r="B799" s="38" t="n">
        <v>8441</v>
      </c>
      <c r="C799" s="71" t="s">
        <v>863</v>
      </c>
      <c r="D799" s="71" t="s">
        <v>599</v>
      </c>
      <c r="E799" s="56" t="s">
        <v>822</v>
      </c>
      <c r="F799" s="34" t="s">
        <v>823</v>
      </c>
      <c r="G799" s="71" t="s">
        <v>869</v>
      </c>
      <c r="H799" s="71" t="n">
        <f aca="false">72-7</f>
        <v>65</v>
      </c>
      <c r="I799" s="55" t="s">
        <v>870</v>
      </c>
      <c r="J799" s="71" t="n">
        <v>7</v>
      </c>
      <c r="K799" s="34" t="s">
        <v>52</v>
      </c>
      <c r="L799" s="34" t="s">
        <v>52</v>
      </c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229"/>
      <c r="AN799" s="50"/>
      <c r="AO799" s="254"/>
      <c r="AP799" s="254"/>
      <c r="AQ799" s="253"/>
    </row>
    <row collapsed="false" customFormat="true" customHeight="true" hidden="false" ht="15.75" outlineLevel="0" r="800" s="171">
      <c r="A800" s="229"/>
      <c r="B800" s="38"/>
      <c r="C800" s="71"/>
      <c r="D800" s="71"/>
      <c r="E800" s="56" t="s">
        <v>824</v>
      </c>
      <c r="F800" s="34" t="s">
        <v>823</v>
      </c>
      <c r="G800" s="71"/>
      <c r="H800" s="71"/>
      <c r="I800" s="71"/>
      <c r="J800" s="125"/>
      <c r="K800" s="34" t="s">
        <v>52</v>
      </c>
      <c r="L800" s="34" t="s">
        <v>52</v>
      </c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229"/>
      <c r="AN800" s="50"/>
      <c r="AO800" s="254"/>
      <c r="AP800" s="254"/>
      <c r="AQ800" s="253"/>
    </row>
    <row collapsed="false" customFormat="true" customHeight="true" hidden="false" ht="15.75" outlineLevel="0" r="801" s="171">
      <c r="A801" s="229" t="n">
        <v>443</v>
      </c>
      <c r="B801" s="38" t="n">
        <v>8442</v>
      </c>
      <c r="C801" s="71" t="s">
        <v>863</v>
      </c>
      <c r="D801" s="71" t="s">
        <v>599</v>
      </c>
      <c r="E801" s="56" t="s">
        <v>822</v>
      </c>
      <c r="F801" s="34" t="s">
        <v>823</v>
      </c>
      <c r="G801" s="71" t="s">
        <v>869</v>
      </c>
      <c r="H801" s="71" t="n">
        <v>47</v>
      </c>
      <c r="I801" s="55" t="s">
        <v>870</v>
      </c>
      <c r="J801" s="71" t="n">
        <v>5</v>
      </c>
      <c r="K801" s="34" t="s">
        <v>52</v>
      </c>
      <c r="L801" s="34" t="s">
        <v>52</v>
      </c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229"/>
      <c r="AN801" s="50"/>
      <c r="AO801" s="254"/>
      <c r="AP801" s="254"/>
      <c r="AQ801" s="253"/>
    </row>
    <row collapsed="false" customFormat="true" customHeight="true" hidden="false" ht="15.75" outlineLevel="0" r="802" s="171">
      <c r="A802" s="229"/>
      <c r="B802" s="38"/>
      <c r="C802" s="71"/>
      <c r="D802" s="71"/>
      <c r="E802" s="56" t="s">
        <v>824</v>
      </c>
      <c r="F802" s="34" t="s">
        <v>823</v>
      </c>
      <c r="G802" s="71"/>
      <c r="H802" s="71"/>
      <c r="I802" s="71"/>
      <c r="J802" s="71"/>
      <c r="K802" s="34" t="s">
        <v>52</v>
      </c>
      <c r="L802" s="34" t="s">
        <v>52</v>
      </c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229"/>
      <c r="AN802" s="50"/>
      <c r="AO802" s="254"/>
      <c r="AP802" s="254"/>
      <c r="AQ802" s="253"/>
    </row>
    <row collapsed="false" customFormat="true" customHeight="true" hidden="false" ht="15.75" outlineLevel="0" r="803" s="171">
      <c r="A803" s="229" t="n">
        <v>444</v>
      </c>
      <c r="B803" s="38" t="n">
        <v>8443</v>
      </c>
      <c r="C803" s="71" t="s">
        <v>863</v>
      </c>
      <c r="D803" s="71" t="s">
        <v>599</v>
      </c>
      <c r="E803" s="56" t="s">
        <v>822</v>
      </c>
      <c r="F803" s="34" t="s">
        <v>823</v>
      </c>
      <c r="G803" s="71" t="s">
        <v>869</v>
      </c>
      <c r="H803" s="71" t="n">
        <v>65</v>
      </c>
      <c r="I803" s="55" t="s">
        <v>870</v>
      </c>
      <c r="J803" s="71" t="n">
        <v>7</v>
      </c>
      <c r="K803" s="34" t="s">
        <v>52</v>
      </c>
      <c r="L803" s="34" t="s">
        <v>52</v>
      </c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229"/>
      <c r="AN803" s="50"/>
      <c r="AO803" s="254"/>
      <c r="AP803" s="254"/>
      <c r="AQ803" s="253"/>
    </row>
    <row collapsed="false" customFormat="true" customHeight="true" hidden="false" ht="15.75" outlineLevel="0" r="804" s="171">
      <c r="A804" s="229"/>
      <c r="B804" s="38"/>
      <c r="C804" s="71"/>
      <c r="D804" s="71"/>
      <c r="E804" s="56" t="s">
        <v>824</v>
      </c>
      <c r="F804" s="34" t="s">
        <v>823</v>
      </c>
      <c r="G804" s="71"/>
      <c r="H804" s="71"/>
      <c r="I804" s="71"/>
      <c r="J804" s="71"/>
      <c r="K804" s="34" t="s">
        <v>52</v>
      </c>
      <c r="L804" s="34" t="s">
        <v>52</v>
      </c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229"/>
      <c r="AN804" s="50"/>
      <c r="AO804" s="254"/>
      <c r="AP804" s="254"/>
      <c r="AQ804" s="253"/>
    </row>
    <row collapsed="false" customFormat="true" customHeight="true" hidden="false" ht="15.75" outlineLevel="0" r="805" s="171">
      <c r="A805" s="229" t="n">
        <v>445</v>
      </c>
      <c r="B805" s="38" t="n">
        <v>8444</v>
      </c>
      <c r="C805" s="71" t="s">
        <v>863</v>
      </c>
      <c r="D805" s="71" t="s">
        <v>599</v>
      </c>
      <c r="E805" s="56" t="s">
        <v>822</v>
      </c>
      <c r="F805" s="34" t="s">
        <v>823</v>
      </c>
      <c r="G805" s="71" t="s">
        <v>869</v>
      </c>
      <c r="H805" s="71" t="n">
        <v>65</v>
      </c>
      <c r="I805" s="55" t="s">
        <v>870</v>
      </c>
      <c r="J805" s="71" t="n">
        <v>7</v>
      </c>
      <c r="K805" s="34" t="s">
        <v>52</v>
      </c>
      <c r="L805" s="34" t="s">
        <v>52</v>
      </c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229"/>
      <c r="AN805" s="50"/>
      <c r="AO805" s="254"/>
      <c r="AP805" s="254"/>
      <c r="AQ805" s="253"/>
    </row>
    <row collapsed="false" customFormat="true" customHeight="true" hidden="false" ht="15.75" outlineLevel="0" r="806" s="171">
      <c r="A806" s="229"/>
      <c r="B806" s="38"/>
      <c r="C806" s="71"/>
      <c r="D806" s="71"/>
      <c r="E806" s="56" t="s">
        <v>824</v>
      </c>
      <c r="F806" s="34" t="s">
        <v>823</v>
      </c>
      <c r="G806" s="71"/>
      <c r="H806" s="71"/>
      <c r="I806" s="71"/>
      <c r="J806" s="71"/>
      <c r="K806" s="34" t="s">
        <v>52</v>
      </c>
      <c r="L806" s="34" t="s">
        <v>52</v>
      </c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229"/>
      <c r="AN806" s="50"/>
      <c r="AO806" s="254"/>
      <c r="AP806" s="254"/>
      <c r="AQ806" s="253"/>
    </row>
    <row collapsed="false" customFormat="true" customHeight="true" hidden="false" ht="15.75" outlineLevel="0" r="807" s="171">
      <c r="A807" s="229" t="n">
        <v>446</v>
      </c>
      <c r="B807" s="38" t="n">
        <v>8445</v>
      </c>
      <c r="C807" s="71" t="s">
        <v>863</v>
      </c>
      <c r="D807" s="71" t="s">
        <v>599</v>
      </c>
      <c r="E807" s="56" t="s">
        <v>822</v>
      </c>
      <c r="F807" s="34" t="s">
        <v>823</v>
      </c>
      <c r="G807" s="71" t="s">
        <v>869</v>
      </c>
      <c r="H807" s="71" t="n">
        <v>65</v>
      </c>
      <c r="I807" s="55" t="s">
        <v>870</v>
      </c>
      <c r="J807" s="71" t="n">
        <v>7</v>
      </c>
      <c r="K807" s="34" t="s">
        <v>52</v>
      </c>
      <c r="L807" s="34" t="s">
        <v>52</v>
      </c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229"/>
      <c r="AN807" s="50"/>
      <c r="AO807" s="254"/>
      <c r="AP807" s="254"/>
      <c r="AQ807" s="253"/>
    </row>
    <row collapsed="false" customFormat="true" customHeight="true" hidden="false" ht="15.75" outlineLevel="0" r="808" s="171">
      <c r="A808" s="229"/>
      <c r="B808" s="38"/>
      <c r="C808" s="71"/>
      <c r="D808" s="71"/>
      <c r="E808" s="56" t="s">
        <v>824</v>
      </c>
      <c r="F808" s="34" t="s">
        <v>823</v>
      </c>
      <c r="G808" s="71"/>
      <c r="H808" s="71"/>
      <c r="I808" s="71"/>
      <c r="J808" s="71"/>
      <c r="K808" s="34" t="s">
        <v>52</v>
      </c>
      <c r="L808" s="34" t="s">
        <v>52</v>
      </c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229"/>
      <c r="AN808" s="50"/>
      <c r="AO808" s="254"/>
      <c r="AP808" s="254"/>
      <c r="AQ808" s="253"/>
    </row>
    <row collapsed="false" customFormat="true" customHeight="true" hidden="false" ht="15.75" outlineLevel="0" r="809" s="171">
      <c r="A809" s="229" t="n">
        <v>447</v>
      </c>
      <c r="B809" s="38" t="n">
        <v>8446</v>
      </c>
      <c r="C809" s="71" t="s">
        <v>863</v>
      </c>
      <c r="D809" s="71" t="s">
        <v>599</v>
      </c>
      <c r="E809" s="56" t="s">
        <v>822</v>
      </c>
      <c r="F809" s="34" t="s">
        <v>823</v>
      </c>
      <c r="G809" s="71" t="s">
        <v>869</v>
      </c>
      <c r="H809" s="71" t="n">
        <v>42</v>
      </c>
      <c r="I809" s="55" t="s">
        <v>870</v>
      </c>
      <c r="J809" s="71" t="n">
        <v>4</v>
      </c>
      <c r="K809" s="34" t="s">
        <v>52</v>
      </c>
      <c r="L809" s="34" t="s">
        <v>52</v>
      </c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229"/>
      <c r="AN809" s="50"/>
      <c r="AO809" s="254"/>
      <c r="AP809" s="254"/>
      <c r="AQ809" s="253"/>
    </row>
    <row collapsed="false" customFormat="true" customHeight="true" hidden="false" ht="15.75" outlineLevel="0" r="810" s="171">
      <c r="A810" s="229"/>
      <c r="B810" s="38"/>
      <c r="C810" s="71"/>
      <c r="D810" s="71"/>
      <c r="E810" s="56" t="s">
        <v>824</v>
      </c>
      <c r="F810" s="34" t="s">
        <v>823</v>
      </c>
      <c r="G810" s="71"/>
      <c r="H810" s="71"/>
      <c r="I810" s="71"/>
      <c r="J810" s="71"/>
      <c r="K810" s="34" t="s">
        <v>52</v>
      </c>
      <c r="L810" s="34" t="s">
        <v>52</v>
      </c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229"/>
      <c r="AN810" s="50"/>
      <c r="AO810" s="254"/>
      <c r="AP810" s="254"/>
      <c r="AQ810" s="253"/>
    </row>
    <row collapsed="false" customFormat="true" customHeight="true" hidden="false" ht="15.75" outlineLevel="0" r="811" s="171">
      <c r="A811" s="229" t="n">
        <v>448</v>
      </c>
      <c r="B811" s="38" t="n">
        <v>8447</v>
      </c>
      <c r="C811" s="71" t="s">
        <v>863</v>
      </c>
      <c r="D811" s="71" t="s">
        <v>599</v>
      </c>
      <c r="E811" s="56" t="s">
        <v>822</v>
      </c>
      <c r="F811" s="34" t="s">
        <v>823</v>
      </c>
      <c r="G811" s="71" t="s">
        <v>869</v>
      </c>
      <c r="H811" s="71" t="n">
        <v>65</v>
      </c>
      <c r="I811" s="55" t="s">
        <v>870</v>
      </c>
      <c r="J811" s="71" t="n">
        <v>7</v>
      </c>
      <c r="K811" s="34" t="s">
        <v>52</v>
      </c>
      <c r="L811" s="34" t="s">
        <v>52</v>
      </c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229"/>
      <c r="AN811" s="50"/>
      <c r="AO811" s="254"/>
      <c r="AP811" s="254"/>
      <c r="AQ811" s="253"/>
    </row>
    <row collapsed="false" customFormat="true" customHeight="true" hidden="false" ht="15.75" outlineLevel="0" r="812" s="171">
      <c r="A812" s="229"/>
      <c r="B812" s="38"/>
      <c r="C812" s="71"/>
      <c r="D812" s="71"/>
      <c r="E812" s="56" t="s">
        <v>824</v>
      </c>
      <c r="F812" s="34" t="s">
        <v>823</v>
      </c>
      <c r="G812" s="71"/>
      <c r="H812" s="71"/>
      <c r="I812" s="71"/>
      <c r="J812" s="71"/>
      <c r="K812" s="34" t="s">
        <v>52</v>
      </c>
      <c r="L812" s="34" t="s">
        <v>52</v>
      </c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229"/>
      <c r="AN812" s="50"/>
      <c r="AO812" s="254"/>
      <c r="AP812" s="254"/>
      <c r="AQ812" s="253"/>
    </row>
    <row collapsed="false" customFormat="true" customHeight="true" hidden="false" ht="15.75" outlineLevel="0" r="813" s="171">
      <c r="A813" s="229" t="n">
        <v>449</v>
      </c>
      <c r="B813" s="38" t="n">
        <v>8448</v>
      </c>
      <c r="C813" s="71" t="s">
        <v>863</v>
      </c>
      <c r="D813" s="71" t="s">
        <v>599</v>
      </c>
      <c r="E813" s="56" t="s">
        <v>822</v>
      </c>
      <c r="F813" s="34" t="s">
        <v>823</v>
      </c>
      <c r="G813" s="71" t="s">
        <v>869</v>
      </c>
      <c r="H813" s="71" t="n">
        <v>22</v>
      </c>
      <c r="I813" s="71" t="s">
        <v>869</v>
      </c>
      <c r="J813" s="71" t="n">
        <v>3</v>
      </c>
      <c r="K813" s="34" t="s">
        <v>52</v>
      </c>
      <c r="L813" s="34" t="s">
        <v>52</v>
      </c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229"/>
      <c r="AN813" s="50"/>
      <c r="AO813" s="254"/>
      <c r="AP813" s="254"/>
      <c r="AQ813" s="253"/>
    </row>
    <row collapsed="false" customFormat="true" customHeight="true" hidden="false" ht="15.75" outlineLevel="0" r="814" s="171">
      <c r="A814" s="229"/>
      <c r="B814" s="38"/>
      <c r="C814" s="71"/>
      <c r="D814" s="71"/>
      <c r="E814" s="56" t="s">
        <v>824</v>
      </c>
      <c r="F814" s="34" t="s">
        <v>823</v>
      </c>
      <c r="G814" s="71"/>
      <c r="H814" s="71"/>
      <c r="I814" s="71"/>
      <c r="J814" s="71"/>
      <c r="K814" s="34" t="s">
        <v>52</v>
      </c>
      <c r="L814" s="34" t="s">
        <v>52</v>
      </c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229"/>
      <c r="AN814" s="50"/>
      <c r="AO814" s="254"/>
      <c r="AP814" s="254"/>
      <c r="AQ814" s="253"/>
    </row>
    <row collapsed="false" customFormat="true" customHeight="true" hidden="false" ht="15.75" outlineLevel="0" r="815" s="171">
      <c r="A815" s="229" t="n">
        <v>450</v>
      </c>
      <c r="B815" s="38" t="n">
        <v>8449</v>
      </c>
      <c r="C815" s="71" t="s">
        <v>863</v>
      </c>
      <c r="D815" s="71" t="s">
        <v>599</v>
      </c>
      <c r="E815" s="56" t="s">
        <v>822</v>
      </c>
      <c r="F815" s="34" t="s">
        <v>823</v>
      </c>
      <c r="G815" s="71" t="s">
        <v>869</v>
      </c>
      <c r="H815" s="71" t="n">
        <v>19</v>
      </c>
      <c r="I815" s="55" t="s">
        <v>870</v>
      </c>
      <c r="J815" s="71" t="n">
        <v>3</v>
      </c>
      <c r="K815" s="34" t="s">
        <v>52</v>
      </c>
      <c r="L815" s="34" t="s">
        <v>52</v>
      </c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229"/>
      <c r="AN815" s="50"/>
      <c r="AO815" s="254"/>
      <c r="AP815" s="254"/>
      <c r="AQ815" s="253"/>
    </row>
    <row collapsed="false" customFormat="true" customHeight="true" hidden="false" ht="15.75" outlineLevel="0" r="816" s="171">
      <c r="A816" s="229"/>
      <c r="B816" s="38"/>
      <c r="C816" s="71"/>
      <c r="D816" s="71"/>
      <c r="E816" s="56" t="s">
        <v>824</v>
      </c>
      <c r="F816" s="34" t="s">
        <v>823</v>
      </c>
      <c r="G816" s="71"/>
      <c r="H816" s="71"/>
      <c r="I816" s="71"/>
      <c r="J816" s="71"/>
      <c r="K816" s="34" t="s">
        <v>52</v>
      </c>
      <c r="L816" s="34" t="s">
        <v>52</v>
      </c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229"/>
      <c r="AN816" s="50"/>
      <c r="AO816" s="254"/>
      <c r="AP816" s="254"/>
      <c r="AQ816" s="253"/>
    </row>
    <row collapsed="false" customFormat="true" customHeight="true" hidden="false" ht="15.75" outlineLevel="0" r="817" s="171">
      <c r="A817" s="229" t="n">
        <v>451</v>
      </c>
      <c r="B817" s="38" t="n">
        <v>8450</v>
      </c>
      <c r="C817" s="71" t="s">
        <v>863</v>
      </c>
      <c r="D817" s="71" t="s">
        <v>599</v>
      </c>
      <c r="E817" s="56" t="s">
        <v>822</v>
      </c>
      <c r="F817" s="34" t="s">
        <v>823</v>
      </c>
      <c r="G817" s="71" t="s">
        <v>872</v>
      </c>
      <c r="H817" s="71" t="n">
        <v>136</v>
      </c>
      <c r="I817" s="71" t="s">
        <v>869</v>
      </c>
      <c r="J817" s="71" t="n">
        <v>4</v>
      </c>
      <c r="K817" s="34" t="s">
        <v>52</v>
      </c>
      <c r="L817" s="34" t="s">
        <v>52</v>
      </c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229"/>
      <c r="AN817" s="50"/>
      <c r="AO817" s="254"/>
      <c r="AP817" s="254"/>
      <c r="AQ817" s="253"/>
    </row>
    <row collapsed="false" customFormat="true" customHeight="true" hidden="false" ht="15.75" outlineLevel="0" r="818" s="171">
      <c r="A818" s="229"/>
      <c r="B818" s="38"/>
      <c r="C818" s="71"/>
      <c r="D818" s="71"/>
      <c r="E818" s="56" t="s">
        <v>824</v>
      </c>
      <c r="F818" s="34" t="s">
        <v>823</v>
      </c>
      <c r="G818" s="71"/>
      <c r="H818" s="71"/>
      <c r="I818" s="71"/>
      <c r="J818" s="71"/>
      <c r="K818" s="34" t="s">
        <v>52</v>
      </c>
      <c r="L818" s="34" t="s">
        <v>52</v>
      </c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229"/>
      <c r="AN818" s="50"/>
      <c r="AO818" s="254"/>
      <c r="AP818" s="254"/>
      <c r="AQ818" s="253"/>
    </row>
    <row collapsed="false" customFormat="true" customHeight="true" hidden="false" ht="15.75" outlineLevel="0" r="819" s="171">
      <c r="A819" s="229" t="n">
        <v>452</v>
      </c>
      <c r="B819" s="38" t="n">
        <v>8451</v>
      </c>
      <c r="C819" s="71" t="s">
        <v>863</v>
      </c>
      <c r="D819" s="71" t="s">
        <v>599</v>
      </c>
      <c r="E819" s="56" t="s">
        <v>822</v>
      </c>
      <c r="F819" s="34" t="s">
        <v>823</v>
      </c>
      <c r="G819" s="71" t="s">
        <v>869</v>
      </c>
      <c r="H819" s="71" t="n">
        <v>114</v>
      </c>
      <c r="I819" s="71" t="s">
        <v>869</v>
      </c>
      <c r="J819" s="71" t="n">
        <v>4</v>
      </c>
      <c r="K819" s="34" t="s">
        <v>52</v>
      </c>
      <c r="L819" s="34" t="s">
        <v>52</v>
      </c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229"/>
      <c r="AN819" s="50"/>
      <c r="AO819" s="254"/>
      <c r="AP819" s="254"/>
      <c r="AQ819" s="253"/>
    </row>
    <row collapsed="false" customFormat="true" customHeight="true" hidden="false" ht="15.75" outlineLevel="0" r="820" s="171">
      <c r="A820" s="229"/>
      <c r="B820" s="38"/>
      <c r="C820" s="71"/>
      <c r="D820" s="71"/>
      <c r="E820" s="56" t="s">
        <v>824</v>
      </c>
      <c r="F820" s="34" t="s">
        <v>823</v>
      </c>
      <c r="G820" s="71"/>
      <c r="H820" s="71"/>
      <c r="I820" s="71"/>
      <c r="J820" s="71"/>
      <c r="K820" s="34" t="s">
        <v>52</v>
      </c>
      <c r="L820" s="34" t="s">
        <v>52</v>
      </c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229"/>
      <c r="AN820" s="50"/>
      <c r="AO820" s="254"/>
      <c r="AP820" s="254"/>
      <c r="AQ820" s="253"/>
    </row>
    <row collapsed="false" customFormat="false" customHeight="true" hidden="false" ht="15.75" outlineLevel="0" r="821">
      <c r="A821" s="229" t="n">
        <v>453</v>
      </c>
      <c r="B821" s="38" t="n">
        <v>8452</v>
      </c>
      <c r="C821" s="71" t="s">
        <v>863</v>
      </c>
      <c r="D821" s="55" t="s">
        <v>873</v>
      </c>
      <c r="E821" s="56" t="s">
        <v>822</v>
      </c>
      <c r="F821" s="34" t="s">
        <v>823</v>
      </c>
      <c r="G821" s="55"/>
      <c r="H821" s="55"/>
      <c r="I821" s="55"/>
      <c r="J821" s="55"/>
      <c r="K821" s="34" t="s">
        <v>52</v>
      </c>
      <c r="L821" s="34" t="s">
        <v>52</v>
      </c>
      <c r="M821" s="185" t="n">
        <v>14505</v>
      </c>
      <c r="N821" s="185" t="n">
        <v>19915</v>
      </c>
      <c r="O821" s="186" t="n">
        <v>1890</v>
      </c>
      <c r="P821" s="186" t="s">
        <v>319</v>
      </c>
      <c r="Q821" s="186" t="n">
        <v>1570</v>
      </c>
      <c r="R821" s="186" t="s">
        <v>319</v>
      </c>
      <c r="S821" s="186" t="n">
        <v>1627</v>
      </c>
      <c r="T821" s="186" t="s">
        <v>319</v>
      </c>
      <c r="U821" s="186" t="n">
        <v>1780</v>
      </c>
      <c r="V821" s="186" t="s">
        <v>319</v>
      </c>
      <c r="W821" s="186" t="n">
        <v>1499</v>
      </c>
      <c r="X821" s="186" t="s">
        <v>319</v>
      </c>
      <c r="Y821" s="186" t="n">
        <v>1483</v>
      </c>
      <c r="Z821" s="186" t="s">
        <v>319</v>
      </c>
      <c r="AA821" s="186" t="n">
        <v>1635</v>
      </c>
      <c r="AB821" s="186" t="s">
        <v>319</v>
      </c>
      <c r="AC821" s="186" t="n">
        <v>1247</v>
      </c>
      <c r="AD821" s="186" t="s">
        <v>319</v>
      </c>
      <c r="AE821" s="186" t="n">
        <v>1609</v>
      </c>
      <c r="AF821" s="186" t="s">
        <v>319</v>
      </c>
      <c r="AG821" s="186" t="n">
        <v>1730</v>
      </c>
      <c r="AH821" s="186" t="s">
        <v>319</v>
      </c>
      <c r="AI821" s="186" t="n">
        <v>1489</v>
      </c>
      <c r="AJ821" s="186" t="s">
        <v>319</v>
      </c>
      <c r="AK821" s="186" t="n">
        <v>1640</v>
      </c>
      <c r="AL821" s="186" t="s">
        <v>319</v>
      </c>
      <c r="AM821" s="256" t="n">
        <f aca="false">O821+Q821+S821+U821+W821+Y821+AA821+AC821+AE821+AG821+AI821+AK821</f>
        <v>19199</v>
      </c>
      <c r="AN821" s="34"/>
      <c r="AO821" s="231"/>
      <c r="AP821" s="231"/>
    </row>
    <row collapsed="false" customFormat="false" customHeight="false" hidden="false" ht="15.75" outlineLevel="0" r="822">
      <c r="A822" s="229"/>
      <c r="B822" s="38"/>
      <c r="C822" s="71"/>
      <c r="D822" s="55"/>
      <c r="E822" s="56" t="s">
        <v>824</v>
      </c>
      <c r="F822" s="34" t="s">
        <v>823</v>
      </c>
      <c r="G822" s="55" t="s">
        <v>859</v>
      </c>
      <c r="H822" s="55" t="n">
        <v>240</v>
      </c>
      <c r="I822" s="55" t="s">
        <v>859</v>
      </c>
      <c r="J822" s="55" t="n">
        <v>10</v>
      </c>
      <c r="K822" s="34" t="s">
        <v>52</v>
      </c>
      <c r="L822" s="34" t="s">
        <v>52</v>
      </c>
      <c r="M822" s="186" t="n">
        <v>24710</v>
      </c>
      <c r="N822" s="186" t="n">
        <v>30355</v>
      </c>
      <c r="O822" s="186" t="n">
        <v>3642</v>
      </c>
      <c r="P822" s="186" t="s">
        <v>319</v>
      </c>
      <c r="Q822" s="186" t="n">
        <v>2951</v>
      </c>
      <c r="R822" s="186" t="s">
        <v>319</v>
      </c>
      <c r="S822" s="186" t="n">
        <v>2800</v>
      </c>
      <c r="T822" s="186" t="s">
        <v>319</v>
      </c>
      <c r="U822" s="186" t="n">
        <v>2995</v>
      </c>
      <c r="V822" s="186" t="s">
        <v>319</v>
      </c>
      <c r="W822" s="186" t="n">
        <v>2627</v>
      </c>
      <c r="X822" s="186" t="s">
        <v>319</v>
      </c>
      <c r="Y822" s="186" t="n">
        <v>2605</v>
      </c>
      <c r="Z822" s="186" t="s">
        <v>319</v>
      </c>
      <c r="AA822" s="186" t="n">
        <v>2882</v>
      </c>
      <c r="AB822" s="186" t="s">
        <v>319</v>
      </c>
      <c r="AC822" s="186" t="n">
        <v>2291</v>
      </c>
      <c r="AD822" s="186" t="s">
        <v>319</v>
      </c>
      <c r="AE822" s="186" t="n">
        <v>3574</v>
      </c>
      <c r="AF822" s="186" t="s">
        <v>319</v>
      </c>
      <c r="AG822" s="186" t="n">
        <v>3971</v>
      </c>
      <c r="AH822" s="186" t="s">
        <v>319</v>
      </c>
      <c r="AI822" s="186" t="n">
        <v>3477</v>
      </c>
      <c r="AJ822" s="186" t="s">
        <v>319</v>
      </c>
      <c r="AK822" s="186" t="n">
        <v>3522</v>
      </c>
      <c r="AL822" s="186" t="s">
        <v>319</v>
      </c>
      <c r="AM822" s="256" t="n">
        <f aca="false">O822+Q822+S822+U822+W822+Y822+AA822+AC822+AE822+AG822+AI822+AK822</f>
        <v>37337</v>
      </c>
      <c r="AN822" s="34"/>
      <c r="AO822" s="231"/>
      <c r="AP822" s="231"/>
    </row>
    <row collapsed="false" customFormat="false" customHeight="true" hidden="false" ht="15.75" outlineLevel="0" r="823">
      <c r="A823" s="229" t="n">
        <v>454</v>
      </c>
      <c r="B823" s="38" t="n">
        <v>8453</v>
      </c>
      <c r="C823" s="71" t="s">
        <v>863</v>
      </c>
      <c r="D823" s="55" t="s">
        <v>873</v>
      </c>
      <c r="E823" s="56" t="s">
        <v>822</v>
      </c>
      <c r="F823" s="34" t="s">
        <v>823</v>
      </c>
      <c r="G823" s="55"/>
      <c r="H823" s="55"/>
      <c r="I823" s="55"/>
      <c r="J823" s="55"/>
      <c r="K823" s="34" t="s">
        <v>52</v>
      </c>
      <c r="L823" s="34" t="s">
        <v>52</v>
      </c>
      <c r="M823" s="186" t="n">
        <v>14289</v>
      </c>
      <c r="N823" s="186" t="n">
        <v>20174</v>
      </c>
      <c r="O823" s="257" t="n">
        <v>1989</v>
      </c>
      <c r="P823" s="186" t="s">
        <v>319</v>
      </c>
      <c r="Q823" s="186" t="n">
        <v>1697</v>
      </c>
      <c r="R823" s="186" t="s">
        <v>319</v>
      </c>
      <c r="S823" s="186" t="n">
        <v>1715</v>
      </c>
      <c r="T823" s="186" t="s">
        <v>319</v>
      </c>
      <c r="U823" s="186" t="n">
        <v>2072</v>
      </c>
      <c r="V823" s="186" t="s">
        <v>319</v>
      </c>
      <c r="W823" s="186" t="n">
        <v>1708</v>
      </c>
      <c r="X823" s="186" t="s">
        <v>319</v>
      </c>
      <c r="Y823" s="186" t="n">
        <v>1666</v>
      </c>
      <c r="Z823" s="186" t="s">
        <v>319</v>
      </c>
      <c r="AA823" s="186" t="n">
        <v>1852</v>
      </c>
      <c r="AB823" s="186" t="s">
        <v>319</v>
      </c>
      <c r="AC823" s="186" t="n">
        <v>1450</v>
      </c>
      <c r="AD823" s="186" t="s">
        <v>319</v>
      </c>
      <c r="AE823" s="186" t="n">
        <v>1795</v>
      </c>
      <c r="AF823" s="186" t="s">
        <v>319</v>
      </c>
      <c r="AG823" s="186" t="n">
        <v>1919</v>
      </c>
      <c r="AH823" s="186" t="s">
        <v>319</v>
      </c>
      <c r="AI823" s="186" t="n">
        <v>1823</v>
      </c>
      <c r="AJ823" s="186" t="s">
        <v>319</v>
      </c>
      <c r="AK823" s="186" t="n">
        <v>1823</v>
      </c>
      <c r="AL823" s="186" t="s">
        <v>319</v>
      </c>
      <c r="AM823" s="256" t="n">
        <f aca="false">O823+Q823+S823+U823+W823+Y823+AA823+AC823+AE823+AG823+AI823+AK823</f>
        <v>21509</v>
      </c>
      <c r="AN823" s="34"/>
      <c r="AO823" s="231"/>
      <c r="AP823" s="231"/>
    </row>
    <row collapsed="false" customFormat="false" customHeight="false" hidden="false" ht="15.75" outlineLevel="0" r="824">
      <c r="A824" s="229"/>
      <c r="B824" s="38"/>
      <c r="C824" s="71"/>
      <c r="D824" s="55"/>
      <c r="E824" s="56" t="s">
        <v>824</v>
      </c>
      <c r="F824" s="34" t="s">
        <v>823</v>
      </c>
      <c r="G824" s="55" t="s">
        <v>859</v>
      </c>
      <c r="H824" s="55" t="n">
        <v>253</v>
      </c>
      <c r="I824" s="55" t="s">
        <v>859</v>
      </c>
      <c r="J824" s="55" t="n">
        <v>10</v>
      </c>
      <c r="K824" s="34" t="s">
        <v>52</v>
      </c>
      <c r="L824" s="34" t="s">
        <v>52</v>
      </c>
      <c r="M824" s="186" t="n">
        <v>39275</v>
      </c>
      <c r="N824" s="186" t="n">
        <v>47827</v>
      </c>
      <c r="O824" s="257" t="n">
        <v>4880</v>
      </c>
      <c r="P824" s="186" t="s">
        <v>319</v>
      </c>
      <c r="Q824" s="186" t="n">
        <v>4217</v>
      </c>
      <c r="R824" s="186" t="s">
        <v>319</v>
      </c>
      <c r="S824" s="186" t="n">
        <v>3886</v>
      </c>
      <c r="T824" s="186" t="s">
        <v>319</v>
      </c>
      <c r="U824" s="186" t="n">
        <v>4389</v>
      </c>
      <c r="V824" s="186" t="s">
        <v>319</v>
      </c>
      <c r="W824" s="186" t="n">
        <v>3847</v>
      </c>
      <c r="X824" s="186" t="s">
        <v>319</v>
      </c>
      <c r="Y824" s="186" t="n">
        <v>3603</v>
      </c>
      <c r="Z824" s="186" t="s">
        <v>319</v>
      </c>
      <c r="AA824" s="186" t="n">
        <v>4320</v>
      </c>
      <c r="AB824" s="186" t="s">
        <v>319</v>
      </c>
      <c r="AC824" s="186" t="n">
        <v>3526</v>
      </c>
      <c r="AD824" s="186" t="s">
        <v>319</v>
      </c>
      <c r="AE824" s="186" t="n">
        <v>4363</v>
      </c>
      <c r="AF824" s="186" t="s">
        <v>319</v>
      </c>
      <c r="AG824" s="186" t="n">
        <v>4458</v>
      </c>
      <c r="AH824" s="186" t="s">
        <v>319</v>
      </c>
      <c r="AI824" s="186" t="n">
        <v>4228</v>
      </c>
      <c r="AJ824" s="186" t="s">
        <v>319</v>
      </c>
      <c r="AK824" s="186" t="n">
        <v>4376</v>
      </c>
      <c r="AL824" s="186" t="s">
        <v>319</v>
      </c>
      <c r="AM824" s="256" t="n">
        <f aca="false">O824+Q824+S824+U824+W824+Y824+AA824+AC824+AE824+AG824+AI824+AK824</f>
        <v>50093</v>
      </c>
      <c r="AN824" s="34"/>
      <c r="AO824" s="231"/>
      <c r="AP824" s="231"/>
    </row>
    <row collapsed="false" customFormat="false" customHeight="true" hidden="false" ht="15.75" outlineLevel="0" r="825">
      <c r="A825" s="229" t="n">
        <v>455</v>
      </c>
      <c r="B825" s="38" t="n">
        <v>8454</v>
      </c>
      <c r="C825" s="71" t="s">
        <v>863</v>
      </c>
      <c r="D825" s="55" t="s">
        <v>873</v>
      </c>
      <c r="E825" s="56" t="s">
        <v>822</v>
      </c>
      <c r="F825" s="34" t="s">
        <v>823</v>
      </c>
      <c r="G825" s="55"/>
      <c r="H825" s="55"/>
      <c r="I825" s="55"/>
      <c r="J825" s="55"/>
      <c r="K825" s="34" t="s">
        <v>52</v>
      </c>
      <c r="L825" s="34" t="s">
        <v>52</v>
      </c>
      <c r="M825" s="186" t="n">
        <v>8708</v>
      </c>
      <c r="N825" s="186" t="n">
        <v>9127</v>
      </c>
      <c r="O825" s="257" t="n">
        <v>847</v>
      </c>
      <c r="P825" s="186" t="s">
        <v>319</v>
      </c>
      <c r="Q825" s="186" t="n">
        <v>721</v>
      </c>
      <c r="R825" s="186" t="s">
        <v>319</v>
      </c>
      <c r="S825" s="186" t="n">
        <v>718</v>
      </c>
      <c r="T825" s="186" t="s">
        <v>319</v>
      </c>
      <c r="U825" s="186" t="n">
        <v>858</v>
      </c>
      <c r="V825" s="186" t="s">
        <v>319</v>
      </c>
      <c r="W825" s="186" t="n">
        <v>697</v>
      </c>
      <c r="X825" s="186" t="s">
        <v>319</v>
      </c>
      <c r="Y825" s="186" t="n">
        <v>712</v>
      </c>
      <c r="Z825" s="186" t="s">
        <v>319</v>
      </c>
      <c r="AA825" s="186" t="n">
        <v>748</v>
      </c>
      <c r="AB825" s="186" t="s">
        <v>319</v>
      </c>
      <c r="AC825" s="186" t="n">
        <v>627</v>
      </c>
      <c r="AD825" s="186" t="s">
        <v>319</v>
      </c>
      <c r="AE825" s="186" t="n">
        <v>765</v>
      </c>
      <c r="AF825" s="186" t="s">
        <v>319</v>
      </c>
      <c r="AG825" s="186" t="n">
        <v>820</v>
      </c>
      <c r="AH825" s="186" t="s">
        <v>319</v>
      </c>
      <c r="AI825" s="186" t="n">
        <v>752</v>
      </c>
      <c r="AJ825" s="186" t="s">
        <v>319</v>
      </c>
      <c r="AK825" s="186" t="n">
        <v>738</v>
      </c>
      <c r="AL825" s="186" t="s">
        <v>319</v>
      </c>
      <c r="AM825" s="256" t="n">
        <f aca="false">O825+Q825+S825+U825+W825+Y825+AA825+AC825+AE825+AG825+AI825+AK825</f>
        <v>9003</v>
      </c>
      <c r="AN825" s="34"/>
      <c r="AO825" s="231"/>
      <c r="AP825" s="231"/>
    </row>
    <row collapsed="false" customFormat="false" customHeight="false" hidden="false" ht="15.75" outlineLevel="0" r="826">
      <c r="A826" s="229"/>
      <c r="B826" s="38"/>
      <c r="C826" s="71"/>
      <c r="D826" s="55"/>
      <c r="E826" s="56" t="s">
        <v>824</v>
      </c>
      <c r="F826" s="34" t="s">
        <v>823</v>
      </c>
      <c r="G826" s="55" t="s">
        <v>874</v>
      </c>
      <c r="H826" s="55" t="s">
        <v>875</v>
      </c>
      <c r="I826" s="55" t="s">
        <v>859</v>
      </c>
      <c r="J826" s="55" t="n">
        <v>4</v>
      </c>
      <c r="K826" s="34" t="s">
        <v>52</v>
      </c>
      <c r="L826" s="34" t="s">
        <v>52</v>
      </c>
      <c r="M826" s="186" t="n">
        <v>28991</v>
      </c>
      <c r="N826" s="186" t="n">
        <v>27031</v>
      </c>
      <c r="O826" s="257" t="n">
        <v>3769</v>
      </c>
      <c r="P826" s="186" t="s">
        <v>319</v>
      </c>
      <c r="Q826" s="186" t="n">
        <v>2975</v>
      </c>
      <c r="R826" s="186" t="s">
        <v>319</v>
      </c>
      <c r="S826" s="186" t="n">
        <v>2774</v>
      </c>
      <c r="T826" s="186" t="s">
        <v>319</v>
      </c>
      <c r="U826" s="186" t="n">
        <v>2802</v>
      </c>
      <c r="V826" s="186" t="s">
        <v>319</v>
      </c>
      <c r="W826" s="186" t="n">
        <v>1575</v>
      </c>
      <c r="X826" s="186" t="s">
        <v>319</v>
      </c>
      <c r="Y826" s="186" t="n">
        <v>1584</v>
      </c>
      <c r="Z826" s="186" t="s">
        <v>319</v>
      </c>
      <c r="AA826" s="186" t="n">
        <v>1663</v>
      </c>
      <c r="AB826" s="186" t="s">
        <v>319</v>
      </c>
      <c r="AC826" s="186" t="n">
        <v>1433</v>
      </c>
      <c r="AD826" s="186" t="s">
        <v>319</v>
      </c>
      <c r="AE826" s="186" t="n">
        <v>1797</v>
      </c>
      <c r="AF826" s="186" t="s">
        <v>319</v>
      </c>
      <c r="AG826" s="186" t="n">
        <v>2071</v>
      </c>
      <c r="AH826" s="186" t="s">
        <v>319</v>
      </c>
      <c r="AI826" s="186" t="n">
        <v>2142</v>
      </c>
      <c r="AJ826" s="186" t="s">
        <v>319</v>
      </c>
      <c r="AK826" s="186" t="n">
        <v>2469</v>
      </c>
      <c r="AL826" s="186" t="s">
        <v>319</v>
      </c>
      <c r="AM826" s="256" t="n">
        <f aca="false">O826+Q826+S826+U826+W826+Y826+AA826+AC826+AE826+AG826+AI826+AK826</f>
        <v>27054</v>
      </c>
      <c r="AN826" s="34"/>
      <c r="AO826" s="231"/>
      <c r="AP826" s="231"/>
    </row>
    <row collapsed="false" customFormat="false" customHeight="true" hidden="false" ht="15.75" outlineLevel="0" r="827">
      <c r="A827" s="229" t="n">
        <v>456</v>
      </c>
      <c r="B827" s="38" t="n">
        <v>8455</v>
      </c>
      <c r="C827" s="71" t="s">
        <v>863</v>
      </c>
      <c r="D827" s="55" t="s">
        <v>873</v>
      </c>
      <c r="E827" s="56" t="s">
        <v>822</v>
      </c>
      <c r="F827" s="34" t="s">
        <v>823</v>
      </c>
      <c r="G827" s="55"/>
      <c r="H827" s="55"/>
      <c r="I827" s="55"/>
      <c r="J827" s="55"/>
      <c r="K827" s="34" t="s">
        <v>52</v>
      </c>
      <c r="L827" s="34" t="s">
        <v>52</v>
      </c>
      <c r="M827" s="186" t="n">
        <v>2559</v>
      </c>
      <c r="N827" s="186" t="n">
        <v>33707</v>
      </c>
      <c r="O827" s="257" t="n">
        <v>2988</v>
      </c>
      <c r="P827" s="186" t="s">
        <v>319</v>
      </c>
      <c r="Q827" s="186" t="n">
        <v>3466</v>
      </c>
      <c r="R827" s="186" t="s">
        <v>319</v>
      </c>
      <c r="S827" s="186" t="n">
        <v>3863</v>
      </c>
      <c r="T827" s="186" t="s">
        <v>319</v>
      </c>
      <c r="U827" s="186" t="n">
        <v>3459</v>
      </c>
      <c r="V827" s="186" t="s">
        <v>319</v>
      </c>
      <c r="W827" s="186" t="n">
        <v>3309</v>
      </c>
      <c r="X827" s="186" t="s">
        <v>319</v>
      </c>
      <c r="Y827" s="186" t="n">
        <v>2902</v>
      </c>
      <c r="Z827" s="186" t="s">
        <v>319</v>
      </c>
      <c r="AA827" s="186" t="n">
        <v>2508</v>
      </c>
      <c r="AB827" s="186" t="s">
        <v>319</v>
      </c>
      <c r="AC827" s="186" t="n">
        <v>2568</v>
      </c>
      <c r="AD827" s="186" t="s">
        <v>319</v>
      </c>
      <c r="AE827" s="186" t="n">
        <v>2906</v>
      </c>
      <c r="AF827" s="186" t="s">
        <v>319</v>
      </c>
      <c r="AG827" s="186" t="n">
        <v>1965</v>
      </c>
      <c r="AH827" s="186" t="s">
        <v>319</v>
      </c>
      <c r="AI827" s="186" t="n">
        <v>1640</v>
      </c>
      <c r="AJ827" s="186" t="s">
        <v>319</v>
      </c>
      <c r="AK827" s="186" t="n">
        <v>1774</v>
      </c>
      <c r="AL827" s="186" t="s">
        <v>319</v>
      </c>
      <c r="AM827" s="256" t="n">
        <f aca="false">O827+Q827+S827+U827+W827+Y827+AA827+AC827+AE827+AG827+AI827+AK827</f>
        <v>33348</v>
      </c>
      <c r="AN827" s="34"/>
      <c r="AO827" s="231"/>
      <c r="AP827" s="231"/>
    </row>
    <row collapsed="false" customFormat="false" customHeight="false" hidden="false" ht="15.75" outlineLevel="0" r="828">
      <c r="A828" s="229"/>
      <c r="B828" s="38"/>
      <c r="C828" s="71"/>
      <c r="D828" s="55"/>
      <c r="E828" s="56" t="s">
        <v>824</v>
      </c>
      <c r="F828" s="34" t="s">
        <v>823</v>
      </c>
      <c r="G828" s="55" t="s">
        <v>859</v>
      </c>
      <c r="H828" s="55" t="n">
        <v>508</v>
      </c>
      <c r="I828" s="55" t="s">
        <v>859</v>
      </c>
      <c r="J828" s="55" t="n">
        <v>14</v>
      </c>
      <c r="K828" s="34" t="s">
        <v>52</v>
      </c>
      <c r="L828" s="34" t="s">
        <v>52</v>
      </c>
      <c r="M828" s="186" t="n">
        <v>2953</v>
      </c>
      <c r="N828" s="186" t="n">
        <v>38756</v>
      </c>
      <c r="O828" s="257" t="n">
        <v>2807</v>
      </c>
      <c r="P828" s="186" t="s">
        <v>319</v>
      </c>
      <c r="Q828" s="186" t="n">
        <v>3858</v>
      </c>
      <c r="R828" s="186" t="s">
        <v>319</v>
      </c>
      <c r="S828" s="186" t="n">
        <v>3358</v>
      </c>
      <c r="T828" s="186" t="s">
        <v>319</v>
      </c>
      <c r="U828" s="186" t="n">
        <v>2512</v>
      </c>
      <c r="V828" s="186" t="s">
        <v>319</v>
      </c>
      <c r="W828" s="186" t="n">
        <v>2154</v>
      </c>
      <c r="X828" s="186" t="s">
        <v>319</v>
      </c>
      <c r="Y828" s="186" t="n">
        <v>1827</v>
      </c>
      <c r="Z828" s="186" t="s">
        <v>319</v>
      </c>
      <c r="AA828" s="186" t="n">
        <v>2547</v>
      </c>
      <c r="AB828" s="186" t="s">
        <v>319</v>
      </c>
      <c r="AC828" s="186" t="n">
        <v>971</v>
      </c>
      <c r="AD828" s="186" t="s">
        <v>319</v>
      </c>
      <c r="AE828" s="186" t="n">
        <v>3161</v>
      </c>
      <c r="AF828" s="186" t="s">
        <v>319</v>
      </c>
      <c r="AG828" s="186" t="n">
        <v>6599</v>
      </c>
      <c r="AH828" s="186" t="s">
        <v>319</v>
      </c>
      <c r="AI828" s="186" t="n">
        <v>6469</v>
      </c>
      <c r="AJ828" s="186" t="s">
        <v>319</v>
      </c>
      <c r="AK828" s="186" t="n">
        <v>6776</v>
      </c>
      <c r="AL828" s="186" t="s">
        <v>319</v>
      </c>
      <c r="AM828" s="256" t="n">
        <f aca="false">O828+Q828+S828+U828+W828+Y828+AA828+AC828+AE828+AG828+AI828+AK828</f>
        <v>43039</v>
      </c>
      <c r="AN828" s="34"/>
      <c r="AO828" s="231"/>
      <c r="AP828" s="231"/>
    </row>
    <row collapsed="false" customFormat="false" customHeight="true" hidden="false" ht="15.75" outlineLevel="0" r="829">
      <c r="A829" s="229" t="n">
        <v>457</v>
      </c>
      <c r="B829" s="38" t="n">
        <v>8456</v>
      </c>
      <c r="C829" s="71" t="s">
        <v>863</v>
      </c>
      <c r="D829" s="55" t="s">
        <v>873</v>
      </c>
      <c r="E829" s="56" t="s">
        <v>822</v>
      </c>
      <c r="F829" s="34" t="s">
        <v>823</v>
      </c>
      <c r="G829" s="55"/>
      <c r="H829" s="55"/>
      <c r="I829" s="55"/>
      <c r="J829" s="55"/>
      <c r="K829" s="34" t="s">
        <v>52</v>
      </c>
      <c r="L829" s="34" t="s">
        <v>52</v>
      </c>
      <c r="M829" s="186" t="n">
        <v>492311</v>
      </c>
      <c r="N829" s="186" t="n">
        <v>609900</v>
      </c>
      <c r="O829" s="257" t="n">
        <v>73740</v>
      </c>
      <c r="P829" s="186" t="s">
        <v>319</v>
      </c>
      <c r="Q829" s="186" t="n">
        <v>53400</v>
      </c>
      <c r="R829" s="186" t="s">
        <v>319</v>
      </c>
      <c r="S829" s="186" t="n">
        <v>57960</v>
      </c>
      <c r="T829" s="186" t="s">
        <v>319</v>
      </c>
      <c r="U829" s="186" t="n">
        <v>47880</v>
      </c>
      <c r="V829" s="186" t="s">
        <v>319</v>
      </c>
      <c r="W829" s="186" t="n">
        <v>38640</v>
      </c>
      <c r="X829" s="186" t="s">
        <v>319</v>
      </c>
      <c r="Y829" s="186" t="n">
        <v>33300</v>
      </c>
      <c r="Z829" s="186" t="s">
        <v>319</v>
      </c>
      <c r="AA829" s="186" t="n">
        <v>38040</v>
      </c>
      <c r="AB829" s="186" t="s">
        <v>319</v>
      </c>
      <c r="AC829" s="186" t="n">
        <v>32700</v>
      </c>
      <c r="AD829" s="186" t="s">
        <v>319</v>
      </c>
      <c r="AE829" s="186" t="n">
        <v>42420</v>
      </c>
      <c r="AF829" s="186" t="s">
        <v>319</v>
      </c>
      <c r="AG829" s="186" t="n">
        <v>60000</v>
      </c>
      <c r="AH829" s="186" t="s">
        <v>319</v>
      </c>
      <c r="AI829" s="186" t="n">
        <v>47940</v>
      </c>
      <c r="AJ829" s="186" t="s">
        <v>319</v>
      </c>
      <c r="AK829" s="186" t="n">
        <v>56400</v>
      </c>
      <c r="AL829" s="186" t="s">
        <v>319</v>
      </c>
      <c r="AM829" s="256" t="n">
        <f aca="false">O829+Q829+S829+U829+W829+Y829+AA829+AC829+AE829+AG829+AI829+AK829</f>
        <v>582420</v>
      </c>
      <c r="AN829" s="258" t="s">
        <v>876</v>
      </c>
      <c r="AO829" s="231"/>
      <c r="AP829" s="231"/>
    </row>
    <row collapsed="false" customFormat="false" customHeight="false" hidden="false" ht="15.75" outlineLevel="0" r="830">
      <c r="A830" s="229"/>
      <c r="B830" s="38"/>
      <c r="C830" s="71"/>
      <c r="D830" s="55"/>
      <c r="E830" s="56" t="s">
        <v>824</v>
      </c>
      <c r="F830" s="34" t="s">
        <v>823</v>
      </c>
      <c r="G830" s="55" t="s">
        <v>859</v>
      </c>
      <c r="H830" s="55" t="n">
        <v>72</v>
      </c>
      <c r="I830" s="55" t="s">
        <v>860</v>
      </c>
      <c r="J830" s="55" t="n">
        <v>2</v>
      </c>
      <c r="K830" s="34" t="s">
        <v>52</v>
      </c>
      <c r="L830" s="34" t="s">
        <v>52</v>
      </c>
      <c r="M830" s="186" t="n">
        <v>29250</v>
      </c>
      <c r="N830" s="186" t="n">
        <v>28200</v>
      </c>
      <c r="O830" s="257" t="n">
        <v>3900</v>
      </c>
      <c r="P830" s="186" t="s">
        <v>319</v>
      </c>
      <c r="Q830" s="186" t="n">
        <v>3300</v>
      </c>
      <c r="R830" s="186" t="s">
        <v>319</v>
      </c>
      <c r="S830" s="186" t="n">
        <v>3300</v>
      </c>
      <c r="T830" s="186" t="s">
        <v>319</v>
      </c>
      <c r="U830" s="186" t="n">
        <v>3120</v>
      </c>
      <c r="V830" s="186" t="s">
        <v>319</v>
      </c>
      <c r="W830" s="186" t="n">
        <v>2700</v>
      </c>
      <c r="X830" s="186" t="s">
        <v>319</v>
      </c>
      <c r="Y830" s="186" t="n">
        <v>2220</v>
      </c>
      <c r="Z830" s="186" t="s">
        <v>319</v>
      </c>
      <c r="AA830" s="186" t="n">
        <v>2340</v>
      </c>
      <c r="AB830" s="186" t="s">
        <v>319</v>
      </c>
      <c r="AC830" s="186" t="n">
        <v>2040</v>
      </c>
      <c r="AD830" s="186" t="s">
        <v>319</v>
      </c>
      <c r="AE830" s="186" t="n">
        <v>2400</v>
      </c>
      <c r="AF830" s="186" t="s">
        <v>319</v>
      </c>
      <c r="AG830" s="186" t="n">
        <v>3360</v>
      </c>
      <c r="AH830" s="186" t="s">
        <v>319</v>
      </c>
      <c r="AI830" s="186" t="n">
        <v>2820</v>
      </c>
      <c r="AJ830" s="186" t="s">
        <v>319</v>
      </c>
      <c r="AK830" s="186" t="n">
        <v>3360</v>
      </c>
      <c r="AL830" s="186" t="s">
        <v>319</v>
      </c>
      <c r="AM830" s="256" t="n">
        <f aca="false">O830+Q830+S830+U830+W830+Y830+AA830+AC830+AE830+AG830+AI830+AK830</f>
        <v>34860</v>
      </c>
      <c r="AN830" s="34"/>
      <c r="AO830" s="231"/>
      <c r="AP830" s="231"/>
    </row>
    <row collapsed="false" customFormat="false" customHeight="true" hidden="false" ht="15.75" outlineLevel="0" r="831">
      <c r="A831" s="229" t="n">
        <v>458</v>
      </c>
      <c r="B831" s="38" t="n">
        <v>8457</v>
      </c>
      <c r="C831" s="71" t="s">
        <v>863</v>
      </c>
      <c r="D831" s="55" t="s">
        <v>873</v>
      </c>
      <c r="E831" s="56"/>
      <c r="F831" s="34"/>
      <c r="G831" s="55"/>
      <c r="H831" s="55"/>
      <c r="I831" s="55"/>
      <c r="J831" s="55"/>
      <c r="K831" s="71"/>
      <c r="L831" s="71"/>
      <c r="M831" s="186"/>
      <c r="N831" s="186"/>
      <c r="O831" s="257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  <c r="AA831" s="186"/>
      <c r="AB831" s="186"/>
      <c r="AC831" s="186"/>
      <c r="AD831" s="186"/>
      <c r="AE831" s="186"/>
      <c r="AF831" s="186"/>
      <c r="AG831" s="186"/>
      <c r="AH831" s="186"/>
      <c r="AI831" s="186"/>
      <c r="AJ831" s="186"/>
      <c r="AK831" s="186"/>
      <c r="AL831" s="186"/>
      <c r="AM831" s="256"/>
      <c r="AN831" s="71"/>
      <c r="AO831" s="231"/>
      <c r="AP831" s="231"/>
    </row>
    <row collapsed="false" customFormat="false" customHeight="false" hidden="false" ht="15.75" outlineLevel="0" r="832">
      <c r="A832" s="229"/>
      <c r="B832" s="38"/>
      <c r="C832" s="71"/>
      <c r="D832" s="55"/>
      <c r="E832" s="56" t="s">
        <v>824</v>
      </c>
      <c r="F832" s="34" t="s">
        <v>823</v>
      </c>
      <c r="G832" s="55" t="s">
        <v>859</v>
      </c>
      <c r="H832" s="55" t="n">
        <v>2</v>
      </c>
      <c r="I832" s="55" t="s">
        <v>859</v>
      </c>
      <c r="J832" s="55" t="n">
        <v>4</v>
      </c>
      <c r="K832" s="71" t="s">
        <v>52</v>
      </c>
      <c r="L832" s="71" t="s">
        <v>52</v>
      </c>
      <c r="M832" s="259" t="n">
        <v>0</v>
      </c>
      <c r="N832" s="186" t="n">
        <v>111</v>
      </c>
      <c r="O832" s="257" t="n">
        <v>125</v>
      </c>
      <c r="P832" s="186" t="s">
        <v>319</v>
      </c>
      <c r="Q832" s="186" t="n">
        <v>100</v>
      </c>
      <c r="R832" s="186" t="s">
        <v>319</v>
      </c>
      <c r="S832" s="186" t="n">
        <v>72</v>
      </c>
      <c r="T832" s="186" t="s">
        <v>319</v>
      </c>
      <c r="U832" s="186" t="n">
        <v>86</v>
      </c>
      <c r="V832" s="186" t="s">
        <v>319</v>
      </c>
      <c r="W832" s="186" t="n">
        <v>59</v>
      </c>
      <c r="X832" s="186" t="s">
        <v>319</v>
      </c>
      <c r="Y832" s="186" t="n">
        <v>55</v>
      </c>
      <c r="Z832" s="186" t="s">
        <v>319</v>
      </c>
      <c r="AA832" s="186" t="n">
        <v>63</v>
      </c>
      <c r="AB832" s="186" t="s">
        <v>319</v>
      </c>
      <c r="AC832" s="186" t="n">
        <v>49</v>
      </c>
      <c r="AD832" s="186" t="s">
        <v>319</v>
      </c>
      <c r="AE832" s="186" t="n">
        <v>68</v>
      </c>
      <c r="AF832" s="186" t="s">
        <v>319</v>
      </c>
      <c r="AG832" s="186" t="n">
        <v>105</v>
      </c>
      <c r="AH832" s="186" t="s">
        <v>319</v>
      </c>
      <c r="AI832" s="186" t="n">
        <v>100</v>
      </c>
      <c r="AJ832" s="186" t="s">
        <v>319</v>
      </c>
      <c r="AK832" s="186" t="n">
        <v>40</v>
      </c>
      <c r="AL832" s="186" t="s">
        <v>319</v>
      </c>
      <c r="AM832" s="256" t="n">
        <f aca="false">O832+Q832+S832+U832+W832+Y832+AA832+AC832+AE832+AG832+AI832+AK832</f>
        <v>922</v>
      </c>
      <c r="AN832" s="71"/>
      <c r="AO832" s="231"/>
      <c r="AP832" s="231"/>
    </row>
    <row collapsed="false" customFormat="false" customHeight="true" hidden="false" ht="15.75" outlineLevel="0" r="833">
      <c r="A833" s="229" t="n">
        <v>459</v>
      </c>
      <c r="B833" s="38" t="n">
        <v>8458</v>
      </c>
      <c r="C833" s="71" t="s">
        <v>863</v>
      </c>
      <c r="D833" s="55" t="s">
        <v>873</v>
      </c>
      <c r="E833" s="56" t="s">
        <v>822</v>
      </c>
      <c r="F833" s="34" t="s">
        <v>823</v>
      </c>
      <c r="G833" s="55"/>
      <c r="H833" s="55"/>
      <c r="I833" s="55"/>
      <c r="J833" s="55"/>
      <c r="K833" s="71"/>
      <c r="L833" s="71"/>
      <c r="M833" s="186" t="n">
        <v>10820</v>
      </c>
      <c r="N833" s="186" t="n">
        <v>9363</v>
      </c>
      <c r="O833" s="257" t="n">
        <v>893</v>
      </c>
      <c r="P833" s="186" t="s">
        <v>319</v>
      </c>
      <c r="Q833" s="186" t="n">
        <v>820</v>
      </c>
      <c r="R833" s="186" t="s">
        <v>319</v>
      </c>
      <c r="S833" s="186" t="n">
        <v>797</v>
      </c>
      <c r="T833" s="186" t="s">
        <v>319</v>
      </c>
      <c r="U833" s="186" t="n">
        <v>908</v>
      </c>
      <c r="V833" s="186" t="s">
        <v>319</v>
      </c>
      <c r="W833" s="186" t="n">
        <v>1409</v>
      </c>
      <c r="X833" s="186" t="s">
        <v>319</v>
      </c>
      <c r="Y833" s="186" t="n">
        <v>191</v>
      </c>
      <c r="Z833" s="186" t="s">
        <v>319</v>
      </c>
      <c r="AA833" s="186" t="n">
        <v>804</v>
      </c>
      <c r="AB833" s="186" t="s">
        <v>319</v>
      </c>
      <c r="AC833" s="186" t="n">
        <v>640</v>
      </c>
      <c r="AD833" s="186" t="s">
        <v>319</v>
      </c>
      <c r="AE833" s="186" t="n">
        <v>693</v>
      </c>
      <c r="AF833" s="186" t="s">
        <v>319</v>
      </c>
      <c r="AG833" s="186" t="n">
        <v>851</v>
      </c>
      <c r="AH833" s="186" t="s">
        <v>319</v>
      </c>
      <c r="AI833" s="186" t="n">
        <v>803</v>
      </c>
      <c r="AJ833" s="186" t="s">
        <v>319</v>
      </c>
      <c r="AK833" s="186" t="n">
        <v>776</v>
      </c>
      <c r="AL833" s="186" t="s">
        <v>319</v>
      </c>
      <c r="AM833" s="256" t="n">
        <f aca="false">O833+Q833+S833+U833+W833+Y833+AA833+AC833+AE833+AG833+AI833+AK833</f>
        <v>9585</v>
      </c>
      <c r="AN833" s="71"/>
      <c r="AO833" s="231"/>
      <c r="AP833" s="231"/>
    </row>
    <row collapsed="false" customFormat="false" customHeight="false" hidden="false" ht="15.75" outlineLevel="0" r="834">
      <c r="A834" s="229"/>
      <c r="B834" s="38"/>
      <c r="C834" s="71"/>
      <c r="D834" s="55"/>
      <c r="E834" s="56" t="s">
        <v>824</v>
      </c>
      <c r="F834" s="34" t="s">
        <v>823</v>
      </c>
      <c r="G834" s="55" t="s">
        <v>859</v>
      </c>
      <c r="H834" s="55" t="n">
        <v>145</v>
      </c>
      <c r="I834" s="55" t="s">
        <v>859</v>
      </c>
      <c r="J834" s="55" t="n">
        <v>2</v>
      </c>
      <c r="K834" s="34" t="s">
        <v>52</v>
      </c>
      <c r="L834" s="34" t="s">
        <v>52</v>
      </c>
      <c r="M834" s="186" t="n">
        <v>26355</v>
      </c>
      <c r="N834" s="186" t="n">
        <v>21298</v>
      </c>
      <c r="O834" s="257" t="n">
        <v>2152</v>
      </c>
      <c r="P834" s="186" t="s">
        <v>319</v>
      </c>
      <c r="Q834" s="186" t="n">
        <v>1600</v>
      </c>
      <c r="R834" s="186" t="s">
        <v>319</v>
      </c>
      <c r="S834" s="186" t="n">
        <v>1594</v>
      </c>
      <c r="T834" s="186" t="s">
        <v>319</v>
      </c>
      <c r="U834" s="186" t="n">
        <v>1692</v>
      </c>
      <c r="V834" s="186" t="s">
        <v>319</v>
      </c>
      <c r="W834" s="186" t="n">
        <v>1548</v>
      </c>
      <c r="X834" s="186" t="s">
        <v>319</v>
      </c>
      <c r="Y834" s="186" t="n">
        <v>1272</v>
      </c>
      <c r="Z834" s="186" t="s">
        <v>319</v>
      </c>
      <c r="AA834" s="186" t="n">
        <v>1523</v>
      </c>
      <c r="AB834" s="186" t="s">
        <v>319</v>
      </c>
      <c r="AC834" s="186" t="n">
        <v>1194</v>
      </c>
      <c r="AD834" s="186" t="s">
        <v>319</v>
      </c>
      <c r="AE834" s="186" t="n">
        <v>1531</v>
      </c>
      <c r="AF834" s="186" t="s">
        <v>319</v>
      </c>
      <c r="AG834" s="186" t="n">
        <v>3083</v>
      </c>
      <c r="AH834" s="186" t="s">
        <v>319</v>
      </c>
      <c r="AI834" s="186" t="n">
        <v>2287</v>
      </c>
      <c r="AJ834" s="186" t="s">
        <v>319</v>
      </c>
      <c r="AK834" s="186" t="n">
        <v>2139</v>
      </c>
      <c r="AL834" s="186" t="s">
        <v>319</v>
      </c>
      <c r="AM834" s="256" t="n">
        <f aca="false">O834+Q834+S834+U834+W834+Y834+AA834+AC834+AE834+AG834+AI834+AK834</f>
        <v>21615</v>
      </c>
      <c r="AN834" s="34"/>
      <c r="AO834" s="231"/>
      <c r="AP834" s="231"/>
    </row>
    <row collapsed="false" customFormat="false" customHeight="true" hidden="false" ht="15.75" outlineLevel="0" r="835">
      <c r="A835" s="229" t="n">
        <v>460</v>
      </c>
      <c r="B835" s="38" t="n">
        <v>8459</v>
      </c>
      <c r="C835" s="71" t="s">
        <v>863</v>
      </c>
      <c r="D835" s="55" t="s">
        <v>873</v>
      </c>
      <c r="E835" s="56"/>
      <c r="F835" s="34"/>
      <c r="G835" s="55"/>
      <c r="H835" s="55"/>
      <c r="I835" s="55"/>
      <c r="J835" s="55"/>
      <c r="K835" s="34" t="s">
        <v>52</v>
      </c>
      <c r="L835" s="34" t="s">
        <v>52</v>
      </c>
      <c r="M835" s="186"/>
      <c r="N835" s="186"/>
      <c r="O835" s="257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  <c r="AF835" s="186"/>
      <c r="AG835" s="186"/>
      <c r="AH835" s="186"/>
      <c r="AI835" s="186"/>
      <c r="AJ835" s="186"/>
      <c r="AK835" s="186"/>
      <c r="AL835" s="186"/>
      <c r="AM835" s="256"/>
      <c r="AN835" s="34"/>
      <c r="AO835" s="231"/>
      <c r="AP835" s="231"/>
    </row>
    <row collapsed="false" customFormat="false" customHeight="false" hidden="false" ht="15.75" outlineLevel="0" r="836">
      <c r="A836" s="229"/>
      <c r="B836" s="38"/>
      <c r="C836" s="71"/>
      <c r="D836" s="55"/>
      <c r="E836" s="56" t="s">
        <v>824</v>
      </c>
      <c r="F836" s="34" t="s">
        <v>823</v>
      </c>
      <c r="G836" s="55" t="s">
        <v>859</v>
      </c>
      <c r="H836" s="55" t="n">
        <v>8</v>
      </c>
      <c r="I836" s="55" t="s">
        <v>859</v>
      </c>
      <c r="J836" s="55" t="n">
        <v>2</v>
      </c>
      <c r="K836" s="71"/>
      <c r="L836" s="71"/>
      <c r="M836" s="186" t="n">
        <v>2459</v>
      </c>
      <c r="N836" s="186" t="n">
        <v>1781</v>
      </c>
      <c r="O836" s="257" t="n">
        <v>174</v>
      </c>
      <c r="P836" s="186" t="s">
        <v>319</v>
      </c>
      <c r="Q836" s="186" t="n">
        <v>104</v>
      </c>
      <c r="R836" s="186" t="s">
        <v>319</v>
      </c>
      <c r="S836" s="186" t="n">
        <v>92</v>
      </c>
      <c r="T836" s="186" t="s">
        <v>319</v>
      </c>
      <c r="U836" s="186" t="n">
        <v>94</v>
      </c>
      <c r="V836" s="186" t="s">
        <v>319</v>
      </c>
      <c r="W836" s="186" t="n">
        <v>87</v>
      </c>
      <c r="X836" s="186" t="s">
        <v>319</v>
      </c>
      <c r="Y836" s="186" t="n">
        <v>62</v>
      </c>
      <c r="Z836" s="186" t="s">
        <v>319</v>
      </c>
      <c r="AA836" s="186" t="n">
        <v>116</v>
      </c>
      <c r="AB836" s="186" t="s">
        <v>319</v>
      </c>
      <c r="AC836" s="186" t="n">
        <v>118</v>
      </c>
      <c r="AD836" s="186" t="s">
        <v>319</v>
      </c>
      <c r="AE836" s="186" t="n">
        <v>121</v>
      </c>
      <c r="AF836" s="186" t="s">
        <v>319</v>
      </c>
      <c r="AG836" s="186" t="n">
        <v>263</v>
      </c>
      <c r="AH836" s="186" t="s">
        <v>319</v>
      </c>
      <c r="AI836" s="186" t="n">
        <v>192</v>
      </c>
      <c r="AJ836" s="186" t="s">
        <v>319</v>
      </c>
      <c r="AK836" s="186" t="n">
        <v>200</v>
      </c>
      <c r="AL836" s="186" t="s">
        <v>319</v>
      </c>
      <c r="AM836" s="256" t="n">
        <f aca="false">O836+Q836+S836+U836+W836+Y836+AA836+AC836+AE836+AG836+AI836+AK836</f>
        <v>1623</v>
      </c>
      <c r="AN836" s="71"/>
      <c r="AO836" s="231"/>
      <c r="AP836" s="231"/>
    </row>
    <row collapsed="false" customFormat="false" customHeight="true" hidden="false" ht="15.75" outlineLevel="0" r="837">
      <c r="A837" s="229" t="n">
        <v>461</v>
      </c>
      <c r="B837" s="38" t="n">
        <v>8460</v>
      </c>
      <c r="C837" s="71" t="s">
        <v>863</v>
      </c>
      <c r="D837" s="55" t="s">
        <v>873</v>
      </c>
      <c r="E837" s="56" t="s">
        <v>822</v>
      </c>
      <c r="F837" s="34" t="s">
        <v>823</v>
      </c>
      <c r="G837" s="55"/>
      <c r="H837" s="55"/>
      <c r="I837" s="55"/>
      <c r="J837" s="55"/>
      <c r="K837" s="71"/>
      <c r="L837" s="71"/>
      <c r="M837" s="259" t="n">
        <v>0</v>
      </c>
      <c r="N837" s="259" t="n">
        <v>0</v>
      </c>
      <c r="O837" s="260" t="n">
        <v>0</v>
      </c>
      <c r="P837" s="259"/>
      <c r="Q837" s="259" t="n">
        <v>0</v>
      </c>
      <c r="R837" s="259"/>
      <c r="S837" s="259" t="n">
        <v>0</v>
      </c>
      <c r="T837" s="259"/>
      <c r="U837" s="259" t="n">
        <v>0</v>
      </c>
      <c r="V837" s="259"/>
      <c r="W837" s="259" t="n">
        <v>0</v>
      </c>
      <c r="X837" s="259"/>
      <c r="Y837" s="259" t="n">
        <v>0</v>
      </c>
      <c r="Z837" s="259"/>
      <c r="AA837" s="259" t="n">
        <v>0</v>
      </c>
      <c r="AB837" s="186"/>
      <c r="AC837" s="186" t="n">
        <v>752</v>
      </c>
      <c r="AD837" s="186" t="s">
        <v>319</v>
      </c>
      <c r="AE837" s="186" t="n">
        <v>909</v>
      </c>
      <c r="AF837" s="186" t="s">
        <v>319</v>
      </c>
      <c r="AG837" s="186" t="n">
        <v>1084</v>
      </c>
      <c r="AH837" s="186" t="s">
        <v>319</v>
      </c>
      <c r="AI837" s="186" t="n">
        <v>1029</v>
      </c>
      <c r="AJ837" s="186" t="s">
        <v>319</v>
      </c>
      <c r="AK837" s="186" t="n">
        <v>895</v>
      </c>
      <c r="AL837" s="186" t="s">
        <v>319</v>
      </c>
      <c r="AM837" s="256" t="n">
        <f aca="false">O837+Q837+S837+U837+W837+Y837+AA837+AC837+AE837+AG837+AI837+AK837</f>
        <v>4669</v>
      </c>
      <c r="AN837" s="71"/>
      <c r="AO837" s="231"/>
      <c r="AP837" s="231"/>
    </row>
    <row collapsed="false" customFormat="false" customHeight="false" hidden="false" ht="15.75" outlineLevel="0" r="838">
      <c r="A838" s="229"/>
      <c r="B838" s="38"/>
      <c r="C838" s="71"/>
      <c r="D838" s="55"/>
      <c r="E838" s="56" t="s">
        <v>824</v>
      </c>
      <c r="F838" s="34" t="s">
        <v>823</v>
      </c>
      <c r="G838" s="55" t="s">
        <v>859</v>
      </c>
      <c r="H838" s="55" t="n">
        <v>145</v>
      </c>
      <c r="I838" s="55" t="s">
        <v>859</v>
      </c>
      <c r="J838" s="55" t="n">
        <v>2</v>
      </c>
      <c r="K838" s="34" t="s">
        <v>52</v>
      </c>
      <c r="L838" s="34" t="s">
        <v>52</v>
      </c>
      <c r="M838" s="259" t="n">
        <v>0</v>
      </c>
      <c r="N838" s="259" t="n">
        <v>0</v>
      </c>
      <c r="O838" s="260" t="n">
        <v>0</v>
      </c>
      <c r="P838" s="259"/>
      <c r="Q838" s="259" t="n">
        <v>0</v>
      </c>
      <c r="R838" s="259"/>
      <c r="S838" s="259" t="n">
        <v>0</v>
      </c>
      <c r="T838" s="259"/>
      <c r="U838" s="259" t="n">
        <v>0</v>
      </c>
      <c r="V838" s="259"/>
      <c r="W838" s="259" t="n">
        <v>0</v>
      </c>
      <c r="X838" s="259"/>
      <c r="Y838" s="259" t="n">
        <v>0</v>
      </c>
      <c r="Z838" s="259"/>
      <c r="AA838" s="259" t="n">
        <v>0</v>
      </c>
      <c r="AB838" s="186"/>
      <c r="AC838" s="186" t="n">
        <v>336</v>
      </c>
      <c r="AD838" s="186" t="s">
        <v>319</v>
      </c>
      <c r="AE838" s="186" t="n">
        <v>452</v>
      </c>
      <c r="AF838" s="186" t="s">
        <v>319</v>
      </c>
      <c r="AG838" s="186" t="n">
        <v>669</v>
      </c>
      <c r="AH838" s="186" t="s">
        <v>319</v>
      </c>
      <c r="AI838" s="186" t="n">
        <v>682</v>
      </c>
      <c r="AJ838" s="186" t="s">
        <v>319</v>
      </c>
      <c r="AK838" s="186" t="n">
        <v>588</v>
      </c>
      <c r="AL838" s="186" t="s">
        <v>319</v>
      </c>
      <c r="AM838" s="256" t="n">
        <f aca="false">O838+Q838+S838+U838+W838+Y838+AA838+AC838+AE838+AG838+AI838+AK838</f>
        <v>2727</v>
      </c>
      <c r="AN838" s="34"/>
      <c r="AO838" s="231"/>
      <c r="AP838" s="231"/>
    </row>
    <row collapsed="false" customFormat="false" customHeight="true" hidden="false" ht="15.75" outlineLevel="0" r="839">
      <c r="A839" s="229" t="n">
        <v>462</v>
      </c>
      <c r="B839" s="38" t="n">
        <v>8461</v>
      </c>
      <c r="C839" s="71" t="s">
        <v>863</v>
      </c>
      <c r="D839" s="55" t="s">
        <v>873</v>
      </c>
      <c r="E839" s="56" t="s">
        <v>822</v>
      </c>
      <c r="F839" s="34" t="s">
        <v>823</v>
      </c>
      <c r="G839" s="55"/>
      <c r="H839" s="55"/>
      <c r="I839" s="55"/>
      <c r="J839" s="55"/>
      <c r="K839" s="34" t="s">
        <v>52</v>
      </c>
      <c r="L839" s="34" t="s">
        <v>52</v>
      </c>
      <c r="M839" s="259" t="n">
        <v>0</v>
      </c>
      <c r="N839" s="186" t="n">
        <v>485</v>
      </c>
      <c r="O839" s="257" t="n">
        <v>936</v>
      </c>
      <c r="P839" s="186" t="s">
        <v>319</v>
      </c>
      <c r="Q839" s="186" t="n">
        <v>663</v>
      </c>
      <c r="R839" s="186" t="s">
        <v>319</v>
      </c>
      <c r="S839" s="186" t="n">
        <v>774</v>
      </c>
      <c r="T839" s="186" t="s">
        <v>319</v>
      </c>
      <c r="U839" s="186" t="n">
        <v>822</v>
      </c>
      <c r="V839" s="186" t="s">
        <v>319</v>
      </c>
      <c r="W839" s="186" t="n">
        <v>832</v>
      </c>
      <c r="X839" s="186" t="s">
        <v>319</v>
      </c>
      <c r="Y839" s="186" t="n">
        <v>739</v>
      </c>
      <c r="Z839" s="186" t="s">
        <v>319</v>
      </c>
      <c r="AA839" s="186" t="n">
        <v>906</v>
      </c>
      <c r="AB839" s="186" t="s">
        <v>319</v>
      </c>
      <c r="AC839" s="186" t="n">
        <v>717</v>
      </c>
      <c r="AD839" s="186" t="s">
        <v>319</v>
      </c>
      <c r="AE839" s="186" t="n">
        <v>807</v>
      </c>
      <c r="AF839" s="186" t="s">
        <v>319</v>
      </c>
      <c r="AG839" s="186" t="n">
        <v>984</v>
      </c>
      <c r="AH839" s="186" t="s">
        <v>319</v>
      </c>
      <c r="AI839" s="186" t="n">
        <v>847</v>
      </c>
      <c r="AJ839" s="186" t="s">
        <v>319</v>
      </c>
      <c r="AK839" s="186" t="n">
        <v>917</v>
      </c>
      <c r="AL839" s="186" t="s">
        <v>319</v>
      </c>
      <c r="AM839" s="256" t="n">
        <f aca="false">O839+Q839+S839+U839+W839+Y839+AA839+AC839+AE839+AG839+AI839+AK839</f>
        <v>9944</v>
      </c>
      <c r="AN839" s="34"/>
      <c r="AO839" s="231"/>
      <c r="AP839" s="231"/>
    </row>
    <row collapsed="false" customFormat="false" customHeight="false" hidden="false" ht="15.75" outlineLevel="0" r="840">
      <c r="A840" s="229"/>
      <c r="B840" s="38"/>
      <c r="C840" s="71"/>
      <c r="D840" s="55"/>
      <c r="E840" s="56" t="s">
        <v>824</v>
      </c>
      <c r="F840" s="34" t="s">
        <v>823</v>
      </c>
      <c r="G840" s="55" t="s">
        <v>859</v>
      </c>
      <c r="H840" s="55" t="n">
        <v>105</v>
      </c>
      <c r="I840" s="55" t="s">
        <v>859</v>
      </c>
      <c r="J840" s="55" t="n">
        <v>3</v>
      </c>
      <c r="K840" s="34" t="s">
        <v>52</v>
      </c>
      <c r="L840" s="34" t="s">
        <v>52</v>
      </c>
      <c r="M840" s="259" t="n">
        <v>0</v>
      </c>
      <c r="N840" s="186" t="n">
        <v>1174</v>
      </c>
      <c r="O840" s="257" t="n">
        <v>1271</v>
      </c>
      <c r="P840" s="186" t="s">
        <v>319</v>
      </c>
      <c r="Q840" s="186" t="n">
        <v>896</v>
      </c>
      <c r="R840" s="186" t="s">
        <v>319</v>
      </c>
      <c r="S840" s="186" t="n">
        <v>886</v>
      </c>
      <c r="T840" s="186" t="s">
        <v>319</v>
      </c>
      <c r="U840" s="186" t="n">
        <v>854</v>
      </c>
      <c r="V840" s="186" t="s">
        <v>319</v>
      </c>
      <c r="W840" s="186" t="n">
        <v>671</v>
      </c>
      <c r="X840" s="186" t="s">
        <v>319</v>
      </c>
      <c r="Y840" s="186" t="n">
        <v>697</v>
      </c>
      <c r="Z840" s="186" t="s">
        <v>319</v>
      </c>
      <c r="AA840" s="186" t="n">
        <v>620</v>
      </c>
      <c r="AB840" s="186" t="s">
        <v>319</v>
      </c>
      <c r="AC840" s="186" t="n">
        <v>820</v>
      </c>
      <c r="AD840" s="186" t="s">
        <v>319</v>
      </c>
      <c r="AE840" s="186" t="n">
        <v>904</v>
      </c>
      <c r="AF840" s="186" t="s">
        <v>319</v>
      </c>
      <c r="AG840" s="186" t="n">
        <v>1053</v>
      </c>
      <c r="AH840" s="186" t="s">
        <v>319</v>
      </c>
      <c r="AI840" s="186" t="n">
        <v>894</v>
      </c>
      <c r="AJ840" s="186" t="s">
        <v>319</v>
      </c>
      <c r="AK840" s="186" t="n">
        <v>909</v>
      </c>
      <c r="AL840" s="186" t="s">
        <v>319</v>
      </c>
      <c r="AM840" s="256" t="n">
        <f aca="false">O840+Q840+S840+U840+W840+Y840+AA840+AC840+AE840+AG840+AI840+AK840</f>
        <v>10475</v>
      </c>
      <c r="AN840" s="34"/>
      <c r="AO840" s="231"/>
      <c r="AP840" s="231"/>
    </row>
    <row collapsed="false" customFormat="false" customHeight="true" hidden="false" ht="15.75" outlineLevel="0" r="841">
      <c r="A841" s="229" t="n">
        <v>463</v>
      </c>
      <c r="B841" s="38" t="n">
        <v>8462</v>
      </c>
      <c r="C841" s="71" t="s">
        <v>863</v>
      </c>
      <c r="D841" s="55" t="s">
        <v>873</v>
      </c>
      <c r="E841" s="56" t="s">
        <v>822</v>
      </c>
      <c r="F841" s="34" t="s">
        <v>823</v>
      </c>
      <c r="G841" s="55"/>
      <c r="H841" s="55"/>
      <c r="I841" s="55"/>
      <c r="J841" s="55"/>
      <c r="K841" s="34" t="s">
        <v>52</v>
      </c>
      <c r="L841" s="34" t="s">
        <v>52</v>
      </c>
      <c r="M841" s="259" t="n">
        <v>0</v>
      </c>
      <c r="N841" s="186" t="n">
        <v>2450</v>
      </c>
      <c r="O841" s="257" t="n">
        <v>2674</v>
      </c>
      <c r="P841" s="186" t="s">
        <v>319</v>
      </c>
      <c r="Q841" s="186" t="n">
        <v>2410</v>
      </c>
      <c r="R841" s="186" t="s">
        <v>319</v>
      </c>
      <c r="S841" s="186" t="n">
        <v>2166</v>
      </c>
      <c r="T841" s="186" t="s">
        <v>319</v>
      </c>
      <c r="U841" s="186" t="n">
        <v>2515</v>
      </c>
      <c r="V841" s="186" t="s">
        <v>319</v>
      </c>
      <c r="W841" s="186" t="n">
        <v>2707</v>
      </c>
      <c r="X841" s="186" t="s">
        <v>319</v>
      </c>
      <c r="Y841" s="186" t="n">
        <v>2274</v>
      </c>
      <c r="Z841" s="186" t="s">
        <v>319</v>
      </c>
      <c r="AA841" s="186" t="n">
        <v>2520</v>
      </c>
      <c r="AB841" s="186" t="s">
        <v>319</v>
      </c>
      <c r="AC841" s="186" t="n">
        <v>2178</v>
      </c>
      <c r="AD841" s="186" t="s">
        <v>319</v>
      </c>
      <c r="AE841" s="186" t="n">
        <v>2329</v>
      </c>
      <c r="AF841" s="186" t="s">
        <v>319</v>
      </c>
      <c r="AG841" s="186" t="n">
        <v>2713</v>
      </c>
      <c r="AH841" s="186" t="s">
        <v>319</v>
      </c>
      <c r="AI841" s="186" t="n">
        <v>2290</v>
      </c>
      <c r="AJ841" s="186" t="s">
        <v>319</v>
      </c>
      <c r="AK841" s="186" t="n">
        <v>2430</v>
      </c>
      <c r="AL841" s="186" t="s">
        <v>319</v>
      </c>
      <c r="AM841" s="256" t="n">
        <f aca="false">O841+Q841+S841+U841+W841+Y841+AA841+AC841+AE841+AG841+AI841+AK841</f>
        <v>29206</v>
      </c>
      <c r="AN841" s="34"/>
      <c r="AO841" s="231"/>
      <c r="AP841" s="231"/>
    </row>
    <row collapsed="false" customFormat="false" customHeight="false" hidden="false" ht="15.75" outlineLevel="0" r="842">
      <c r="A842" s="229"/>
      <c r="B842" s="38"/>
      <c r="C842" s="71"/>
      <c r="D842" s="55"/>
      <c r="E842" s="56" t="s">
        <v>824</v>
      </c>
      <c r="F842" s="34" t="s">
        <v>823</v>
      </c>
      <c r="G842" s="55" t="s">
        <v>859</v>
      </c>
      <c r="H842" s="55" t="n">
        <v>287</v>
      </c>
      <c r="I842" s="55" t="s">
        <v>859</v>
      </c>
      <c r="J842" s="55" t="n">
        <v>13</v>
      </c>
      <c r="K842" s="34" t="s">
        <v>52</v>
      </c>
      <c r="L842" s="34" t="s">
        <v>52</v>
      </c>
      <c r="M842" s="259" t="n">
        <v>0</v>
      </c>
      <c r="N842" s="186" t="n">
        <v>1322</v>
      </c>
      <c r="O842" s="257" t="n">
        <v>1703</v>
      </c>
      <c r="P842" s="186" t="s">
        <v>319</v>
      </c>
      <c r="Q842" s="186" t="n">
        <v>1305</v>
      </c>
      <c r="R842" s="186" t="s">
        <v>319</v>
      </c>
      <c r="S842" s="186" t="n">
        <v>692</v>
      </c>
      <c r="T842" s="186" t="s">
        <v>319</v>
      </c>
      <c r="U842" s="186" t="n">
        <v>617</v>
      </c>
      <c r="V842" s="186" t="s">
        <v>319</v>
      </c>
      <c r="W842" s="186" t="n">
        <v>678</v>
      </c>
      <c r="X842" s="186" t="s">
        <v>319</v>
      </c>
      <c r="Y842" s="186" t="n">
        <v>541</v>
      </c>
      <c r="Z842" s="186" t="s">
        <v>319</v>
      </c>
      <c r="AA842" s="186" t="n">
        <v>541</v>
      </c>
      <c r="AB842" s="186" t="s">
        <v>319</v>
      </c>
      <c r="AC842" s="186" t="n">
        <v>948</v>
      </c>
      <c r="AD842" s="186" t="s">
        <v>319</v>
      </c>
      <c r="AE842" s="186" t="n">
        <v>733</v>
      </c>
      <c r="AF842" s="186" t="s">
        <v>319</v>
      </c>
      <c r="AG842" s="186" t="n">
        <v>998</v>
      </c>
      <c r="AH842" s="186" t="s">
        <v>319</v>
      </c>
      <c r="AI842" s="186" t="n">
        <v>803</v>
      </c>
      <c r="AJ842" s="186" t="s">
        <v>319</v>
      </c>
      <c r="AK842" s="186" t="n">
        <v>910</v>
      </c>
      <c r="AL842" s="186" t="s">
        <v>319</v>
      </c>
      <c r="AM842" s="256" t="n">
        <f aca="false">O842+Q842+S842+U842+W842+Y842+AA842+AC842+AE842+AG842+AI842+AK842</f>
        <v>10469</v>
      </c>
      <c r="AN842" s="34"/>
      <c r="AO842" s="231"/>
      <c r="AP842" s="231"/>
    </row>
    <row collapsed="false" customFormat="false" customHeight="true" hidden="false" ht="15.75" outlineLevel="0" r="843">
      <c r="A843" s="229" t="n">
        <v>464</v>
      </c>
      <c r="B843" s="38" t="n">
        <v>8463</v>
      </c>
      <c r="C843" s="71" t="s">
        <v>863</v>
      </c>
      <c r="D843" s="55" t="s">
        <v>873</v>
      </c>
      <c r="E843" s="56" t="s">
        <v>822</v>
      </c>
      <c r="F843" s="34" t="s">
        <v>823</v>
      </c>
      <c r="G843" s="55"/>
      <c r="H843" s="55"/>
      <c r="I843" s="55"/>
      <c r="J843" s="55"/>
      <c r="K843" s="34" t="s">
        <v>52</v>
      </c>
      <c r="L843" s="34" t="s">
        <v>52</v>
      </c>
      <c r="M843" s="259" t="n">
        <v>0</v>
      </c>
      <c r="N843" s="186" t="n">
        <v>771</v>
      </c>
      <c r="O843" s="257" t="n">
        <v>1185</v>
      </c>
      <c r="P843" s="186" t="s">
        <v>319</v>
      </c>
      <c r="Q843" s="186" t="n">
        <v>847</v>
      </c>
      <c r="R843" s="186" t="s">
        <v>319</v>
      </c>
      <c r="S843" s="186" t="n">
        <v>929</v>
      </c>
      <c r="T843" s="186" t="s">
        <v>319</v>
      </c>
      <c r="U843" s="186" t="n">
        <v>978</v>
      </c>
      <c r="V843" s="186" t="s">
        <v>319</v>
      </c>
      <c r="W843" s="186" t="n">
        <v>1297</v>
      </c>
      <c r="X843" s="186" t="s">
        <v>319</v>
      </c>
      <c r="Y843" s="186" t="n">
        <v>1090</v>
      </c>
      <c r="Z843" s="186" t="s">
        <v>319</v>
      </c>
      <c r="AA843" s="186" t="n">
        <v>772</v>
      </c>
      <c r="AB843" s="186" t="s">
        <v>319</v>
      </c>
      <c r="AC843" s="186" t="n">
        <v>624</v>
      </c>
      <c r="AD843" s="186" t="s">
        <v>319</v>
      </c>
      <c r="AE843" s="186" t="n">
        <v>864</v>
      </c>
      <c r="AF843" s="186" t="s">
        <v>319</v>
      </c>
      <c r="AG843" s="186" t="n">
        <v>1106</v>
      </c>
      <c r="AH843" s="186" t="s">
        <v>319</v>
      </c>
      <c r="AI843" s="186" t="n">
        <v>929</v>
      </c>
      <c r="AJ843" s="186" t="s">
        <v>319</v>
      </c>
      <c r="AK843" s="186" t="n">
        <v>974</v>
      </c>
      <c r="AL843" s="186" t="s">
        <v>319</v>
      </c>
      <c r="AM843" s="256" t="n">
        <f aca="false">O843+Q843+S843+U843+W843+Y843+AA843+AC843+AE843+AG843+AI843+AK843</f>
        <v>11595</v>
      </c>
      <c r="AN843" s="34"/>
      <c r="AO843" s="231"/>
      <c r="AP843" s="231"/>
    </row>
    <row collapsed="false" customFormat="false" customHeight="false" hidden="false" ht="15.75" outlineLevel="0" r="844">
      <c r="A844" s="229"/>
      <c r="B844" s="38"/>
      <c r="C844" s="71"/>
      <c r="D844" s="55"/>
      <c r="E844" s="56" t="s">
        <v>824</v>
      </c>
      <c r="F844" s="34" t="s">
        <v>823</v>
      </c>
      <c r="G844" s="55" t="s">
        <v>859</v>
      </c>
      <c r="H844" s="55" t="n">
        <v>58</v>
      </c>
      <c r="I844" s="55" t="s">
        <v>859</v>
      </c>
      <c r="J844" s="55" t="n">
        <v>1</v>
      </c>
      <c r="K844" s="34" t="s">
        <v>52</v>
      </c>
      <c r="L844" s="34" t="s">
        <v>52</v>
      </c>
      <c r="M844" s="259" t="n">
        <v>0</v>
      </c>
      <c r="N844" s="186" t="n">
        <v>1227</v>
      </c>
      <c r="O844" s="257" t="n">
        <v>1216</v>
      </c>
      <c r="P844" s="186" t="s">
        <v>319</v>
      </c>
      <c r="Q844" s="186" t="n">
        <v>733</v>
      </c>
      <c r="R844" s="186" t="s">
        <v>319</v>
      </c>
      <c r="S844" s="186" t="n">
        <v>701</v>
      </c>
      <c r="T844" s="186" t="s">
        <v>319</v>
      </c>
      <c r="U844" s="186" t="n">
        <v>705</v>
      </c>
      <c r="V844" s="186" t="s">
        <v>319</v>
      </c>
      <c r="W844" s="186" t="n">
        <v>762</v>
      </c>
      <c r="X844" s="186" t="s">
        <v>319</v>
      </c>
      <c r="Y844" s="186" t="n">
        <v>645</v>
      </c>
      <c r="Z844" s="186" t="s">
        <v>319</v>
      </c>
      <c r="AA844" s="186" t="n">
        <v>935</v>
      </c>
      <c r="AB844" s="186" t="s">
        <v>319</v>
      </c>
      <c r="AC844" s="186" t="n">
        <v>697</v>
      </c>
      <c r="AD844" s="186" t="s">
        <v>319</v>
      </c>
      <c r="AE844" s="186" t="n">
        <v>598</v>
      </c>
      <c r="AF844" s="186" t="s">
        <v>319</v>
      </c>
      <c r="AG844" s="186" t="n">
        <v>707</v>
      </c>
      <c r="AH844" s="186" t="s">
        <v>319</v>
      </c>
      <c r="AI844" s="186" t="n">
        <v>630</v>
      </c>
      <c r="AJ844" s="186" t="s">
        <v>319</v>
      </c>
      <c r="AK844" s="186" t="n">
        <v>675</v>
      </c>
      <c r="AL844" s="186" t="s">
        <v>319</v>
      </c>
      <c r="AM844" s="256" t="n">
        <f aca="false">O844+Q844+S844+U844+W844+Y844+AA844+AC844+AE844+AG844+AI844+AK844</f>
        <v>9004</v>
      </c>
      <c r="AN844" s="34"/>
      <c r="AO844" s="231"/>
      <c r="AP844" s="231"/>
    </row>
    <row collapsed="false" customFormat="false" customHeight="true" hidden="false" ht="15.75" outlineLevel="0" r="845">
      <c r="A845" s="229" t="n">
        <v>465</v>
      </c>
      <c r="B845" s="38" t="n">
        <v>8464</v>
      </c>
      <c r="C845" s="71" t="s">
        <v>863</v>
      </c>
      <c r="D845" s="55" t="s">
        <v>873</v>
      </c>
      <c r="E845" s="56" t="s">
        <v>822</v>
      </c>
      <c r="F845" s="34" t="s">
        <v>823</v>
      </c>
      <c r="G845" s="55"/>
      <c r="H845" s="55"/>
      <c r="I845" s="55"/>
      <c r="J845" s="55"/>
      <c r="K845" s="34" t="s">
        <v>52</v>
      </c>
      <c r="L845" s="34" t="s">
        <v>52</v>
      </c>
      <c r="M845" s="259" t="n">
        <v>0</v>
      </c>
      <c r="N845" s="186" t="n">
        <v>502</v>
      </c>
      <c r="O845" s="257" t="n">
        <v>813</v>
      </c>
      <c r="P845" s="186" t="s">
        <v>319</v>
      </c>
      <c r="Q845" s="186" t="n">
        <v>550</v>
      </c>
      <c r="R845" s="186" t="s">
        <v>319</v>
      </c>
      <c r="S845" s="186" t="n">
        <v>559</v>
      </c>
      <c r="T845" s="186" t="s">
        <v>319</v>
      </c>
      <c r="U845" s="186" t="n">
        <v>497</v>
      </c>
      <c r="V845" s="186" t="s">
        <v>319</v>
      </c>
      <c r="W845" s="186" t="n">
        <v>641</v>
      </c>
      <c r="X845" s="186" t="s">
        <v>319</v>
      </c>
      <c r="Y845" s="186" t="n">
        <v>526</v>
      </c>
      <c r="Z845" s="186" t="s">
        <v>319</v>
      </c>
      <c r="AA845" s="186" t="n">
        <v>579</v>
      </c>
      <c r="AB845" s="186" t="s">
        <v>319</v>
      </c>
      <c r="AC845" s="186" t="n">
        <v>471</v>
      </c>
      <c r="AD845" s="186" t="s">
        <v>319</v>
      </c>
      <c r="AE845" s="186" t="n">
        <v>546</v>
      </c>
      <c r="AF845" s="186" t="s">
        <v>319</v>
      </c>
      <c r="AG845" s="186" t="n">
        <v>616</v>
      </c>
      <c r="AH845" s="186" t="s">
        <v>319</v>
      </c>
      <c r="AI845" s="186" t="n">
        <v>492</v>
      </c>
      <c r="AJ845" s="186" t="s">
        <v>319</v>
      </c>
      <c r="AK845" s="186" t="n">
        <v>512</v>
      </c>
      <c r="AL845" s="186" t="s">
        <v>319</v>
      </c>
      <c r="AM845" s="256" t="n">
        <f aca="false">O845+Q845+S845+U845+W845+Y845+AA845+AC845+AE845+AG845+AI845+AK845</f>
        <v>6802</v>
      </c>
      <c r="AN845" s="34"/>
      <c r="AO845" s="231"/>
      <c r="AP845" s="231"/>
    </row>
    <row collapsed="false" customFormat="false" customHeight="false" hidden="false" ht="15.75" outlineLevel="0" r="846">
      <c r="A846" s="229"/>
      <c r="B846" s="38"/>
      <c r="C846" s="71"/>
      <c r="D846" s="55"/>
      <c r="E846" s="56" t="s">
        <v>824</v>
      </c>
      <c r="F846" s="34" t="s">
        <v>823</v>
      </c>
      <c r="G846" s="55" t="s">
        <v>859</v>
      </c>
      <c r="H846" s="55" t="n">
        <v>58</v>
      </c>
      <c r="I846" s="55" t="s">
        <v>859</v>
      </c>
      <c r="J846" s="55" t="n">
        <v>1</v>
      </c>
      <c r="K846" s="34" t="s">
        <v>52</v>
      </c>
      <c r="L846" s="34" t="s">
        <v>52</v>
      </c>
      <c r="M846" s="259" t="n">
        <v>0</v>
      </c>
      <c r="N846" s="186" t="n">
        <v>433</v>
      </c>
      <c r="O846" s="257" t="n">
        <v>595</v>
      </c>
      <c r="P846" s="186" t="s">
        <v>319</v>
      </c>
      <c r="Q846" s="186" t="n">
        <v>481</v>
      </c>
      <c r="R846" s="186" t="s">
        <v>319</v>
      </c>
      <c r="S846" s="186" t="n">
        <v>499</v>
      </c>
      <c r="T846" s="186" t="s">
        <v>319</v>
      </c>
      <c r="U846" s="186" t="n">
        <v>469</v>
      </c>
      <c r="V846" s="186" t="s">
        <v>319</v>
      </c>
      <c r="W846" s="186" t="n">
        <v>365</v>
      </c>
      <c r="X846" s="186" t="s">
        <v>319</v>
      </c>
      <c r="Y846" s="186" t="n">
        <v>549</v>
      </c>
      <c r="Z846" s="186" t="s">
        <v>319</v>
      </c>
      <c r="AA846" s="186" t="n">
        <v>575</v>
      </c>
      <c r="AB846" s="186" t="s">
        <v>319</v>
      </c>
      <c r="AC846" s="186" t="n">
        <v>448</v>
      </c>
      <c r="AD846" s="186" t="s">
        <v>319</v>
      </c>
      <c r="AE846" s="186" t="n">
        <v>437</v>
      </c>
      <c r="AF846" s="186" t="s">
        <v>319</v>
      </c>
      <c r="AG846" s="186" t="n">
        <v>613</v>
      </c>
      <c r="AH846" s="186" t="s">
        <v>319</v>
      </c>
      <c r="AI846" s="186" t="n">
        <v>787</v>
      </c>
      <c r="AJ846" s="186" t="s">
        <v>319</v>
      </c>
      <c r="AK846" s="186" t="n">
        <v>842</v>
      </c>
      <c r="AL846" s="186" t="s">
        <v>319</v>
      </c>
      <c r="AM846" s="256" t="n">
        <f aca="false">O846+Q846+S846+U846+W846+Y846+AA846+AC846+AE846+AG846+AI846+AK846</f>
        <v>6660</v>
      </c>
      <c r="AN846" s="34"/>
      <c r="AO846" s="231"/>
      <c r="AP846" s="231"/>
    </row>
    <row collapsed="false" customFormat="false" customHeight="true" hidden="false" ht="15.75" outlineLevel="0" r="847">
      <c r="A847" s="229" t="n">
        <v>466</v>
      </c>
      <c r="B847" s="38" t="n">
        <v>8465</v>
      </c>
      <c r="C847" s="71" t="s">
        <v>863</v>
      </c>
      <c r="D847" s="55" t="s">
        <v>873</v>
      </c>
      <c r="E847" s="56" t="s">
        <v>822</v>
      </c>
      <c r="F847" s="34" t="s">
        <v>823</v>
      </c>
      <c r="G847" s="55"/>
      <c r="H847" s="55"/>
      <c r="I847" s="55"/>
      <c r="J847" s="55"/>
      <c r="K847" s="34" t="s">
        <v>52</v>
      </c>
      <c r="L847" s="34" t="s">
        <v>52</v>
      </c>
      <c r="M847" s="259" t="n">
        <v>0</v>
      </c>
      <c r="N847" s="186" t="n">
        <v>462</v>
      </c>
      <c r="O847" s="257" t="n">
        <v>675</v>
      </c>
      <c r="P847" s="186" t="s">
        <v>319</v>
      </c>
      <c r="Q847" s="186" t="n">
        <v>507</v>
      </c>
      <c r="R847" s="186" t="s">
        <v>319</v>
      </c>
      <c r="S847" s="186" t="n">
        <v>509</v>
      </c>
      <c r="T847" s="186" t="s">
        <v>319</v>
      </c>
      <c r="U847" s="186" t="n">
        <v>529</v>
      </c>
      <c r="V847" s="186" t="s">
        <v>319</v>
      </c>
      <c r="W847" s="186" t="n">
        <v>613</v>
      </c>
      <c r="X847" s="186" t="s">
        <v>319</v>
      </c>
      <c r="Y847" s="186" t="n">
        <v>686</v>
      </c>
      <c r="Z847" s="186" t="s">
        <v>319</v>
      </c>
      <c r="AA847" s="186" t="n">
        <v>537</v>
      </c>
      <c r="AB847" s="186" t="s">
        <v>319</v>
      </c>
      <c r="AC847" s="186" t="n">
        <v>457</v>
      </c>
      <c r="AD847" s="186" t="s">
        <v>319</v>
      </c>
      <c r="AE847" s="186" t="n">
        <v>543</v>
      </c>
      <c r="AF847" s="186" t="s">
        <v>319</v>
      </c>
      <c r="AG847" s="186" t="n">
        <v>668</v>
      </c>
      <c r="AH847" s="186" t="s">
        <v>319</v>
      </c>
      <c r="AI847" s="186" t="n">
        <v>550</v>
      </c>
      <c r="AJ847" s="186" t="s">
        <v>319</v>
      </c>
      <c r="AK847" s="186" t="n">
        <v>609</v>
      </c>
      <c r="AL847" s="186" t="s">
        <v>319</v>
      </c>
      <c r="AM847" s="256" t="n">
        <f aca="false">O847+Q847+S847+U847+W847+Y847+AA847+AC847+AE847+AG847+AI847+AK847</f>
        <v>6883</v>
      </c>
      <c r="AN847" s="34"/>
      <c r="AO847" s="231"/>
      <c r="AP847" s="231"/>
    </row>
    <row collapsed="false" customFormat="false" customHeight="false" hidden="false" ht="31.5" outlineLevel="0" r="848">
      <c r="A848" s="229"/>
      <c r="B848" s="38"/>
      <c r="C848" s="71"/>
      <c r="D848" s="55"/>
      <c r="E848" s="56" t="s">
        <v>824</v>
      </c>
      <c r="F848" s="34" t="s">
        <v>823</v>
      </c>
      <c r="G848" s="55" t="s">
        <v>877</v>
      </c>
      <c r="H848" s="55" t="n">
        <v>58</v>
      </c>
      <c r="I848" s="55" t="s">
        <v>859</v>
      </c>
      <c r="J848" s="55" t="n">
        <v>1</v>
      </c>
      <c r="K848" s="34" t="s">
        <v>52</v>
      </c>
      <c r="L848" s="34" t="s">
        <v>52</v>
      </c>
      <c r="M848" s="259" t="n">
        <v>0</v>
      </c>
      <c r="N848" s="186" t="n">
        <v>510</v>
      </c>
      <c r="O848" s="257" t="n">
        <v>66</v>
      </c>
      <c r="P848" s="186" t="s">
        <v>319</v>
      </c>
      <c r="Q848" s="186" t="n">
        <v>382</v>
      </c>
      <c r="R848" s="186" t="s">
        <v>319</v>
      </c>
      <c r="S848" s="186" t="n">
        <v>581</v>
      </c>
      <c r="T848" s="186" t="s">
        <v>319</v>
      </c>
      <c r="U848" s="186" t="n">
        <v>626</v>
      </c>
      <c r="V848" s="186" t="s">
        <v>319</v>
      </c>
      <c r="W848" s="186" t="n">
        <v>415</v>
      </c>
      <c r="X848" s="186" t="s">
        <v>319</v>
      </c>
      <c r="Y848" s="186" t="n">
        <v>183</v>
      </c>
      <c r="Z848" s="186" t="s">
        <v>319</v>
      </c>
      <c r="AA848" s="186" t="n">
        <v>350</v>
      </c>
      <c r="AB848" s="186" t="s">
        <v>319</v>
      </c>
      <c r="AC848" s="186" t="n">
        <v>703</v>
      </c>
      <c r="AD848" s="186" t="s">
        <v>319</v>
      </c>
      <c r="AE848" s="186" t="n">
        <v>937</v>
      </c>
      <c r="AF848" s="186" t="s">
        <v>319</v>
      </c>
      <c r="AG848" s="186" t="n">
        <v>563</v>
      </c>
      <c r="AH848" s="186" t="s">
        <v>319</v>
      </c>
      <c r="AI848" s="186" t="n">
        <v>496</v>
      </c>
      <c r="AJ848" s="186" t="s">
        <v>319</v>
      </c>
      <c r="AK848" s="186" t="n">
        <v>442</v>
      </c>
      <c r="AL848" s="186" t="s">
        <v>319</v>
      </c>
      <c r="AM848" s="256" t="n">
        <f aca="false">O848+Q848+S848+U848+W848+Y848+AA848+AC848+AE848+AG848+AI848+AK848</f>
        <v>5744</v>
      </c>
      <c r="AN848" s="34"/>
      <c r="AO848" s="231"/>
      <c r="AP848" s="231"/>
    </row>
    <row collapsed="false" customFormat="false" customHeight="true" hidden="false" ht="15.75" outlineLevel="0" r="849">
      <c r="A849" s="229" t="n">
        <v>467</v>
      </c>
      <c r="B849" s="38" t="n">
        <v>8466</v>
      </c>
      <c r="C849" s="71" t="s">
        <v>863</v>
      </c>
      <c r="D849" s="55" t="s">
        <v>873</v>
      </c>
      <c r="E849" s="56" t="s">
        <v>822</v>
      </c>
      <c r="F849" s="34" t="s">
        <v>823</v>
      </c>
      <c r="G849" s="55"/>
      <c r="H849" s="55"/>
      <c r="I849" s="55"/>
      <c r="J849" s="55"/>
      <c r="K849" s="34" t="s">
        <v>52</v>
      </c>
      <c r="L849" s="34" t="s">
        <v>52</v>
      </c>
      <c r="M849" s="259" t="n">
        <v>0</v>
      </c>
      <c r="N849" s="186" t="n">
        <v>3288</v>
      </c>
      <c r="O849" s="257" t="n">
        <v>4305</v>
      </c>
      <c r="P849" s="186" t="s">
        <v>319</v>
      </c>
      <c r="Q849" s="186" t="n">
        <v>3517</v>
      </c>
      <c r="R849" s="186" t="s">
        <v>319</v>
      </c>
      <c r="S849" s="186" t="n">
        <v>3326</v>
      </c>
      <c r="T849" s="186" t="s">
        <v>319</v>
      </c>
      <c r="U849" s="186" t="n">
        <v>3677</v>
      </c>
      <c r="V849" s="186" t="s">
        <v>319</v>
      </c>
      <c r="W849" s="186" t="n">
        <v>3532</v>
      </c>
      <c r="X849" s="186" t="s">
        <v>319</v>
      </c>
      <c r="Y849" s="186" t="n">
        <v>2956</v>
      </c>
      <c r="Z849" s="186" t="s">
        <v>319</v>
      </c>
      <c r="AA849" s="186" t="n">
        <v>3187</v>
      </c>
      <c r="AB849" s="186" t="s">
        <v>319</v>
      </c>
      <c r="AC849" s="186" t="n">
        <v>2885</v>
      </c>
      <c r="AD849" s="186" t="s">
        <v>319</v>
      </c>
      <c r="AE849" s="186" t="n">
        <v>3251</v>
      </c>
      <c r="AF849" s="186" t="s">
        <v>319</v>
      </c>
      <c r="AG849" s="186" t="n">
        <v>3905</v>
      </c>
      <c r="AH849" s="186" t="s">
        <v>319</v>
      </c>
      <c r="AI849" s="186" t="n">
        <v>3213</v>
      </c>
      <c r="AJ849" s="186" t="s">
        <v>319</v>
      </c>
      <c r="AK849" s="186" t="n">
        <v>3404</v>
      </c>
      <c r="AL849" s="186" t="s">
        <v>319</v>
      </c>
      <c r="AM849" s="256" t="n">
        <f aca="false">O849+Q849+S849+U849+W849+Y849+AA849+AC849+AE849+AG849+AI849+AK849</f>
        <v>41158</v>
      </c>
      <c r="AN849" s="34"/>
      <c r="AO849" s="231"/>
      <c r="AP849" s="231"/>
    </row>
    <row collapsed="false" customFormat="false" customHeight="false" hidden="false" ht="15.75" outlineLevel="0" r="850">
      <c r="A850" s="229"/>
      <c r="B850" s="38"/>
      <c r="C850" s="71"/>
      <c r="D850" s="55"/>
      <c r="E850" s="56" t="s">
        <v>824</v>
      </c>
      <c r="F850" s="34" t="s">
        <v>823</v>
      </c>
      <c r="G850" s="55" t="s">
        <v>859</v>
      </c>
      <c r="H850" s="55" t="n">
        <v>252</v>
      </c>
      <c r="I850" s="55" t="s">
        <v>859</v>
      </c>
      <c r="J850" s="55" t="n">
        <v>12</v>
      </c>
      <c r="K850" s="34" t="s">
        <v>52</v>
      </c>
      <c r="L850" s="34" t="s">
        <v>52</v>
      </c>
      <c r="M850" s="259" t="n">
        <v>0</v>
      </c>
      <c r="N850" s="186" t="n">
        <v>1166</v>
      </c>
      <c r="O850" s="257" t="n">
        <v>0.143</v>
      </c>
      <c r="P850" s="186" t="s">
        <v>319</v>
      </c>
      <c r="Q850" s="186" t="n">
        <v>1113</v>
      </c>
      <c r="R850" s="186" t="s">
        <v>319</v>
      </c>
      <c r="S850" s="186" t="n">
        <v>1071</v>
      </c>
      <c r="T850" s="186" t="s">
        <v>319</v>
      </c>
      <c r="U850" s="186" t="n">
        <v>1135</v>
      </c>
      <c r="V850" s="186" t="s">
        <v>319</v>
      </c>
      <c r="W850" s="186" t="n">
        <v>1084</v>
      </c>
      <c r="X850" s="186" t="s">
        <v>319</v>
      </c>
      <c r="Y850" s="186" t="n">
        <v>1483</v>
      </c>
      <c r="Z850" s="186" t="s">
        <v>319</v>
      </c>
      <c r="AA850" s="186" t="n">
        <v>1823</v>
      </c>
      <c r="AB850" s="186" t="s">
        <v>319</v>
      </c>
      <c r="AC850" s="186" t="n">
        <v>1385</v>
      </c>
      <c r="AD850" s="186" t="s">
        <v>319</v>
      </c>
      <c r="AE850" s="186" t="n">
        <v>920</v>
      </c>
      <c r="AF850" s="186" t="s">
        <v>319</v>
      </c>
      <c r="AG850" s="186" t="n">
        <v>1121</v>
      </c>
      <c r="AH850" s="186" t="s">
        <v>319</v>
      </c>
      <c r="AI850" s="186" t="n">
        <v>963</v>
      </c>
      <c r="AJ850" s="186" t="s">
        <v>319</v>
      </c>
      <c r="AK850" s="186" t="n">
        <v>1093</v>
      </c>
      <c r="AL850" s="186" t="s">
        <v>319</v>
      </c>
      <c r="AM850" s="256" t="n">
        <f aca="false">O850+Q850+S850+U850+W850+Y850+AA850+AC850+AE850+AG850+AI850+AK850</f>
        <v>13191.143</v>
      </c>
      <c r="AN850" s="34"/>
      <c r="AO850" s="231"/>
      <c r="AP850" s="231"/>
    </row>
    <row collapsed="false" customFormat="false" customHeight="true" hidden="false" ht="15.75" outlineLevel="0" r="851">
      <c r="A851" s="229" t="n">
        <v>468</v>
      </c>
      <c r="B851" s="38" t="n">
        <v>8467</v>
      </c>
      <c r="C851" s="71" t="s">
        <v>863</v>
      </c>
      <c r="D851" s="55" t="s">
        <v>873</v>
      </c>
      <c r="E851" s="56" t="s">
        <v>822</v>
      </c>
      <c r="F851" s="34" t="s">
        <v>823</v>
      </c>
      <c r="G851" s="55"/>
      <c r="H851" s="55"/>
      <c r="I851" s="55"/>
      <c r="J851" s="55"/>
      <c r="K851" s="34" t="s">
        <v>52</v>
      </c>
      <c r="L851" s="34" t="s">
        <v>52</v>
      </c>
      <c r="M851" s="259" t="n">
        <v>0</v>
      </c>
      <c r="N851" s="186" t="n">
        <v>579</v>
      </c>
      <c r="O851" s="257" t="n">
        <v>727</v>
      </c>
      <c r="P851" s="186" t="s">
        <v>319</v>
      </c>
      <c r="Q851" s="186" t="n">
        <v>520</v>
      </c>
      <c r="R851" s="186" t="s">
        <v>319</v>
      </c>
      <c r="S851" s="186" t="n">
        <v>616</v>
      </c>
      <c r="T851" s="186" t="s">
        <v>319</v>
      </c>
      <c r="U851" s="186" t="n">
        <v>673</v>
      </c>
      <c r="V851" s="186" t="s">
        <v>319</v>
      </c>
      <c r="W851" s="186" t="n">
        <v>708</v>
      </c>
      <c r="X851" s="186" t="s">
        <v>319</v>
      </c>
      <c r="Y851" s="186" t="n">
        <v>627</v>
      </c>
      <c r="Z851" s="186" t="s">
        <v>319</v>
      </c>
      <c r="AA851" s="186" t="n">
        <v>668</v>
      </c>
      <c r="AB851" s="186" t="s">
        <v>319</v>
      </c>
      <c r="AC851" s="186" t="n">
        <v>581</v>
      </c>
      <c r="AD851" s="186" t="s">
        <v>319</v>
      </c>
      <c r="AE851" s="186" t="n">
        <v>638</v>
      </c>
      <c r="AF851" s="186" t="s">
        <v>319</v>
      </c>
      <c r="AG851" s="186" t="n">
        <v>708</v>
      </c>
      <c r="AH851" s="186" t="s">
        <v>319</v>
      </c>
      <c r="AI851" s="186" t="n">
        <v>602</v>
      </c>
      <c r="AJ851" s="186" t="s">
        <v>319</v>
      </c>
      <c r="AK851" s="186" t="n">
        <v>625</v>
      </c>
      <c r="AL851" s="186" t="s">
        <v>319</v>
      </c>
      <c r="AM851" s="256" t="n">
        <f aca="false">O851+Q851+S851+U851+W851+Y851+AA851+AC851+AE851+AG851+AI851+AK851</f>
        <v>7693</v>
      </c>
      <c r="AN851" s="34"/>
      <c r="AO851" s="231"/>
      <c r="AP851" s="231"/>
    </row>
    <row collapsed="false" customFormat="false" customHeight="false" hidden="false" ht="15.75" outlineLevel="0" r="852">
      <c r="A852" s="229"/>
      <c r="B852" s="38"/>
      <c r="C852" s="71"/>
      <c r="D852" s="55"/>
      <c r="E852" s="56" t="s">
        <v>824</v>
      </c>
      <c r="F852" s="34" t="s">
        <v>823</v>
      </c>
      <c r="G852" s="55" t="s">
        <v>859</v>
      </c>
      <c r="H852" s="55" t="n">
        <v>58</v>
      </c>
      <c r="I852" s="55" t="s">
        <v>859</v>
      </c>
      <c r="J852" s="55" t="n">
        <v>1</v>
      </c>
      <c r="K852" s="34" t="s">
        <v>52</v>
      </c>
      <c r="L852" s="34" t="s">
        <v>52</v>
      </c>
      <c r="M852" s="259" t="n">
        <v>0</v>
      </c>
      <c r="N852" s="186" t="n">
        <v>1214</v>
      </c>
      <c r="O852" s="257" t="n">
        <v>1537</v>
      </c>
      <c r="P852" s="186" t="s">
        <v>319</v>
      </c>
      <c r="Q852" s="186" t="n">
        <v>1056</v>
      </c>
      <c r="R852" s="186" t="s">
        <v>319</v>
      </c>
      <c r="S852" s="186" t="n">
        <v>1117</v>
      </c>
      <c r="T852" s="186" t="s">
        <v>319</v>
      </c>
      <c r="U852" s="186" t="n">
        <v>1133</v>
      </c>
      <c r="V852" s="186" t="s">
        <v>319</v>
      </c>
      <c r="W852" s="186" t="n">
        <v>1188</v>
      </c>
      <c r="X852" s="186" t="s">
        <v>319</v>
      </c>
      <c r="Y852" s="186" t="n">
        <v>1041</v>
      </c>
      <c r="Z852" s="186" t="s">
        <v>319</v>
      </c>
      <c r="AA852" s="186" t="n">
        <v>1278</v>
      </c>
      <c r="AB852" s="186" t="s">
        <v>319</v>
      </c>
      <c r="AC852" s="186" t="n">
        <v>927</v>
      </c>
      <c r="AD852" s="186" t="s">
        <v>319</v>
      </c>
      <c r="AE852" s="186" t="n">
        <v>1031</v>
      </c>
      <c r="AF852" s="186" t="s">
        <v>319</v>
      </c>
      <c r="AG852" s="186" t="n">
        <v>1302</v>
      </c>
      <c r="AH852" s="186" t="s">
        <v>319</v>
      </c>
      <c r="AI852" s="186" t="n">
        <v>1238</v>
      </c>
      <c r="AJ852" s="186" t="s">
        <v>319</v>
      </c>
      <c r="AK852" s="186" t="n">
        <v>1266</v>
      </c>
      <c r="AL852" s="186" t="s">
        <v>319</v>
      </c>
      <c r="AM852" s="256" t="n">
        <f aca="false">O852+Q852+S852+U852+W852+Y852+AA852+AC852+AE852+AG852+AI852+AK852</f>
        <v>14114</v>
      </c>
      <c r="AN852" s="34"/>
      <c r="AO852" s="231"/>
      <c r="AP852" s="231"/>
    </row>
    <row collapsed="false" customFormat="false" customHeight="true" hidden="false" ht="15.75" outlineLevel="0" r="853">
      <c r="A853" s="229" t="n">
        <v>469</v>
      </c>
      <c r="B853" s="38" t="n">
        <v>8468</v>
      </c>
      <c r="C853" s="71" t="s">
        <v>863</v>
      </c>
      <c r="D853" s="55" t="s">
        <v>873</v>
      </c>
      <c r="E853" s="56" t="s">
        <v>822</v>
      </c>
      <c r="F853" s="34" t="s">
        <v>823</v>
      </c>
      <c r="G853" s="55"/>
      <c r="H853" s="55"/>
      <c r="I853" s="55"/>
      <c r="J853" s="55"/>
      <c r="K853" s="34" t="s">
        <v>52</v>
      </c>
      <c r="L853" s="34" t="s">
        <v>52</v>
      </c>
      <c r="M853" s="259" t="n">
        <v>0</v>
      </c>
      <c r="N853" s="186" t="n">
        <v>1039</v>
      </c>
      <c r="O853" s="257" t="n">
        <v>1311</v>
      </c>
      <c r="P853" s="186" t="s">
        <v>319</v>
      </c>
      <c r="Q853" s="186" t="n">
        <v>1081</v>
      </c>
      <c r="R853" s="186" t="s">
        <v>319</v>
      </c>
      <c r="S853" s="186" t="n">
        <v>1190</v>
      </c>
      <c r="T853" s="186" t="s">
        <v>319</v>
      </c>
      <c r="U853" s="186" t="n">
        <v>1112</v>
      </c>
      <c r="V853" s="186" t="s">
        <v>319</v>
      </c>
      <c r="W853" s="186" t="n">
        <v>1032</v>
      </c>
      <c r="X853" s="186" t="s">
        <v>319</v>
      </c>
      <c r="Y853" s="186" t="n">
        <v>990</v>
      </c>
      <c r="Z853" s="186" t="s">
        <v>319</v>
      </c>
      <c r="AA853" s="186" t="n">
        <v>1058</v>
      </c>
      <c r="AB853" s="186" t="s">
        <v>319</v>
      </c>
      <c r="AC853" s="186" t="n">
        <v>932</v>
      </c>
      <c r="AD853" s="186" t="s">
        <v>319</v>
      </c>
      <c r="AE853" s="186" t="n">
        <v>1056</v>
      </c>
      <c r="AF853" s="186" t="s">
        <v>319</v>
      </c>
      <c r="AG853" s="186" t="n">
        <v>1157</v>
      </c>
      <c r="AH853" s="186" t="s">
        <v>319</v>
      </c>
      <c r="AI853" s="186" t="n">
        <v>947</v>
      </c>
      <c r="AJ853" s="186" t="s">
        <v>319</v>
      </c>
      <c r="AK853" s="186" t="n">
        <v>1068</v>
      </c>
      <c r="AL853" s="186" t="s">
        <v>319</v>
      </c>
      <c r="AM853" s="256" t="n">
        <f aca="false">O853+Q853+S853+U853+W853+Y853+AA853+AC853+AE853+AG853+AI853+AK853</f>
        <v>12934</v>
      </c>
      <c r="AN853" s="34"/>
      <c r="AO853" s="231"/>
      <c r="AP853" s="231"/>
    </row>
    <row collapsed="false" customFormat="false" customHeight="false" hidden="false" ht="15.75" outlineLevel="0" r="854">
      <c r="A854" s="229"/>
      <c r="B854" s="38"/>
      <c r="C854" s="71"/>
      <c r="D854" s="55"/>
      <c r="E854" s="56" t="s">
        <v>824</v>
      </c>
      <c r="F854" s="34" t="s">
        <v>823</v>
      </c>
      <c r="G854" s="55" t="s">
        <v>859</v>
      </c>
      <c r="H854" s="55" t="n">
        <v>59</v>
      </c>
      <c r="I854" s="55" t="s">
        <v>859</v>
      </c>
      <c r="J854" s="55" t="n">
        <v>1</v>
      </c>
      <c r="K854" s="34" t="s">
        <v>52</v>
      </c>
      <c r="L854" s="34" t="s">
        <v>52</v>
      </c>
      <c r="M854" s="259" t="n">
        <v>0</v>
      </c>
      <c r="N854" s="186" t="n">
        <v>267</v>
      </c>
      <c r="O854" s="257" t="n">
        <v>310</v>
      </c>
      <c r="P854" s="186" t="s">
        <v>319</v>
      </c>
      <c r="Q854" s="186" t="n">
        <v>700</v>
      </c>
      <c r="R854" s="186" t="s">
        <v>319</v>
      </c>
      <c r="S854" s="186" t="n">
        <v>535</v>
      </c>
      <c r="T854" s="186" t="s">
        <v>319</v>
      </c>
      <c r="U854" s="186" t="n">
        <v>266</v>
      </c>
      <c r="V854" s="186" t="s">
        <v>319</v>
      </c>
      <c r="W854" s="186" t="n">
        <v>269</v>
      </c>
      <c r="X854" s="186" t="s">
        <v>319</v>
      </c>
      <c r="Y854" s="186" t="n">
        <v>237</v>
      </c>
      <c r="Z854" s="186" t="s">
        <v>319</v>
      </c>
      <c r="AA854" s="186" t="n">
        <v>240</v>
      </c>
      <c r="AB854" s="186" t="s">
        <v>319</v>
      </c>
      <c r="AC854" s="186" t="n">
        <v>214</v>
      </c>
      <c r="AD854" s="186" t="s">
        <v>319</v>
      </c>
      <c r="AE854" s="186" t="n">
        <v>212</v>
      </c>
      <c r="AF854" s="186" t="s">
        <v>319</v>
      </c>
      <c r="AG854" s="186" t="n">
        <v>339</v>
      </c>
      <c r="AH854" s="186" t="s">
        <v>319</v>
      </c>
      <c r="AI854" s="186" t="n">
        <v>286</v>
      </c>
      <c r="AJ854" s="186" t="s">
        <v>319</v>
      </c>
      <c r="AK854" s="186" t="n">
        <v>305</v>
      </c>
      <c r="AL854" s="186" t="s">
        <v>319</v>
      </c>
      <c r="AM854" s="256" t="n">
        <f aca="false">O854+Q854+S854+U854+W854+Y854+AA854+AC854+AE854+AG854+AI854+AK854</f>
        <v>3913</v>
      </c>
      <c r="AN854" s="34"/>
      <c r="AO854" s="231"/>
      <c r="AP854" s="231"/>
    </row>
    <row collapsed="false" customFormat="false" customHeight="true" hidden="false" ht="15.75" outlineLevel="0" r="855">
      <c r="A855" s="229" t="n">
        <v>470</v>
      </c>
      <c r="B855" s="38" t="n">
        <v>8469</v>
      </c>
      <c r="C855" s="71" t="s">
        <v>863</v>
      </c>
      <c r="D855" s="55" t="s">
        <v>873</v>
      </c>
      <c r="E855" s="56" t="s">
        <v>822</v>
      </c>
      <c r="F855" s="34" t="s">
        <v>823</v>
      </c>
      <c r="G855" s="55"/>
      <c r="H855" s="55"/>
      <c r="I855" s="55"/>
      <c r="J855" s="55"/>
      <c r="K855" s="34" t="s">
        <v>52</v>
      </c>
      <c r="L855" s="34" t="s">
        <v>52</v>
      </c>
      <c r="M855" s="259" t="n">
        <v>0</v>
      </c>
      <c r="N855" s="186" t="n">
        <v>455</v>
      </c>
      <c r="O855" s="257" t="n">
        <v>576</v>
      </c>
      <c r="P855" s="186" t="s">
        <v>319</v>
      </c>
      <c r="Q855" s="186" t="n">
        <v>431</v>
      </c>
      <c r="R855" s="186" t="s">
        <v>319</v>
      </c>
      <c r="S855" s="186" t="n">
        <v>422</v>
      </c>
      <c r="T855" s="186" t="s">
        <v>319</v>
      </c>
      <c r="U855" s="186" t="n">
        <v>541</v>
      </c>
      <c r="V855" s="186" t="s">
        <v>319</v>
      </c>
      <c r="W855" s="186" t="n">
        <v>501</v>
      </c>
      <c r="X855" s="186" t="s">
        <v>319</v>
      </c>
      <c r="Y855" s="186" t="n">
        <v>449</v>
      </c>
      <c r="Z855" s="186" t="s">
        <v>319</v>
      </c>
      <c r="AA855" s="186" t="n">
        <v>468</v>
      </c>
      <c r="AB855" s="186" t="s">
        <v>319</v>
      </c>
      <c r="AC855" s="186" t="n">
        <v>423</v>
      </c>
      <c r="AD855" s="186" t="s">
        <v>319</v>
      </c>
      <c r="AE855" s="186" t="n">
        <v>489</v>
      </c>
      <c r="AF855" s="186" t="s">
        <v>319</v>
      </c>
      <c r="AG855" s="186" t="n">
        <v>551</v>
      </c>
      <c r="AH855" s="186" t="s">
        <v>319</v>
      </c>
      <c r="AI855" s="186" t="n">
        <v>465</v>
      </c>
      <c r="AJ855" s="186" t="s">
        <v>319</v>
      </c>
      <c r="AK855" s="186" t="n">
        <v>491</v>
      </c>
      <c r="AL855" s="186" t="s">
        <v>319</v>
      </c>
      <c r="AM855" s="256" t="n">
        <f aca="false">O855+Q855+S855+U855+W855+Y855+AA855+AC855+AE855+AG855+AI855+AK855</f>
        <v>5807</v>
      </c>
      <c r="AN855" s="34"/>
      <c r="AO855" s="231"/>
      <c r="AP855" s="231"/>
    </row>
    <row collapsed="false" customFormat="false" customHeight="false" hidden="false" ht="15.75" outlineLevel="0" r="856">
      <c r="A856" s="229"/>
      <c r="B856" s="38"/>
      <c r="C856" s="71"/>
      <c r="D856" s="55"/>
      <c r="E856" s="56" t="s">
        <v>824</v>
      </c>
      <c r="F856" s="34" t="s">
        <v>823</v>
      </c>
      <c r="G856" s="55" t="s">
        <v>859</v>
      </c>
      <c r="H856" s="55" t="n">
        <v>60</v>
      </c>
      <c r="I856" s="55" t="s">
        <v>859</v>
      </c>
      <c r="J856" s="55" t="n">
        <v>1</v>
      </c>
      <c r="K856" s="34" t="s">
        <v>52</v>
      </c>
      <c r="L856" s="34" t="s">
        <v>52</v>
      </c>
      <c r="M856" s="259" t="n">
        <v>0</v>
      </c>
      <c r="N856" s="186" t="n">
        <v>732</v>
      </c>
      <c r="O856" s="257" t="n">
        <v>887</v>
      </c>
      <c r="P856" s="186" t="s">
        <v>319</v>
      </c>
      <c r="Q856" s="186" t="n">
        <v>990</v>
      </c>
      <c r="R856" s="186" t="s">
        <v>319</v>
      </c>
      <c r="S856" s="186" t="n">
        <v>864</v>
      </c>
      <c r="T856" s="186" t="s">
        <v>319</v>
      </c>
      <c r="U856" s="186" t="n">
        <v>727</v>
      </c>
      <c r="V856" s="186" t="s">
        <v>319</v>
      </c>
      <c r="W856" s="186" t="n">
        <v>757</v>
      </c>
      <c r="X856" s="186" t="s">
        <v>319</v>
      </c>
      <c r="Y856" s="186" t="n">
        <v>590</v>
      </c>
      <c r="Z856" s="186" t="s">
        <v>319</v>
      </c>
      <c r="AA856" s="186" t="n">
        <v>787</v>
      </c>
      <c r="AB856" s="186" t="s">
        <v>319</v>
      </c>
      <c r="AC856" s="186" t="n">
        <v>774</v>
      </c>
      <c r="AD856" s="186" t="s">
        <v>319</v>
      </c>
      <c r="AE856" s="186" t="n">
        <v>653</v>
      </c>
      <c r="AF856" s="186" t="s">
        <v>319</v>
      </c>
      <c r="AG856" s="186" t="n">
        <v>882</v>
      </c>
      <c r="AH856" s="186" t="s">
        <v>319</v>
      </c>
      <c r="AI856" s="186" t="n">
        <v>729</v>
      </c>
      <c r="AJ856" s="186" t="s">
        <v>319</v>
      </c>
      <c r="AK856" s="186" t="n">
        <v>1053</v>
      </c>
      <c r="AL856" s="186" t="s">
        <v>319</v>
      </c>
      <c r="AM856" s="256" t="n">
        <f aca="false">O856+Q856+S856+U856+W856+Y856+AA856+AC856+AE856+AG856+AI856+AK856</f>
        <v>9693</v>
      </c>
      <c r="AN856" s="34"/>
      <c r="AO856" s="231"/>
      <c r="AP856" s="231"/>
    </row>
    <row collapsed="false" customFormat="false" customHeight="true" hidden="false" ht="15.75" outlineLevel="0" r="857">
      <c r="A857" s="229" t="n">
        <v>471</v>
      </c>
      <c r="B857" s="38" t="n">
        <v>8470</v>
      </c>
      <c r="C857" s="71" t="s">
        <v>863</v>
      </c>
      <c r="D857" s="55" t="s">
        <v>873</v>
      </c>
      <c r="E857" s="56" t="s">
        <v>822</v>
      </c>
      <c r="F857" s="34" t="s">
        <v>823</v>
      </c>
      <c r="G857" s="55"/>
      <c r="H857" s="55"/>
      <c r="I857" s="55"/>
      <c r="J857" s="55"/>
      <c r="K857" s="34" t="s">
        <v>52</v>
      </c>
      <c r="L857" s="34" t="s">
        <v>52</v>
      </c>
      <c r="M857" s="259" t="n">
        <v>0</v>
      </c>
      <c r="N857" s="186" t="n">
        <v>894</v>
      </c>
      <c r="O857" s="257" t="n">
        <v>1026</v>
      </c>
      <c r="P857" s="186" t="s">
        <v>319</v>
      </c>
      <c r="Q857" s="186" t="n">
        <v>906</v>
      </c>
      <c r="R857" s="186" t="s">
        <v>319</v>
      </c>
      <c r="S857" s="186" t="n">
        <v>818</v>
      </c>
      <c r="T857" s="186" t="s">
        <v>319</v>
      </c>
      <c r="U857" s="186" t="n">
        <v>921</v>
      </c>
      <c r="V857" s="186" t="s">
        <v>319</v>
      </c>
      <c r="W857" s="186" t="n">
        <v>971</v>
      </c>
      <c r="X857" s="186" t="s">
        <v>319</v>
      </c>
      <c r="Y857" s="186" t="n">
        <v>842</v>
      </c>
      <c r="Z857" s="186" t="s">
        <v>319</v>
      </c>
      <c r="AA857" s="186" t="n">
        <v>915</v>
      </c>
      <c r="AB857" s="186" t="s">
        <v>319</v>
      </c>
      <c r="AC857" s="186" t="n">
        <v>890</v>
      </c>
      <c r="AD857" s="186" t="s">
        <v>319</v>
      </c>
      <c r="AE857" s="186" t="n">
        <v>903</v>
      </c>
      <c r="AF857" s="186" t="s">
        <v>319</v>
      </c>
      <c r="AG857" s="186" t="n">
        <v>1096</v>
      </c>
      <c r="AH857" s="186" t="s">
        <v>319</v>
      </c>
      <c r="AI857" s="186" t="n">
        <v>916</v>
      </c>
      <c r="AJ857" s="186" t="s">
        <v>319</v>
      </c>
      <c r="AK857" s="186" t="n">
        <v>933</v>
      </c>
      <c r="AL857" s="186" t="s">
        <v>319</v>
      </c>
      <c r="AM857" s="256" t="n">
        <f aca="false">O857+Q857+S857+U857+W857+Y857+AA857+AC857+AE857+AG857+AI857+AK857</f>
        <v>11137</v>
      </c>
      <c r="AN857" s="34"/>
      <c r="AO857" s="231"/>
      <c r="AP857" s="231"/>
    </row>
    <row collapsed="false" customFormat="false" customHeight="false" hidden="false" ht="15.75" outlineLevel="0" r="858">
      <c r="A858" s="229"/>
      <c r="B858" s="38"/>
      <c r="C858" s="71"/>
      <c r="D858" s="55"/>
      <c r="E858" s="56" t="s">
        <v>824</v>
      </c>
      <c r="F858" s="34" t="s">
        <v>823</v>
      </c>
      <c r="G858" s="55" t="s">
        <v>859</v>
      </c>
      <c r="H858" s="55" t="n">
        <v>61</v>
      </c>
      <c r="I858" s="55" t="s">
        <v>859</v>
      </c>
      <c r="J858" s="55" t="n">
        <v>1</v>
      </c>
      <c r="K858" s="34" t="s">
        <v>52</v>
      </c>
      <c r="L858" s="34" t="s">
        <v>52</v>
      </c>
      <c r="M858" s="259" t="n">
        <v>0</v>
      </c>
      <c r="N858" s="186" t="n">
        <v>715</v>
      </c>
      <c r="O858" s="257" t="n">
        <v>938</v>
      </c>
      <c r="P858" s="186" t="s">
        <v>319</v>
      </c>
      <c r="Q858" s="186" t="n">
        <v>731</v>
      </c>
      <c r="R858" s="186" t="s">
        <v>319</v>
      </c>
      <c r="S858" s="186" t="n">
        <v>788</v>
      </c>
      <c r="T858" s="186" t="s">
        <v>319</v>
      </c>
      <c r="U858" s="186" t="n">
        <v>772</v>
      </c>
      <c r="V858" s="186" t="s">
        <v>319</v>
      </c>
      <c r="W858" s="186" t="n">
        <v>763</v>
      </c>
      <c r="X858" s="186" t="s">
        <v>319</v>
      </c>
      <c r="Y858" s="186" t="n">
        <v>806</v>
      </c>
      <c r="Z858" s="186" t="s">
        <v>319</v>
      </c>
      <c r="AA858" s="186" t="n">
        <v>785</v>
      </c>
      <c r="AB858" s="186" t="s">
        <v>319</v>
      </c>
      <c r="AC858" s="186" t="n">
        <v>759</v>
      </c>
      <c r="AD858" s="186" t="s">
        <v>319</v>
      </c>
      <c r="AE858" s="186" t="n">
        <v>737</v>
      </c>
      <c r="AF858" s="186" t="s">
        <v>319</v>
      </c>
      <c r="AG858" s="186" t="n">
        <v>920</v>
      </c>
      <c r="AH858" s="186" t="s">
        <v>319</v>
      </c>
      <c r="AI858" s="186" t="n">
        <v>791</v>
      </c>
      <c r="AJ858" s="186" t="s">
        <v>319</v>
      </c>
      <c r="AK858" s="186" t="n">
        <v>853</v>
      </c>
      <c r="AL858" s="186" t="s">
        <v>319</v>
      </c>
      <c r="AM858" s="256" t="n">
        <f aca="false">O858+Q858+S858+U858+W858+Y858+AA858+AC858+AE858+AG858+AI858+AK858</f>
        <v>9643</v>
      </c>
      <c r="AN858" s="34"/>
      <c r="AO858" s="231"/>
      <c r="AP858" s="231"/>
    </row>
    <row collapsed="false" customFormat="false" customHeight="true" hidden="false" ht="15.75" outlineLevel="0" r="859">
      <c r="A859" s="229" t="n">
        <v>472</v>
      </c>
      <c r="B859" s="38" t="n">
        <v>8471</v>
      </c>
      <c r="C859" s="71" t="s">
        <v>863</v>
      </c>
      <c r="D859" s="55" t="s">
        <v>873</v>
      </c>
      <c r="E859" s="56" t="s">
        <v>822</v>
      </c>
      <c r="F859" s="34" t="s">
        <v>823</v>
      </c>
      <c r="G859" s="55"/>
      <c r="H859" s="55"/>
      <c r="I859" s="55"/>
      <c r="J859" s="55"/>
      <c r="K859" s="34" t="s">
        <v>52</v>
      </c>
      <c r="L859" s="34" t="s">
        <v>52</v>
      </c>
      <c r="M859" s="259" t="n">
        <v>0</v>
      </c>
      <c r="N859" s="186" t="n">
        <v>2601</v>
      </c>
      <c r="O859" s="257" t="n">
        <v>273</v>
      </c>
      <c r="P859" s="186" t="s">
        <v>319</v>
      </c>
      <c r="Q859" s="186" t="n">
        <v>255</v>
      </c>
      <c r="R859" s="186" t="s">
        <v>319</v>
      </c>
      <c r="S859" s="186" t="n">
        <v>229</v>
      </c>
      <c r="T859" s="186" t="s">
        <v>319</v>
      </c>
      <c r="U859" s="186" t="n">
        <v>259</v>
      </c>
      <c r="V859" s="186" t="s">
        <v>319</v>
      </c>
      <c r="W859" s="186" t="n">
        <v>306</v>
      </c>
      <c r="X859" s="186" t="s">
        <v>319</v>
      </c>
      <c r="Y859" s="186" t="n">
        <v>273</v>
      </c>
      <c r="Z859" s="186" t="s">
        <v>319</v>
      </c>
      <c r="AA859" s="186" t="n">
        <v>176</v>
      </c>
      <c r="AB859" s="186" t="s">
        <v>319</v>
      </c>
      <c r="AC859" s="186" t="n">
        <v>211</v>
      </c>
      <c r="AD859" s="186" t="s">
        <v>319</v>
      </c>
      <c r="AE859" s="186" t="n">
        <v>208</v>
      </c>
      <c r="AF859" s="186" t="s">
        <v>319</v>
      </c>
      <c r="AG859" s="186" t="n">
        <v>275</v>
      </c>
      <c r="AH859" s="186" t="s">
        <v>319</v>
      </c>
      <c r="AI859" s="186" t="n">
        <v>240</v>
      </c>
      <c r="AJ859" s="186" t="s">
        <v>319</v>
      </c>
      <c r="AK859" s="186" t="n">
        <v>252</v>
      </c>
      <c r="AL859" s="186" t="s">
        <v>319</v>
      </c>
      <c r="AM859" s="256" t="n">
        <f aca="false">O859+Q859+S859+U859+W859+Y859+AA859+AC859+AE859+AG859+AI859+AK859</f>
        <v>2957</v>
      </c>
      <c r="AN859" s="34"/>
      <c r="AO859" s="231"/>
      <c r="AP859" s="231"/>
    </row>
    <row collapsed="false" customFormat="false" customHeight="false" hidden="false" ht="15.75" outlineLevel="0" r="860">
      <c r="A860" s="229"/>
      <c r="B860" s="38"/>
      <c r="C860" s="71"/>
      <c r="D860" s="55"/>
      <c r="E860" s="56" t="s">
        <v>824</v>
      </c>
      <c r="F860" s="34" t="s">
        <v>823</v>
      </c>
      <c r="G860" s="55" t="s">
        <v>859</v>
      </c>
      <c r="H860" s="55" t="n">
        <v>64</v>
      </c>
      <c r="I860" s="55" t="s">
        <v>859</v>
      </c>
      <c r="J860" s="55" t="n">
        <v>3</v>
      </c>
      <c r="K860" s="34" t="s">
        <v>52</v>
      </c>
      <c r="L860" s="34" t="s">
        <v>52</v>
      </c>
      <c r="M860" s="259" t="n">
        <v>0</v>
      </c>
      <c r="N860" s="186" t="n">
        <v>131698</v>
      </c>
      <c r="O860" s="257" t="n">
        <v>28290</v>
      </c>
      <c r="P860" s="186" t="s">
        <v>319</v>
      </c>
      <c r="Q860" s="186" t="n">
        <v>24842</v>
      </c>
      <c r="R860" s="186" t="s">
        <v>319</v>
      </c>
      <c r="S860" s="186" t="n">
        <v>22556</v>
      </c>
      <c r="T860" s="186" t="s">
        <v>319</v>
      </c>
      <c r="U860" s="186" t="n">
        <v>22513</v>
      </c>
      <c r="V860" s="186" t="s">
        <v>319</v>
      </c>
      <c r="W860" s="186" t="n">
        <v>18930</v>
      </c>
      <c r="X860" s="186" t="s">
        <v>319</v>
      </c>
      <c r="Y860" s="186" t="n">
        <v>16367</v>
      </c>
      <c r="Z860" s="186" t="s">
        <v>319</v>
      </c>
      <c r="AA860" s="186" t="n">
        <v>6396</v>
      </c>
      <c r="AB860" s="186" t="s">
        <v>319</v>
      </c>
      <c r="AC860" s="186" t="n">
        <v>11431</v>
      </c>
      <c r="AD860" s="186" t="s">
        <v>319</v>
      </c>
      <c r="AE860" s="186" t="n">
        <v>12473</v>
      </c>
      <c r="AF860" s="186" t="s">
        <v>319</v>
      </c>
      <c r="AG860" s="186" t="n">
        <v>20086</v>
      </c>
      <c r="AH860" s="186" t="s">
        <v>319</v>
      </c>
      <c r="AI860" s="186" t="n">
        <v>16702</v>
      </c>
      <c r="AJ860" s="186" t="s">
        <v>319</v>
      </c>
      <c r="AK860" s="186" t="n">
        <v>17773</v>
      </c>
      <c r="AL860" s="186" t="s">
        <v>319</v>
      </c>
      <c r="AM860" s="256" t="n">
        <f aca="false">O860+Q860+S860+U860+W860+Y860+AA860+AC860+AE860+AG860+AI860+AK860</f>
        <v>218359</v>
      </c>
      <c r="AN860" s="258" t="s">
        <v>878</v>
      </c>
      <c r="AO860" s="231"/>
      <c r="AP860" s="231"/>
    </row>
    <row collapsed="false" customFormat="false" customHeight="true" hidden="false" ht="15.75" outlineLevel="0" r="861">
      <c r="A861" s="229" t="n">
        <v>473</v>
      </c>
      <c r="B861" s="38" t="n">
        <v>8472</v>
      </c>
      <c r="C861" s="71" t="s">
        <v>863</v>
      </c>
      <c r="D861" s="55" t="s">
        <v>873</v>
      </c>
      <c r="E861" s="56" t="s">
        <v>822</v>
      </c>
      <c r="F861" s="34" t="s">
        <v>823</v>
      </c>
      <c r="G861" s="55"/>
      <c r="H861" s="55"/>
      <c r="I861" s="55"/>
      <c r="J861" s="55"/>
      <c r="K861" s="34" t="s">
        <v>52</v>
      </c>
      <c r="L861" s="34" t="s">
        <v>52</v>
      </c>
      <c r="M861" s="259" t="n">
        <v>0</v>
      </c>
      <c r="N861" s="259" t="n">
        <v>0</v>
      </c>
      <c r="O861" s="260" t="n">
        <v>0</v>
      </c>
      <c r="P861" s="259"/>
      <c r="Q861" s="259" t="n">
        <v>0</v>
      </c>
      <c r="R861" s="259"/>
      <c r="S861" s="259" t="n">
        <v>0</v>
      </c>
      <c r="T861" s="259"/>
      <c r="U861" s="259" t="n">
        <v>0</v>
      </c>
      <c r="V861" s="259"/>
      <c r="W861" s="259" t="n">
        <v>0</v>
      </c>
      <c r="X861" s="259"/>
      <c r="Y861" s="259" t="n">
        <v>0</v>
      </c>
      <c r="Z861" s="259"/>
      <c r="AA861" s="186" t="n">
        <v>837</v>
      </c>
      <c r="AB861" s="186" t="s">
        <v>319</v>
      </c>
      <c r="AC861" s="186" t="n">
        <v>718</v>
      </c>
      <c r="AD861" s="186" t="s">
        <v>319</v>
      </c>
      <c r="AE861" s="186" t="n">
        <v>847</v>
      </c>
      <c r="AF861" s="186" t="s">
        <v>319</v>
      </c>
      <c r="AG861" s="186" t="n">
        <v>3390</v>
      </c>
      <c r="AH861" s="186" t="s">
        <v>319</v>
      </c>
      <c r="AI861" s="186" t="n">
        <v>3634</v>
      </c>
      <c r="AJ861" s="186" t="s">
        <v>319</v>
      </c>
      <c r="AK861" s="186" t="n">
        <v>4274</v>
      </c>
      <c r="AL861" s="186" t="s">
        <v>319</v>
      </c>
      <c r="AM861" s="256" t="n">
        <f aca="false">O861+Q861+S861+U861+W861+Y861+AA861+AC861+AE861+AG861+AI861+AK861</f>
        <v>13700</v>
      </c>
      <c r="AN861" s="34"/>
      <c r="AO861" s="231"/>
      <c r="AP861" s="231"/>
    </row>
    <row collapsed="false" customFormat="false" customHeight="false" hidden="false" ht="15.75" outlineLevel="0" r="862">
      <c r="A862" s="229"/>
      <c r="B862" s="38"/>
      <c r="C862" s="71"/>
      <c r="D862" s="55"/>
      <c r="E862" s="56" t="s">
        <v>824</v>
      </c>
      <c r="F862" s="34" t="s">
        <v>823</v>
      </c>
      <c r="G862" s="55" t="s">
        <v>859</v>
      </c>
      <c r="H862" s="55" t="n">
        <v>145</v>
      </c>
      <c r="I862" s="55" t="s">
        <v>859</v>
      </c>
      <c r="J862" s="55" t="n">
        <v>2</v>
      </c>
      <c r="K862" s="34" t="s">
        <v>52</v>
      </c>
      <c r="L862" s="34" t="s">
        <v>52</v>
      </c>
      <c r="M862" s="259" t="n">
        <v>0</v>
      </c>
      <c r="N862" s="259" t="n">
        <v>0</v>
      </c>
      <c r="O862" s="260" t="n">
        <v>0</v>
      </c>
      <c r="P862" s="259"/>
      <c r="Q862" s="259" t="n">
        <v>0</v>
      </c>
      <c r="R862" s="259"/>
      <c r="S862" s="259" t="n">
        <v>0</v>
      </c>
      <c r="T862" s="259"/>
      <c r="U862" s="259" t="n">
        <v>0</v>
      </c>
      <c r="V862" s="259"/>
      <c r="W862" s="259" t="n">
        <v>0</v>
      </c>
      <c r="X862" s="259"/>
      <c r="Y862" s="259" t="n">
        <v>0</v>
      </c>
      <c r="Z862" s="259"/>
      <c r="AA862" s="186" t="n">
        <v>1270</v>
      </c>
      <c r="AB862" s="186" t="s">
        <v>319</v>
      </c>
      <c r="AC862" s="186" t="n">
        <v>832</v>
      </c>
      <c r="AD862" s="186" t="s">
        <v>319</v>
      </c>
      <c r="AE862" s="186" t="n">
        <v>862</v>
      </c>
      <c r="AF862" s="186" t="s">
        <v>319</v>
      </c>
      <c r="AG862" s="186" t="n">
        <v>1087</v>
      </c>
      <c r="AH862" s="186" t="s">
        <v>319</v>
      </c>
      <c r="AI862" s="186" t="n">
        <v>965</v>
      </c>
      <c r="AJ862" s="186" t="s">
        <v>319</v>
      </c>
      <c r="AK862" s="186" t="n">
        <v>1011</v>
      </c>
      <c r="AL862" s="186" t="s">
        <v>319</v>
      </c>
      <c r="AM862" s="256" t="n">
        <f aca="false">O862+Q862+S862+U862+W862+Y862+AA862+AC862+AE862+AG862+AI862+AK862</f>
        <v>6027</v>
      </c>
      <c r="AN862" s="34"/>
      <c r="AO862" s="231"/>
      <c r="AP862" s="231"/>
    </row>
    <row collapsed="false" customFormat="false" customHeight="true" hidden="false" ht="15.75" outlineLevel="0" r="863">
      <c r="A863" s="229" t="n">
        <v>474</v>
      </c>
      <c r="B863" s="38" t="n">
        <v>8473</v>
      </c>
      <c r="C863" s="71" t="s">
        <v>863</v>
      </c>
      <c r="D863" s="55" t="s">
        <v>873</v>
      </c>
      <c r="E863" s="56"/>
      <c r="F863" s="34"/>
      <c r="G863" s="55"/>
      <c r="H863" s="55"/>
      <c r="I863" s="55"/>
      <c r="J863" s="55"/>
      <c r="K863" s="71"/>
      <c r="L863" s="71"/>
      <c r="M863" s="186"/>
      <c r="N863" s="186"/>
      <c r="O863" s="257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  <c r="AA863" s="186"/>
      <c r="AB863" s="186"/>
      <c r="AC863" s="186"/>
      <c r="AD863" s="186"/>
      <c r="AE863" s="186"/>
      <c r="AF863" s="186"/>
      <c r="AG863" s="186"/>
      <c r="AH863" s="186"/>
      <c r="AI863" s="186"/>
      <c r="AJ863" s="186"/>
      <c r="AK863" s="186"/>
      <c r="AL863" s="186"/>
      <c r="AM863" s="256"/>
      <c r="AN863" s="71"/>
      <c r="AO863" s="231"/>
      <c r="AP863" s="231"/>
    </row>
    <row collapsed="false" customFormat="false" customHeight="false" hidden="false" ht="15.75" outlineLevel="0" r="864">
      <c r="A864" s="229"/>
      <c r="B864" s="38"/>
      <c r="C864" s="71"/>
      <c r="D864" s="55"/>
      <c r="E864" s="56" t="s">
        <v>824</v>
      </c>
      <c r="F864" s="34" t="s">
        <v>823</v>
      </c>
      <c r="G864" s="55" t="s">
        <v>859</v>
      </c>
      <c r="H864" s="55" t="n">
        <v>10</v>
      </c>
      <c r="I864" s="55" t="s">
        <v>859</v>
      </c>
      <c r="J864" s="55" t="n">
        <v>2</v>
      </c>
      <c r="K864" s="71" t="s">
        <v>52</v>
      </c>
      <c r="L864" s="71" t="s">
        <v>52</v>
      </c>
      <c r="M864" s="186" t="n">
        <v>1346</v>
      </c>
      <c r="N864" s="186" t="n">
        <v>816</v>
      </c>
      <c r="O864" s="257" t="n">
        <v>113</v>
      </c>
      <c r="P864" s="186" t="s">
        <v>319</v>
      </c>
      <c r="Q864" s="186" t="n">
        <v>85</v>
      </c>
      <c r="R864" s="186" t="s">
        <v>319</v>
      </c>
      <c r="S864" s="186" t="n">
        <v>60</v>
      </c>
      <c r="T864" s="186" t="s">
        <v>319</v>
      </c>
      <c r="U864" s="186" t="n">
        <v>96</v>
      </c>
      <c r="V864" s="186" t="s">
        <v>319</v>
      </c>
      <c r="W864" s="186" t="n">
        <v>77</v>
      </c>
      <c r="X864" s="186" t="s">
        <v>319</v>
      </c>
      <c r="Y864" s="186" t="n">
        <v>140</v>
      </c>
      <c r="Z864" s="186" t="s">
        <v>319</v>
      </c>
      <c r="AA864" s="186" t="n">
        <v>131</v>
      </c>
      <c r="AB864" s="186" t="s">
        <v>319</v>
      </c>
      <c r="AC864" s="186" t="n">
        <v>83</v>
      </c>
      <c r="AD864" s="186" t="s">
        <v>319</v>
      </c>
      <c r="AE864" s="186" t="n">
        <v>83</v>
      </c>
      <c r="AF864" s="186" t="s">
        <v>319</v>
      </c>
      <c r="AG864" s="186" t="n">
        <v>69</v>
      </c>
      <c r="AH864" s="186" t="s">
        <v>319</v>
      </c>
      <c r="AI864" s="186" t="n">
        <v>93</v>
      </c>
      <c r="AJ864" s="186" t="s">
        <v>319</v>
      </c>
      <c r="AK864" s="186" t="n">
        <v>126</v>
      </c>
      <c r="AL864" s="186" t="s">
        <v>319</v>
      </c>
      <c r="AM864" s="256" t="n">
        <f aca="false">O864+Q864+S864+U864+W864+Y864+AA864+AC864+AE864+AG864+AI864+AK864</f>
        <v>1156</v>
      </c>
      <c r="AN864" s="71"/>
      <c r="AO864" s="231"/>
      <c r="AP864" s="231"/>
    </row>
    <row collapsed="false" customFormat="false" customHeight="true" hidden="false" ht="15.75" outlineLevel="0" r="865">
      <c r="A865" s="229" t="n">
        <v>475</v>
      </c>
      <c r="B865" s="38" t="n">
        <v>8474</v>
      </c>
      <c r="C865" s="71" t="s">
        <v>863</v>
      </c>
      <c r="D865" s="55" t="s">
        <v>873</v>
      </c>
      <c r="E865" s="56"/>
      <c r="F865" s="34"/>
      <c r="G865" s="55"/>
      <c r="H865" s="55"/>
      <c r="I865" s="55"/>
      <c r="J865" s="55"/>
      <c r="K865" s="71"/>
      <c r="L865" s="71"/>
      <c r="M865" s="186"/>
      <c r="N865" s="186"/>
      <c r="O865" s="257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  <c r="AA865" s="186"/>
      <c r="AB865" s="186"/>
      <c r="AC865" s="186"/>
      <c r="AD865" s="186"/>
      <c r="AE865" s="186"/>
      <c r="AF865" s="186"/>
      <c r="AG865" s="186"/>
      <c r="AH865" s="186"/>
      <c r="AI865" s="186"/>
      <c r="AJ865" s="186"/>
      <c r="AK865" s="186"/>
      <c r="AL865" s="186"/>
      <c r="AM865" s="256"/>
      <c r="AN865" s="71"/>
      <c r="AO865" s="231"/>
      <c r="AP865" s="231"/>
    </row>
    <row collapsed="false" customFormat="false" customHeight="false" hidden="false" ht="15.75" outlineLevel="0" r="866">
      <c r="A866" s="229"/>
      <c r="B866" s="38"/>
      <c r="C866" s="71"/>
      <c r="D866" s="55"/>
      <c r="E866" s="56" t="s">
        <v>824</v>
      </c>
      <c r="F866" s="34" t="s">
        <v>823</v>
      </c>
      <c r="G866" s="55" t="s">
        <v>859</v>
      </c>
      <c r="H866" s="55" t="n">
        <v>33</v>
      </c>
      <c r="I866" s="55" t="s">
        <v>859</v>
      </c>
      <c r="J866" s="55" t="n">
        <v>3</v>
      </c>
      <c r="K866" s="71" t="s">
        <v>52</v>
      </c>
      <c r="L866" s="71" t="s">
        <v>52</v>
      </c>
      <c r="M866" s="186" t="n">
        <v>2542</v>
      </c>
      <c r="N866" s="186" t="n">
        <v>2943</v>
      </c>
      <c r="O866" s="257" t="n">
        <v>322</v>
      </c>
      <c r="P866" s="186" t="s">
        <v>319</v>
      </c>
      <c r="Q866" s="186" t="n">
        <v>232</v>
      </c>
      <c r="R866" s="186" t="s">
        <v>319</v>
      </c>
      <c r="S866" s="186" t="n">
        <v>199</v>
      </c>
      <c r="T866" s="186" t="s">
        <v>319</v>
      </c>
      <c r="U866" s="186" t="n">
        <v>196</v>
      </c>
      <c r="V866" s="186" t="s">
        <v>319</v>
      </c>
      <c r="W866" s="186" t="n">
        <v>152</v>
      </c>
      <c r="X866" s="186" t="s">
        <v>319</v>
      </c>
      <c r="Y866" s="186" t="n">
        <v>90</v>
      </c>
      <c r="Z866" s="186" t="s">
        <v>319</v>
      </c>
      <c r="AA866" s="186" t="n">
        <v>94</v>
      </c>
      <c r="AB866" s="186" t="s">
        <v>319</v>
      </c>
      <c r="AC866" s="186" t="n">
        <v>215</v>
      </c>
      <c r="AD866" s="186" t="s">
        <v>319</v>
      </c>
      <c r="AE866" s="186" t="n">
        <v>202</v>
      </c>
      <c r="AF866" s="186" t="s">
        <v>319</v>
      </c>
      <c r="AG866" s="186" t="n">
        <v>271</v>
      </c>
      <c r="AH866" s="186" t="s">
        <v>319</v>
      </c>
      <c r="AI866" s="186" t="n">
        <v>268</v>
      </c>
      <c r="AJ866" s="186" t="s">
        <v>319</v>
      </c>
      <c r="AK866" s="186" t="n">
        <v>309</v>
      </c>
      <c r="AL866" s="186" t="s">
        <v>319</v>
      </c>
      <c r="AM866" s="256" t="n">
        <f aca="false">O866+Q866+S866+U866+W866+Y866+AA866+AC866+AE866+AG866+AI866+AK866</f>
        <v>2550</v>
      </c>
      <c r="AN866" s="71"/>
      <c r="AO866" s="231"/>
      <c r="AP866" s="231"/>
    </row>
    <row collapsed="false" customFormat="false" customHeight="true" hidden="false" ht="15.75" outlineLevel="0" r="867">
      <c r="A867" s="229" t="n">
        <v>476</v>
      </c>
      <c r="B867" s="38" t="n">
        <v>8475</v>
      </c>
      <c r="C867" s="71" t="s">
        <v>863</v>
      </c>
      <c r="D867" s="55" t="s">
        <v>873</v>
      </c>
      <c r="E867" s="56"/>
      <c r="F867" s="34"/>
      <c r="G867" s="55"/>
      <c r="H867" s="55"/>
      <c r="I867" s="55"/>
      <c r="J867" s="55"/>
      <c r="K867" s="71"/>
      <c r="L867" s="71"/>
      <c r="M867" s="186"/>
      <c r="N867" s="186"/>
      <c r="O867" s="257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  <c r="AA867" s="186"/>
      <c r="AB867" s="186"/>
      <c r="AC867" s="186"/>
      <c r="AD867" s="186"/>
      <c r="AE867" s="186"/>
      <c r="AF867" s="186"/>
      <c r="AG867" s="186"/>
      <c r="AH867" s="186"/>
      <c r="AI867" s="186"/>
      <c r="AJ867" s="186"/>
      <c r="AK867" s="186"/>
      <c r="AL867" s="186"/>
      <c r="AM867" s="256"/>
      <c r="AN867" s="71"/>
      <c r="AO867" s="231"/>
      <c r="AP867" s="231"/>
    </row>
    <row collapsed="false" customFormat="false" customHeight="false" hidden="false" ht="15.75" outlineLevel="0" r="868">
      <c r="A868" s="229"/>
      <c r="B868" s="38"/>
      <c r="C868" s="71"/>
      <c r="D868" s="55"/>
      <c r="E868" s="56" t="s">
        <v>824</v>
      </c>
      <c r="F868" s="34" t="s">
        <v>823</v>
      </c>
      <c r="G868" s="55" t="s">
        <v>859</v>
      </c>
      <c r="H868" s="55" t="n">
        <v>24</v>
      </c>
      <c r="I868" s="55" t="s">
        <v>859</v>
      </c>
      <c r="J868" s="55" t="n">
        <v>2</v>
      </c>
      <c r="K868" s="71" t="s">
        <v>52</v>
      </c>
      <c r="L868" s="71" t="s">
        <v>52</v>
      </c>
      <c r="M868" s="186" t="n">
        <v>957</v>
      </c>
      <c r="N868" s="186" t="n">
        <v>944</v>
      </c>
      <c r="O868" s="257" t="n">
        <v>95</v>
      </c>
      <c r="P868" s="186" t="s">
        <v>319</v>
      </c>
      <c r="Q868" s="186" t="n">
        <v>74</v>
      </c>
      <c r="R868" s="186" t="s">
        <v>319</v>
      </c>
      <c r="S868" s="186" t="n">
        <v>72</v>
      </c>
      <c r="T868" s="186" t="s">
        <v>319</v>
      </c>
      <c r="U868" s="186" t="n">
        <v>55</v>
      </c>
      <c r="V868" s="186" t="s">
        <v>319</v>
      </c>
      <c r="W868" s="186" t="n">
        <v>28</v>
      </c>
      <c r="X868" s="186" t="s">
        <v>319</v>
      </c>
      <c r="Y868" s="186" t="n">
        <v>12</v>
      </c>
      <c r="Z868" s="186" t="s">
        <v>319</v>
      </c>
      <c r="AA868" s="186" t="n">
        <v>23</v>
      </c>
      <c r="AB868" s="186" t="s">
        <v>319</v>
      </c>
      <c r="AC868" s="186" t="n">
        <v>11</v>
      </c>
      <c r="AD868" s="186" t="s">
        <v>319</v>
      </c>
      <c r="AE868" s="186" t="n">
        <v>22</v>
      </c>
      <c r="AF868" s="186" t="s">
        <v>319</v>
      </c>
      <c r="AG868" s="186" t="n">
        <v>56</v>
      </c>
      <c r="AH868" s="186" t="s">
        <v>319</v>
      </c>
      <c r="AI868" s="186" t="n">
        <v>107</v>
      </c>
      <c r="AJ868" s="186" t="s">
        <v>319</v>
      </c>
      <c r="AK868" s="186" t="n">
        <v>100</v>
      </c>
      <c r="AL868" s="186" t="s">
        <v>319</v>
      </c>
      <c r="AM868" s="256" t="n">
        <f aca="false">O868+Q868+S868+U868+W868+Y868+AA868+AC868+AE868+AG868+AI868+AK868</f>
        <v>655</v>
      </c>
      <c r="AN868" s="71"/>
      <c r="AO868" s="231"/>
      <c r="AP868" s="231"/>
    </row>
    <row collapsed="false" customFormat="false" customHeight="true" hidden="false" ht="15.75" outlineLevel="0" r="869">
      <c r="A869" s="229" t="n">
        <v>477</v>
      </c>
      <c r="B869" s="38" t="n">
        <v>8476</v>
      </c>
      <c r="C869" s="71" t="s">
        <v>863</v>
      </c>
      <c r="D869" s="55" t="s">
        <v>873</v>
      </c>
      <c r="E869" s="56"/>
      <c r="F869" s="34"/>
      <c r="G869" s="55"/>
      <c r="H869" s="55"/>
      <c r="I869" s="55"/>
      <c r="J869" s="55"/>
      <c r="K869" s="71"/>
      <c r="L869" s="71"/>
      <c r="M869" s="186"/>
      <c r="N869" s="186"/>
      <c r="O869" s="257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  <c r="AA869" s="186"/>
      <c r="AB869" s="186"/>
      <c r="AC869" s="186"/>
      <c r="AD869" s="186"/>
      <c r="AE869" s="186"/>
      <c r="AF869" s="186"/>
      <c r="AG869" s="186"/>
      <c r="AH869" s="186"/>
      <c r="AI869" s="186"/>
      <c r="AJ869" s="186"/>
      <c r="AK869" s="186"/>
      <c r="AL869" s="186"/>
      <c r="AM869" s="256"/>
      <c r="AN869" s="71"/>
      <c r="AO869" s="231"/>
      <c r="AP869" s="231"/>
    </row>
    <row collapsed="false" customFormat="false" customHeight="false" hidden="false" ht="15.75" outlineLevel="0" r="870">
      <c r="A870" s="229"/>
      <c r="B870" s="38"/>
      <c r="C870" s="71"/>
      <c r="D870" s="55"/>
      <c r="E870" s="56" t="s">
        <v>824</v>
      </c>
      <c r="F870" s="34" t="s">
        <v>823</v>
      </c>
      <c r="G870" s="55" t="s">
        <v>859</v>
      </c>
      <c r="H870" s="55" t="n">
        <v>12</v>
      </c>
      <c r="I870" s="55" t="s">
        <v>859</v>
      </c>
      <c r="J870" s="55" t="n">
        <v>2</v>
      </c>
      <c r="K870" s="71" t="s">
        <v>52</v>
      </c>
      <c r="L870" s="71" t="s">
        <v>52</v>
      </c>
      <c r="M870" s="259" t="n">
        <v>0</v>
      </c>
      <c r="N870" s="259" t="n">
        <v>0</v>
      </c>
      <c r="O870" s="260" t="n">
        <v>0</v>
      </c>
      <c r="P870" s="259"/>
      <c r="Q870" s="259" t="n">
        <v>0</v>
      </c>
      <c r="R870" s="259"/>
      <c r="S870" s="259" t="n">
        <v>0</v>
      </c>
      <c r="T870" s="259"/>
      <c r="U870" s="259" t="n">
        <v>0</v>
      </c>
      <c r="V870" s="259"/>
      <c r="W870" s="259" t="n">
        <v>0</v>
      </c>
      <c r="X870" s="259"/>
      <c r="Y870" s="259" t="n">
        <v>0</v>
      </c>
      <c r="Z870" s="186"/>
      <c r="AA870" s="186" t="n">
        <v>54</v>
      </c>
      <c r="AB870" s="186" t="s">
        <v>319</v>
      </c>
      <c r="AC870" s="186" t="n">
        <v>32</v>
      </c>
      <c r="AD870" s="186" t="s">
        <v>319</v>
      </c>
      <c r="AE870" s="186" t="n">
        <v>94</v>
      </c>
      <c r="AF870" s="186" t="s">
        <v>319</v>
      </c>
      <c r="AG870" s="186" t="n">
        <v>123</v>
      </c>
      <c r="AH870" s="186" t="s">
        <v>319</v>
      </c>
      <c r="AI870" s="186" t="n">
        <v>135</v>
      </c>
      <c r="AJ870" s="186" t="s">
        <v>319</v>
      </c>
      <c r="AK870" s="186" t="n">
        <v>90</v>
      </c>
      <c r="AL870" s="186" t="s">
        <v>319</v>
      </c>
      <c r="AM870" s="256" t="n">
        <f aca="false">O870+Q870+S870+U870+W870+Y870+AA870+AC870+AE870+AG870+AI870+AK870</f>
        <v>528</v>
      </c>
      <c r="AN870" s="71"/>
      <c r="AO870" s="231"/>
      <c r="AP870" s="231"/>
    </row>
    <row collapsed="false" customFormat="false" customHeight="true" hidden="false" ht="15.75" outlineLevel="0" r="871">
      <c r="A871" s="229" t="n">
        <v>478</v>
      </c>
      <c r="B871" s="38" t="n">
        <v>8477</v>
      </c>
      <c r="C871" s="71" t="s">
        <v>863</v>
      </c>
      <c r="D871" s="55" t="s">
        <v>873</v>
      </c>
      <c r="E871" s="56"/>
      <c r="F871" s="34"/>
      <c r="G871" s="55"/>
      <c r="H871" s="55"/>
      <c r="I871" s="55"/>
      <c r="J871" s="55"/>
      <c r="K871" s="71"/>
      <c r="L871" s="71"/>
      <c r="M871" s="186"/>
      <c r="N871" s="186"/>
      <c r="O871" s="257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  <c r="AA871" s="186"/>
      <c r="AB871" s="186"/>
      <c r="AC871" s="186"/>
      <c r="AD871" s="186"/>
      <c r="AE871" s="186"/>
      <c r="AF871" s="186"/>
      <c r="AG871" s="186"/>
      <c r="AH871" s="186"/>
      <c r="AI871" s="186"/>
      <c r="AJ871" s="186"/>
      <c r="AK871" s="186"/>
      <c r="AL871" s="186"/>
      <c r="AM871" s="256"/>
      <c r="AN871" s="71"/>
      <c r="AO871" s="231"/>
      <c r="AP871" s="231"/>
    </row>
    <row collapsed="false" customFormat="false" customHeight="false" hidden="false" ht="15.75" outlineLevel="0" r="872">
      <c r="A872" s="229"/>
      <c r="B872" s="38"/>
      <c r="C872" s="71"/>
      <c r="D872" s="55"/>
      <c r="E872" s="56" t="s">
        <v>824</v>
      </c>
      <c r="F872" s="34" t="s">
        <v>823</v>
      </c>
      <c r="G872" s="55" t="s">
        <v>859</v>
      </c>
      <c r="H872" s="55" t="n">
        <v>36</v>
      </c>
      <c r="I872" s="55" t="s">
        <v>859</v>
      </c>
      <c r="J872" s="55" t="n">
        <v>3</v>
      </c>
      <c r="K872" s="71" t="s">
        <v>52</v>
      </c>
      <c r="L872" s="71" t="s">
        <v>52</v>
      </c>
      <c r="M872" s="186" t="n">
        <v>4988</v>
      </c>
      <c r="N872" s="186" t="n">
        <v>4144</v>
      </c>
      <c r="O872" s="257" t="n">
        <v>547</v>
      </c>
      <c r="P872" s="186" t="s">
        <v>319</v>
      </c>
      <c r="Q872" s="186" t="n">
        <v>397</v>
      </c>
      <c r="R872" s="186" t="s">
        <v>319</v>
      </c>
      <c r="S872" s="186" t="n">
        <v>335</v>
      </c>
      <c r="T872" s="186" t="s">
        <v>319</v>
      </c>
      <c r="U872" s="186" t="n">
        <v>273</v>
      </c>
      <c r="V872" s="186" t="s">
        <v>319</v>
      </c>
      <c r="W872" s="186" t="n">
        <v>250</v>
      </c>
      <c r="X872" s="186" t="s">
        <v>319</v>
      </c>
      <c r="Y872" s="186" t="n">
        <v>133</v>
      </c>
      <c r="Z872" s="186" t="s">
        <v>319</v>
      </c>
      <c r="AA872" s="186" t="n">
        <v>209</v>
      </c>
      <c r="AB872" s="186" t="s">
        <v>319</v>
      </c>
      <c r="AC872" s="186" t="n">
        <v>218</v>
      </c>
      <c r="AD872" s="186" t="s">
        <v>319</v>
      </c>
      <c r="AE872" s="186" t="n">
        <v>264</v>
      </c>
      <c r="AF872" s="186" t="s">
        <v>319</v>
      </c>
      <c r="AG872" s="186" t="n">
        <v>369</v>
      </c>
      <c r="AH872" s="186" t="s">
        <v>319</v>
      </c>
      <c r="AI872" s="186" t="n">
        <v>422</v>
      </c>
      <c r="AJ872" s="186" t="s">
        <v>319</v>
      </c>
      <c r="AK872" s="186" t="n">
        <v>458</v>
      </c>
      <c r="AL872" s="186" t="s">
        <v>319</v>
      </c>
      <c r="AM872" s="256" t="n">
        <f aca="false">O872+Q872+S872+U872+W872+Y872+AA872+AC872+AE872+AG872+AI872+AK872</f>
        <v>3875</v>
      </c>
      <c r="AN872" s="71"/>
      <c r="AO872" s="231"/>
      <c r="AP872" s="231"/>
    </row>
    <row collapsed="false" customFormat="false" customHeight="true" hidden="false" ht="15.75" outlineLevel="0" r="873">
      <c r="A873" s="229" t="n">
        <v>479</v>
      </c>
      <c r="B873" s="38" t="n">
        <v>8478</v>
      </c>
      <c r="C873" s="71" t="s">
        <v>863</v>
      </c>
      <c r="D873" s="55" t="s">
        <v>873</v>
      </c>
      <c r="E873" s="56"/>
      <c r="F873" s="34"/>
      <c r="G873" s="55"/>
      <c r="H873" s="55"/>
      <c r="I873" s="55"/>
      <c r="J873" s="55"/>
      <c r="K873" s="71"/>
      <c r="L873" s="71"/>
      <c r="M873" s="186"/>
      <c r="N873" s="186"/>
      <c r="O873" s="257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  <c r="AA873" s="186"/>
      <c r="AB873" s="186"/>
      <c r="AC873" s="186"/>
      <c r="AD873" s="186"/>
      <c r="AE873" s="186"/>
      <c r="AF873" s="186"/>
      <c r="AG873" s="186"/>
      <c r="AH873" s="186"/>
      <c r="AI873" s="186"/>
      <c r="AJ873" s="186"/>
      <c r="AK873" s="186"/>
      <c r="AL873" s="186"/>
      <c r="AM873" s="256"/>
      <c r="AN873" s="71"/>
      <c r="AO873" s="231"/>
      <c r="AP873" s="231"/>
    </row>
    <row collapsed="false" customFormat="false" customHeight="false" hidden="false" ht="15.75" outlineLevel="0" r="874">
      <c r="A874" s="229"/>
      <c r="B874" s="38"/>
      <c r="C874" s="71"/>
      <c r="D874" s="55"/>
      <c r="E874" s="56" t="s">
        <v>824</v>
      </c>
      <c r="F874" s="34" t="s">
        <v>823</v>
      </c>
      <c r="G874" s="55" t="s">
        <v>859</v>
      </c>
      <c r="H874" s="55" t="n">
        <v>24</v>
      </c>
      <c r="I874" s="55" t="s">
        <v>859</v>
      </c>
      <c r="J874" s="55" t="n">
        <v>2</v>
      </c>
      <c r="K874" s="71" t="s">
        <v>52</v>
      </c>
      <c r="L874" s="71" t="s">
        <v>52</v>
      </c>
      <c r="M874" s="186" t="n">
        <v>1884</v>
      </c>
      <c r="N874" s="186" t="n">
        <v>1400</v>
      </c>
      <c r="O874" s="257" t="n">
        <v>148</v>
      </c>
      <c r="P874" s="186" t="s">
        <v>319</v>
      </c>
      <c r="Q874" s="186" t="n">
        <v>125</v>
      </c>
      <c r="R874" s="186" t="s">
        <v>319</v>
      </c>
      <c r="S874" s="186" t="n">
        <v>136</v>
      </c>
      <c r="T874" s="186" t="s">
        <v>319</v>
      </c>
      <c r="U874" s="186" t="n">
        <v>119</v>
      </c>
      <c r="V874" s="186" t="s">
        <v>319</v>
      </c>
      <c r="W874" s="186" t="n">
        <v>78</v>
      </c>
      <c r="X874" s="186" t="s">
        <v>319</v>
      </c>
      <c r="Y874" s="186" t="n">
        <v>42</v>
      </c>
      <c r="Z874" s="186" t="s">
        <v>319</v>
      </c>
      <c r="AA874" s="186" t="n">
        <v>47</v>
      </c>
      <c r="AB874" s="186" t="s">
        <v>319</v>
      </c>
      <c r="AC874" s="186" t="n">
        <v>40</v>
      </c>
      <c r="AD874" s="186" t="s">
        <v>319</v>
      </c>
      <c r="AE874" s="186" t="n">
        <v>43</v>
      </c>
      <c r="AF874" s="186" t="s">
        <v>319</v>
      </c>
      <c r="AG874" s="186" t="n">
        <v>124</v>
      </c>
      <c r="AH874" s="186" t="s">
        <v>319</v>
      </c>
      <c r="AI874" s="186" t="n">
        <v>172</v>
      </c>
      <c r="AJ874" s="186" t="s">
        <v>319</v>
      </c>
      <c r="AK874" s="186" t="n">
        <v>171</v>
      </c>
      <c r="AL874" s="186" t="s">
        <v>319</v>
      </c>
      <c r="AM874" s="256" t="n">
        <f aca="false">O874+Q874+S874+U874+W874+Y874+AA874+AC874+AE874+AG874+AI874+AK874</f>
        <v>1245</v>
      </c>
      <c r="AN874" s="71"/>
      <c r="AO874" s="231"/>
      <c r="AP874" s="231"/>
    </row>
    <row collapsed="false" customFormat="false" customHeight="true" hidden="false" ht="15.75" outlineLevel="0" r="875">
      <c r="A875" s="229" t="n">
        <v>480</v>
      </c>
      <c r="B875" s="38" t="n">
        <v>8479</v>
      </c>
      <c r="C875" s="71" t="s">
        <v>863</v>
      </c>
      <c r="D875" s="55" t="s">
        <v>873</v>
      </c>
      <c r="E875" s="56"/>
      <c r="F875" s="34"/>
      <c r="G875" s="55"/>
      <c r="H875" s="55"/>
      <c r="I875" s="55"/>
      <c r="J875" s="55"/>
      <c r="K875" s="71"/>
      <c r="L875" s="71"/>
      <c r="M875" s="186"/>
      <c r="N875" s="186"/>
      <c r="O875" s="257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  <c r="AA875" s="186"/>
      <c r="AB875" s="186"/>
      <c r="AC875" s="186"/>
      <c r="AD875" s="186"/>
      <c r="AE875" s="186"/>
      <c r="AF875" s="186"/>
      <c r="AG875" s="186"/>
      <c r="AH875" s="186"/>
      <c r="AI875" s="186"/>
      <c r="AJ875" s="186"/>
      <c r="AK875" s="186"/>
      <c r="AL875" s="186"/>
      <c r="AM875" s="256"/>
      <c r="AN875" s="71"/>
      <c r="AO875" s="231"/>
      <c r="AP875" s="231"/>
    </row>
    <row collapsed="false" customFormat="false" customHeight="false" hidden="false" ht="15.75" outlineLevel="0" r="876">
      <c r="A876" s="229"/>
      <c r="B876" s="38"/>
      <c r="C876" s="71"/>
      <c r="D876" s="55"/>
      <c r="E876" s="56" t="s">
        <v>824</v>
      </c>
      <c r="F876" s="34" t="s">
        <v>823</v>
      </c>
      <c r="G876" s="55" t="s">
        <v>859</v>
      </c>
      <c r="H876" s="55" t="n">
        <v>24</v>
      </c>
      <c r="I876" s="55" t="s">
        <v>859</v>
      </c>
      <c r="J876" s="55" t="n">
        <v>2</v>
      </c>
      <c r="K876" s="71" t="s">
        <v>52</v>
      </c>
      <c r="L876" s="71" t="s">
        <v>52</v>
      </c>
      <c r="M876" s="186" t="n">
        <v>2421</v>
      </c>
      <c r="N876" s="186" t="n">
        <v>2054</v>
      </c>
      <c r="O876" s="257" t="n">
        <v>245</v>
      </c>
      <c r="P876" s="186" t="s">
        <v>319</v>
      </c>
      <c r="Q876" s="186" t="n">
        <v>171</v>
      </c>
      <c r="R876" s="186" t="s">
        <v>319</v>
      </c>
      <c r="S876" s="186" t="n">
        <v>143</v>
      </c>
      <c r="T876" s="186" t="s">
        <v>319</v>
      </c>
      <c r="U876" s="186" t="n">
        <v>122</v>
      </c>
      <c r="V876" s="186" t="s">
        <v>319</v>
      </c>
      <c r="W876" s="186" t="n">
        <v>99</v>
      </c>
      <c r="X876" s="186" t="s">
        <v>319</v>
      </c>
      <c r="Y876" s="186" t="n">
        <v>30</v>
      </c>
      <c r="Z876" s="186" t="s">
        <v>319</v>
      </c>
      <c r="AA876" s="186" t="n">
        <v>41</v>
      </c>
      <c r="AB876" s="186" t="s">
        <v>319</v>
      </c>
      <c r="AC876" s="186" t="n">
        <v>41</v>
      </c>
      <c r="AD876" s="186" t="s">
        <v>319</v>
      </c>
      <c r="AE876" s="186" t="n">
        <v>77</v>
      </c>
      <c r="AF876" s="186" t="s">
        <v>319</v>
      </c>
      <c r="AG876" s="186" t="n">
        <v>160</v>
      </c>
      <c r="AH876" s="186" t="s">
        <v>319</v>
      </c>
      <c r="AI876" s="186" t="n">
        <v>158</v>
      </c>
      <c r="AJ876" s="186" t="s">
        <v>319</v>
      </c>
      <c r="AK876" s="186" t="n">
        <v>164</v>
      </c>
      <c r="AL876" s="186" t="s">
        <v>319</v>
      </c>
      <c r="AM876" s="256" t="n">
        <f aca="false">O876+Q876+S876+U876+W876+Y876+AA876+AC876+AE876+AG876+AI876+AK876</f>
        <v>1451</v>
      </c>
      <c r="AN876" s="71"/>
      <c r="AO876" s="231"/>
      <c r="AP876" s="231"/>
    </row>
    <row collapsed="false" customFormat="false" customHeight="true" hidden="false" ht="15.75" outlineLevel="0" r="877">
      <c r="A877" s="229" t="n">
        <v>481</v>
      </c>
      <c r="B877" s="38" t="n">
        <v>8480</v>
      </c>
      <c r="C877" s="71" t="s">
        <v>863</v>
      </c>
      <c r="D877" s="55" t="s">
        <v>873</v>
      </c>
      <c r="E877" s="56"/>
      <c r="F877" s="34"/>
      <c r="G877" s="55"/>
      <c r="H877" s="55"/>
      <c r="I877" s="55"/>
      <c r="J877" s="55"/>
      <c r="K877" s="71"/>
      <c r="L877" s="71"/>
      <c r="M877" s="186"/>
      <c r="N877" s="186"/>
      <c r="O877" s="257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  <c r="AA877" s="186"/>
      <c r="AB877" s="186"/>
      <c r="AC877" s="186"/>
      <c r="AD877" s="186"/>
      <c r="AE877" s="186"/>
      <c r="AF877" s="186"/>
      <c r="AG877" s="186"/>
      <c r="AH877" s="186"/>
      <c r="AI877" s="186"/>
      <c r="AJ877" s="186"/>
      <c r="AK877" s="186"/>
      <c r="AL877" s="186"/>
      <c r="AM877" s="256"/>
      <c r="AN877" s="71"/>
      <c r="AO877" s="231"/>
      <c r="AP877" s="231"/>
    </row>
    <row collapsed="false" customFormat="false" customHeight="false" hidden="false" ht="15.75" outlineLevel="0" r="878">
      <c r="A878" s="229"/>
      <c r="B878" s="38"/>
      <c r="C878" s="71"/>
      <c r="D878" s="55"/>
      <c r="E878" s="56" t="s">
        <v>824</v>
      </c>
      <c r="F878" s="34" t="s">
        <v>823</v>
      </c>
      <c r="G878" s="55" t="s">
        <v>859</v>
      </c>
      <c r="H878" s="55" t="n">
        <v>36</v>
      </c>
      <c r="I878" s="55" t="s">
        <v>859</v>
      </c>
      <c r="J878" s="55" t="n">
        <v>3</v>
      </c>
      <c r="K878" s="71" t="s">
        <v>52</v>
      </c>
      <c r="L878" s="71" t="s">
        <v>52</v>
      </c>
      <c r="M878" s="186" t="n">
        <v>786</v>
      </c>
      <c r="N878" s="186" t="n">
        <v>684</v>
      </c>
      <c r="O878" s="257" t="n">
        <v>24</v>
      </c>
      <c r="P878" s="186" t="s">
        <v>319</v>
      </c>
      <c r="Q878" s="186" t="n">
        <v>26</v>
      </c>
      <c r="R878" s="186" t="s">
        <v>319</v>
      </c>
      <c r="S878" s="186" t="n">
        <v>42</v>
      </c>
      <c r="T878" s="186" t="s">
        <v>319</v>
      </c>
      <c r="U878" s="186" t="n">
        <v>54</v>
      </c>
      <c r="V878" s="186" t="s">
        <v>319</v>
      </c>
      <c r="W878" s="186" t="n">
        <v>72</v>
      </c>
      <c r="X878" s="186" t="s">
        <v>319</v>
      </c>
      <c r="Y878" s="186" t="n">
        <v>9</v>
      </c>
      <c r="Z878" s="186" t="s">
        <v>319</v>
      </c>
      <c r="AA878" s="186" t="n">
        <v>5</v>
      </c>
      <c r="AB878" s="186" t="s">
        <v>319</v>
      </c>
      <c r="AC878" s="186" t="n">
        <v>21</v>
      </c>
      <c r="AD878" s="186" t="s">
        <v>319</v>
      </c>
      <c r="AE878" s="186" t="n">
        <v>8</v>
      </c>
      <c r="AF878" s="186" t="s">
        <v>319</v>
      </c>
      <c r="AG878" s="186" t="n">
        <v>50</v>
      </c>
      <c r="AH878" s="186" t="s">
        <v>319</v>
      </c>
      <c r="AI878" s="186" t="n">
        <v>50</v>
      </c>
      <c r="AJ878" s="186" t="s">
        <v>319</v>
      </c>
      <c r="AK878" s="186" t="n">
        <v>51</v>
      </c>
      <c r="AL878" s="186" t="s">
        <v>319</v>
      </c>
      <c r="AM878" s="256" t="n">
        <f aca="false">O878+Q878+S878+U878+W878+Y878+AA878+AC878+AE878+AG878+AI878+AK878</f>
        <v>412</v>
      </c>
      <c r="AN878" s="71"/>
      <c r="AO878" s="231"/>
      <c r="AP878" s="231"/>
    </row>
    <row collapsed="false" customFormat="false" customHeight="true" hidden="false" ht="15.75" outlineLevel="0" r="879">
      <c r="A879" s="229" t="n">
        <v>482</v>
      </c>
      <c r="B879" s="38" t="n">
        <v>8481</v>
      </c>
      <c r="C879" s="71" t="s">
        <v>863</v>
      </c>
      <c r="D879" s="55" t="s">
        <v>873</v>
      </c>
      <c r="E879" s="56"/>
      <c r="F879" s="34"/>
      <c r="G879" s="55"/>
      <c r="H879" s="55"/>
      <c r="I879" s="55"/>
      <c r="J879" s="55"/>
      <c r="K879" s="71"/>
      <c r="L879" s="71"/>
      <c r="M879" s="186"/>
      <c r="N879" s="186"/>
      <c r="O879" s="257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  <c r="AA879" s="186"/>
      <c r="AB879" s="186"/>
      <c r="AC879" s="186"/>
      <c r="AD879" s="186"/>
      <c r="AE879" s="186"/>
      <c r="AF879" s="186"/>
      <c r="AG879" s="186"/>
      <c r="AH879" s="186"/>
      <c r="AI879" s="186"/>
      <c r="AJ879" s="186"/>
      <c r="AK879" s="186"/>
      <c r="AL879" s="186"/>
      <c r="AM879" s="256"/>
      <c r="AN879" s="71"/>
      <c r="AO879" s="231"/>
      <c r="AP879" s="231"/>
    </row>
    <row collapsed="false" customFormat="false" customHeight="false" hidden="false" ht="15.75" outlineLevel="0" r="880">
      <c r="A880" s="229"/>
      <c r="B880" s="38"/>
      <c r="C880" s="71"/>
      <c r="D880" s="55"/>
      <c r="E880" s="56" t="s">
        <v>824</v>
      </c>
      <c r="F880" s="34" t="s">
        <v>823</v>
      </c>
      <c r="G880" s="55" t="s">
        <v>859</v>
      </c>
      <c r="H880" s="55" t="n">
        <v>24</v>
      </c>
      <c r="I880" s="55" t="s">
        <v>859</v>
      </c>
      <c r="J880" s="55" t="n">
        <v>2</v>
      </c>
      <c r="K880" s="71" t="s">
        <v>52</v>
      </c>
      <c r="L880" s="71" t="s">
        <v>52</v>
      </c>
      <c r="M880" s="186" t="n">
        <v>119</v>
      </c>
      <c r="N880" s="186" t="n">
        <v>333</v>
      </c>
      <c r="O880" s="257" t="n">
        <v>65</v>
      </c>
      <c r="P880" s="186" t="s">
        <v>319</v>
      </c>
      <c r="Q880" s="186" t="n">
        <v>20</v>
      </c>
      <c r="R880" s="186" t="s">
        <v>319</v>
      </c>
      <c r="S880" s="186" t="n">
        <v>25</v>
      </c>
      <c r="T880" s="186" t="s">
        <v>319</v>
      </c>
      <c r="U880" s="186" t="n">
        <v>22</v>
      </c>
      <c r="V880" s="186" t="s">
        <v>319</v>
      </c>
      <c r="W880" s="186" t="n">
        <v>29</v>
      </c>
      <c r="X880" s="186" t="s">
        <v>319</v>
      </c>
      <c r="Y880" s="186" t="n">
        <v>19</v>
      </c>
      <c r="Z880" s="186" t="s">
        <v>319</v>
      </c>
      <c r="AA880" s="186" t="n">
        <v>8</v>
      </c>
      <c r="AB880" s="186" t="s">
        <v>319</v>
      </c>
      <c r="AC880" s="186" t="n">
        <v>10</v>
      </c>
      <c r="AD880" s="186" t="s">
        <v>319</v>
      </c>
      <c r="AE880" s="186" t="n">
        <v>21</v>
      </c>
      <c r="AF880" s="186" t="s">
        <v>319</v>
      </c>
      <c r="AG880" s="186" t="n">
        <v>55</v>
      </c>
      <c r="AH880" s="186" t="s">
        <v>319</v>
      </c>
      <c r="AI880" s="186" t="n">
        <v>93</v>
      </c>
      <c r="AJ880" s="186" t="s">
        <v>319</v>
      </c>
      <c r="AK880" s="186" t="n">
        <v>69</v>
      </c>
      <c r="AL880" s="186" t="s">
        <v>319</v>
      </c>
      <c r="AM880" s="256" t="n">
        <f aca="false">O880+Q880+S880+U880+W880+Y880+AA880+AC880+AE880+AG880+AI880+AK880</f>
        <v>436</v>
      </c>
      <c r="AN880" s="71"/>
      <c r="AO880" s="231"/>
      <c r="AP880" s="231"/>
    </row>
    <row collapsed="false" customFormat="false" customHeight="true" hidden="false" ht="15.75" outlineLevel="0" r="881">
      <c r="A881" s="229" t="n">
        <v>483</v>
      </c>
      <c r="B881" s="38" t="n">
        <v>8482</v>
      </c>
      <c r="C881" s="71" t="s">
        <v>863</v>
      </c>
      <c r="D881" s="55" t="s">
        <v>873</v>
      </c>
      <c r="E881" s="56"/>
      <c r="F881" s="34"/>
      <c r="G881" s="55"/>
      <c r="H881" s="55"/>
      <c r="I881" s="55"/>
      <c r="J881" s="55"/>
      <c r="K881" s="71"/>
      <c r="L881" s="71"/>
      <c r="M881" s="186"/>
      <c r="N881" s="186"/>
      <c r="O881" s="257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  <c r="AA881" s="186"/>
      <c r="AB881" s="186"/>
      <c r="AC881" s="186"/>
      <c r="AD881" s="186"/>
      <c r="AE881" s="186"/>
      <c r="AF881" s="186"/>
      <c r="AG881" s="186"/>
      <c r="AH881" s="186"/>
      <c r="AI881" s="186"/>
      <c r="AJ881" s="186"/>
      <c r="AK881" s="186"/>
      <c r="AL881" s="186"/>
      <c r="AM881" s="256"/>
      <c r="AN881" s="71"/>
      <c r="AO881" s="231"/>
      <c r="AP881" s="231"/>
    </row>
    <row collapsed="false" customFormat="false" customHeight="false" hidden="false" ht="15.75" outlineLevel="0" r="882">
      <c r="A882" s="229"/>
      <c r="B882" s="38"/>
      <c r="C882" s="71"/>
      <c r="D882" s="55"/>
      <c r="E882" s="56" t="s">
        <v>824</v>
      </c>
      <c r="F882" s="34" t="s">
        <v>823</v>
      </c>
      <c r="G882" s="55" t="s">
        <v>862</v>
      </c>
      <c r="H882" s="55" t="n">
        <v>24</v>
      </c>
      <c r="I882" s="55" t="s">
        <v>859</v>
      </c>
      <c r="J882" s="55" t="n">
        <v>2</v>
      </c>
      <c r="K882" s="71" t="s">
        <v>52</v>
      </c>
      <c r="L882" s="71" t="s">
        <v>52</v>
      </c>
      <c r="M882" s="186" t="n">
        <v>831</v>
      </c>
      <c r="N882" s="186" t="n">
        <v>1383</v>
      </c>
      <c r="O882" s="257" t="n">
        <v>134</v>
      </c>
      <c r="P882" s="186" t="s">
        <v>319</v>
      </c>
      <c r="Q882" s="186" t="n">
        <v>117</v>
      </c>
      <c r="R882" s="186" t="s">
        <v>319</v>
      </c>
      <c r="S882" s="186" t="n">
        <v>80</v>
      </c>
      <c r="T882" s="186" t="s">
        <v>319</v>
      </c>
      <c r="U882" s="186" t="n">
        <v>60</v>
      </c>
      <c r="V882" s="186" t="s">
        <v>319</v>
      </c>
      <c r="W882" s="186" t="n">
        <v>24</v>
      </c>
      <c r="X882" s="186" t="s">
        <v>319</v>
      </c>
      <c r="Y882" s="186" t="n">
        <v>7</v>
      </c>
      <c r="Z882" s="186" t="s">
        <v>319</v>
      </c>
      <c r="AA882" s="186" t="n">
        <v>12</v>
      </c>
      <c r="AB882" s="186" t="s">
        <v>319</v>
      </c>
      <c r="AC882" s="186" t="n">
        <v>13</v>
      </c>
      <c r="AD882" s="186" t="s">
        <v>319</v>
      </c>
      <c r="AE882" s="186" t="n">
        <v>40</v>
      </c>
      <c r="AF882" s="186" t="s">
        <v>319</v>
      </c>
      <c r="AG882" s="186" t="n">
        <v>96</v>
      </c>
      <c r="AH882" s="186" t="s">
        <v>319</v>
      </c>
      <c r="AI882" s="186" t="n">
        <v>91</v>
      </c>
      <c r="AJ882" s="186" t="s">
        <v>319</v>
      </c>
      <c r="AK882" s="186" t="n">
        <v>62</v>
      </c>
      <c r="AL882" s="186" t="s">
        <v>319</v>
      </c>
      <c r="AM882" s="256" t="n">
        <f aca="false">O882+Q882+S882+U882+W882+Y882+AA882+AC882+AE882+AG882+AI882+AK882</f>
        <v>736</v>
      </c>
      <c r="AN882" s="71"/>
      <c r="AO882" s="231"/>
      <c r="AP882" s="231"/>
    </row>
    <row collapsed="false" customFormat="false" customHeight="true" hidden="false" ht="15.75" outlineLevel="0" r="883">
      <c r="A883" s="229" t="n">
        <v>484</v>
      </c>
      <c r="B883" s="38" t="n">
        <v>8483</v>
      </c>
      <c r="C883" s="71" t="s">
        <v>863</v>
      </c>
      <c r="D883" s="55" t="s">
        <v>873</v>
      </c>
      <c r="E883" s="56"/>
      <c r="F883" s="34"/>
      <c r="G883" s="55"/>
      <c r="H883" s="55"/>
      <c r="I883" s="55"/>
      <c r="J883" s="55"/>
      <c r="K883" s="71"/>
      <c r="L883" s="71"/>
      <c r="M883" s="186"/>
      <c r="N883" s="186"/>
      <c r="O883" s="257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  <c r="AA883" s="186"/>
      <c r="AB883" s="186"/>
      <c r="AC883" s="186"/>
      <c r="AD883" s="186"/>
      <c r="AE883" s="186"/>
      <c r="AF883" s="186"/>
      <c r="AG883" s="186"/>
      <c r="AH883" s="186"/>
      <c r="AI883" s="186"/>
      <c r="AJ883" s="186"/>
      <c r="AK883" s="186"/>
      <c r="AL883" s="186"/>
      <c r="AM883" s="256"/>
      <c r="AN883" s="71"/>
      <c r="AO883" s="231"/>
      <c r="AP883" s="231"/>
    </row>
    <row collapsed="false" customFormat="false" customHeight="false" hidden="false" ht="15.75" outlineLevel="0" r="884">
      <c r="A884" s="229"/>
      <c r="B884" s="38"/>
      <c r="C884" s="71"/>
      <c r="D884" s="55"/>
      <c r="E884" s="56" t="s">
        <v>824</v>
      </c>
      <c r="F884" s="34" t="s">
        <v>823</v>
      </c>
      <c r="G884" s="55" t="s">
        <v>862</v>
      </c>
      <c r="H884" s="55" t="n">
        <v>39</v>
      </c>
      <c r="I884" s="55" t="s">
        <v>859</v>
      </c>
      <c r="J884" s="55" t="n">
        <v>3</v>
      </c>
      <c r="K884" s="71" t="s">
        <v>52</v>
      </c>
      <c r="L884" s="71" t="s">
        <v>52</v>
      </c>
      <c r="M884" s="186" t="n">
        <v>9644</v>
      </c>
      <c r="N884" s="186" t="n">
        <v>9727</v>
      </c>
      <c r="O884" s="257" t="n">
        <v>1212</v>
      </c>
      <c r="P884" s="186" t="s">
        <v>319</v>
      </c>
      <c r="Q884" s="186" t="n">
        <v>893</v>
      </c>
      <c r="R884" s="186" t="s">
        <v>319</v>
      </c>
      <c r="S884" s="186" t="n">
        <v>721</v>
      </c>
      <c r="T884" s="186" t="s">
        <v>319</v>
      </c>
      <c r="U884" s="186" t="n">
        <v>686</v>
      </c>
      <c r="V884" s="186" t="s">
        <v>319</v>
      </c>
      <c r="W884" s="186" t="n">
        <v>699</v>
      </c>
      <c r="X884" s="186" t="s">
        <v>319</v>
      </c>
      <c r="Y884" s="186" t="n">
        <v>536</v>
      </c>
      <c r="Z884" s="186" t="s">
        <v>319</v>
      </c>
      <c r="AA884" s="186" t="n">
        <v>492</v>
      </c>
      <c r="AB884" s="186" t="s">
        <v>319</v>
      </c>
      <c r="AC884" s="186" t="n">
        <v>561</v>
      </c>
      <c r="AD884" s="186" t="s">
        <v>319</v>
      </c>
      <c r="AE884" s="186" t="n">
        <v>719</v>
      </c>
      <c r="AF884" s="186" t="s">
        <v>319</v>
      </c>
      <c r="AG884" s="186" t="n">
        <v>777</v>
      </c>
      <c r="AH884" s="186" t="s">
        <v>319</v>
      </c>
      <c r="AI884" s="186" t="n">
        <v>1066</v>
      </c>
      <c r="AJ884" s="186" t="s">
        <v>319</v>
      </c>
      <c r="AK884" s="186" t="n">
        <v>924</v>
      </c>
      <c r="AL884" s="186" t="s">
        <v>319</v>
      </c>
      <c r="AM884" s="256" t="n">
        <f aca="false">O884+Q884+S884+U884+W884+Y884+AA884+AC884+AE884+AG884+AI884+AK884</f>
        <v>9286</v>
      </c>
      <c r="AN884" s="71"/>
      <c r="AO884" s="231"/>
      <c r="AP884" s="231"/>
    </row>
    <row collapsed="false" customFormat="false" customHeight="true" hidden="false" ht="15.75" outlineLevel="0" r="885">
      <c r="A885" s="229" t="n">
        <v>485</v>
      </c>
      <c r="B885" s="38" t="n">
        <v>8484</v>
      </c>
      <c r="C885" s="71" t="s">
        <v>863</v>
      </c>
      <c r="D885" s="55" t="s">
        <v>873</v>
      </c>
      <c r="E885" s="56"/>
      <c r="F885" s="34"/>
      <c r="G885" s="55"/>
      <c r="H885" s="55"/>
      <c r="I885" s="55"/>
      <c r="J885" s="55"/>
      <c r="K885" s="71"/>
      <c r="L885" s="71"/>
      <c r="M885" s="186"/>
      <c r="N885" s="186"/>
      <c r="O885" s="257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  <c r="AA885" s="186"/>
      <c r="AB885" s="186"/>
      <c r="AC885" s="186"/>
      <c r="AD885" s="186"/>
      <c r="AE885" s="186"/>
      <c r="AF885" s="186"/>
      <c r="AG885" s="186"/>
      <c r="AH885" s="186"/>
      <c r="AI885" s="186"/>
      <c r="AJ885" s="186"/>
      <c r="AK885" s="186"/>
      <c r="AL885" s="186"/>
      <c r="AM885" s="256"/>
      <c r="AN885" s="71"/>
      <c r="AO885" s="231"/>
      <c r="AP885" s="231"/>
    </row>
    <row collapsed="false" customFormat="false" customHeight="false" hidden="false" ht="15.75" outlineLevel="0" r="886">
      <c r="A886" s="229"/>
      <c r="B886" s="38"/>
      <c r="C886" s="71"/>
      <c r="D886" s="55"/>
      <c r="E886" s="56" t="s">
        <v>824</v>
      </c>
      <c r="F886" s="34" t="s">
        <v>823</v>
      </c>
      <c r="G886" s="55" t="s">
        <v>862</v>
      </c>
      <c r="H886" s="55" t="n">
        <v>39</v>
      </c>
      <c r="I886" s="55" t="s">
        <v>859</v>
      </c>
      <c r="J886" s="55" t="n">
        <v>3</v>
      </c>
      <c r="K886" s="71" t="s">
        <v>52</v>
      </c>
      <c r="L886" s="71" t="s">
        <v>52</v>
      </c>
      <c r="M886" s="186" t="n">
        <v>5244</v>
      </c>
      <c r="N886" s="186" t="n">
        <v>4543</v>
      </c>
      <c r="O886" s="257" t="n">
        <v>456</v>
      </c>
      <c r="P886" s="186" t="s">
        <v>319</v>
      </c>
      <c r="Q886" s="186" t="n">
        <v>455</v>
      </c>
      <c r="R886" s="186" t="s">
        <v>319</v>
      </c>
      <c r="S886" s="186" t="n">
        <v>345</v>
      </c>
      <c r="T886" s="186" t="s">
        <v>319</v>
      </c>
      <c r="U886" s="186" t="n">
        <v>334</v>
      </c>
      <c r="V886" s="186" t="s">
        <v>319</v>
      </c>
      <c r="W886" s="186" t="n">
        <v>213</v>
      </c>
      <c r="X886" s="186" t="s">
        <v>319</v>
      </c>
      <c r="Y886" s="186" t="n">
        <v>354</v>
      </c>
      <c r="Z886" s="186" t="s">
        <v>319</v>
      </c>
      <c r="AA886" s="186" t="n">
        <v>82</v>
      </c>
      <c r="AB886" s="186" t="s">
        <v>319</v>
      </c>
      <c r="AC886" s="186" t="n">
        <v>202</v>
      </c>
      <c r="AD886" s="186" t="s">
        <v>319</v>
      </c>
      <c r="AE886" s="186" t="n">
        <v>277</v>
      </c>
      <c r="AF886" s="186" t="s">
        <v>319</v>
      </c>
      <c r="AG886" s="186" t="n">
        <v>270</v>
      </c>
      <c r="AH886" s="186" t="s">
        <v>319</v>
      </c>
      <c r="AI886" s="186" t="n">
        <v>349</v>
      </c>
      <c r="AJ886" s="186" t="s">
        <v>319</v>
      </c>
      <c r="AK886" s="186" t="n">
        <v>460</v>
      </c>
      <c r="AL886" s="186" t="s">
        <v>319</v>
      </c>
      <c r="AM886" s="256" t="n">
        <f aca="false">O886+Q886+S886+U886+W886+Y886+AA886+AC886+AE886+AG886+AI886+AK886</f>
        <v>3797</v>
      </c>
      <c r="AN886" s="71"/>
      <c r="AO886" s="231"/>
      <c r="AP886" s="231"/>
    </row>
    <row collapsed="false" customFormat="false" customHeight="true" hidden="false" ht="15.75" outlineLevel="0" r="887">
      <c r="A887" s="229" t="n">
        <v>486</v>
      </c>
      <c r="B887" s="38" t="n">
        <v>8485</v>
      </c>
      <c r="C887" s="71" t="s">
        <v>863</v>
      </c>
      <c r="D887" s="55" t="s">
        <v>873</v>
      </c>
      <c r="E887" s="56"/>
      <c r="F887" s="34"/>
      <c r="G887" s="55"/>
      <c r="H887" s="55"/>
      <c r="I887" s="55"/>
      <c r="J887" s="55"/>
      <c r="K887" s="71"/>
      <c r="L887" s="71"/>
      <c r="M887" s="186"/>
      <c r="N887" s="186"/>
      <c r="O887" s="257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  <c r="AA887" s="186"/>
      <c r="AB887" s="186"/>
      <c r="AC887" s="186"/>
      <c r="AD887" s="186"/>
      <c r="AE887" s="186"/>
      <c r="AF887" s="186"/>
      <c r="AG887" s="186"/>
      <c r="AH887" s="186"/>
      <c r="AI887" s="186"/>
      <c r="AJ887" s="186"/>
      <c r="AK887" s="186"/>
      <c r="AL887" s="186"/>
      <c r="AM887" s="256"/>
      <c r="AN887" s="71"/>
      <c r="AO887" s="231"/>
      <c r="AP887" s="231"/>
    </row>
    <row collapsed="false" customFormat="false" customHeight="false" hidden="false" ht="15.75" outlineLevel="0" r="888">
      <c r="A888" s="229"/>
      <c r="B888" s="38"/>
      <c r="C888" s="71"/>
      <c r="D888" s="55"/>
      <c r="E888" s="56" t="s">
        <v>824</v>
      </c>
      <c r="F888" s="34" t="s">
        <v>823</v>
      </c>
      <c r="G888" s="55" t="s">
        <v>859</v>
      </c>
      <c r="H888" s="55" t="n">
        <v>31</v>
      </c>
      <c r="I888" s="55" t="s">
        <v>859</v>
      </c>
      <c r="J888" s="55" t="n">
        <v>3</v>
      </c>
      <c r="K888" s="71" t="s">
        <v>52</v>
      </c>
      <c r="L888" s="71" t="s">
        <v>52</v>
      </c>
      <c r="M888" s="186" t="n">
        <v>4717</v>
      </c>
      <c r="N888" s="186" t="n">
        <v>5214</v>
      </c>
      <c r="O888" s="257" t="n">
        <v>510</v>
      </c>
      <c r="P888" s="186" t="s">
        <v>319</v>
      </c>
      <c r="Q888" s="186" t="n">
        <v>360</v>
      </c>
      <c r="R888" s="186" t="s">
        <v>319</v>
      </c>
      <c r="S888" s="186" t="n">
        <v>296</v>
      </c>
      <c r="T888" s="186" t="s">
        <v>319</v>
      </c>
      <c r="U888" s="186" t="n">
        <v>274</v>
      </c>
      <c r="V888" s="186" t="s">
        <v>319</v>
      </c>
      <c r="W888" s="186" t="n">
        <v>268</v>
      </c>
      <c r="X888" s="186" t="s">
        <v>319</v>
      </c>
      <c r="Y888" s="186" t="n">
        <v>177</v>
      </c>
      <c r="Z888" s="186" t="s">
        <v>319</v>
      </c>
      <c r="AA888" s="186" t="n">
        <v>175</v>
      </c>
      <c r="AB888" s="186" t="s">
        <v>319</v>
      </c>
      <c r="AC888" s="186" t="n">
        <v>182</v>
      </c>
      <c r="AD888" s="186" t="s">
        <v>319</v>
      </c>
      <c r="AE888" s="186" t="n">
        <v>298</v>
      </c>
      <c r="AF888" s="186" t="s">
        <v>319</v>
      </c>
      <c r="AG888" s="186" t="n">
        <v>305</v>
      </c>
      <c r="AH888" s="186" t="s">
        <v>319</v>
      </c>
      <c r="AI888" s="186" t="n">
        <v>346</v>
      </c>
      <c r="AJ888" s="186" t="s">
        <v>319</v>
      </c>
      <c r="AK888" s="186" t="n">
        <v>353</v>
      </c>
      <c r="AL888" s="186" t="s">
        <v>319</v>
      </c>
      <c r="AM888" s="256" t="n">
        <f aca="false">O888+Q888+S888+U888+W888+Y888+AA888+AC888+AE888+AG888+AI888+AK888</f>
        <v>3544</v>
      </c>
      <c r="AN888" s="71"/>
      <c r="AO888" s="231"/>
      <c r="AP888" s="231"/>
    </row>
    <row collapsed="false" customFormat="false" customHeight="true" hidden="false" ht="15.75" outlineLevel="0" r="889">
      <c r="A889" s="229" t="n">
        <v>487</v>
      </c>
      <c r="B889" s="38" t="n">
        <v>8486</v>
      </c>
      <c r="C889" s="71" t="s">
        <v>863</v>
      </c>
      <c r="D889" s="55" t="s">
        <v>873</v>
      </c>
      <c r="E889" s="56"/>
      <c r="F889" s="34"/>
      <c r="G889" s="55"/>
      <c r="H889" s="55"/>
      <c r="I889" s="55"/>
      <c r="J889" s="55"/>
      <c r="K889" s="71"/>
      <c r="L889" s="71"/>
      <c r="M889" s="186"/>
      <c r="N889" s="186"/>
      <c r="O889" s="257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  <c r="AA889" s="186"/>
      <c r="AB889" s="186"/>
      <c r="AC889" s="186"/>
      <c r="AD889" s="186"/>
      <c r="AE889" s="186"/>
      <c r="AF889" s="186"/>
      <c r="AG889" s="186"/>
      <c r="AH889" s="186"/>
      <c r="AI889" s="186"/>
      <c r="AJ889" s="186"/>
      <c r="AK889" s="186"/>
      <c r="AL889" s="186"/>
      <c r="AM889" s="256"/>
      <c r="AN889" s="71"/>
      <c r="AO889" s="231"/>
      <c r="AP889" s="231"/>
    </row>
    <row collapsed="false" customFormat="false" customHeight="false" hidden="false" ht="15.75" outlineLevel="0" r="890">
      <c r="A890" s="229"/>
      <c r="B890" s="38"/>
      <c r="C890" s="71"/>
      <c r="D890" s="55"/>
      <c r="E890" s="56" t="s">
        <v>824</v>
      </c>
      <c r="F890" s="34" t="s">
        <v>823</v>
      </c>
      <c r="G890" s="55" t="s">
        <v>859</v>
      </c>
      <c r="H890" s="55" t="n">
        <v>31</v>
      </c>
      <c r="I890" s="55" t="s">
        <v>859</v>
      </c>
      <c r="J890" s="55" t="n">
        <v>3</v>
      </c>
      <c r="K890" s="71" t="s">
        <v>52</v>
      </c>
      <c r="L890" s="71" t="s">
        <v>52</v>
      </c>
      <c r="M890" s="186" t="n">
        <v>4241</v>
      </c>
      <c r="N890" s="186" t="n">
        <v>3560</v>
      </c>
      <c r="O890" s="257" t="n">
        <v>424</v>
      </c>
      <c r="P890" s="186" t="s">
        <v>319</v>
      </c>
      <c r="Q890" s="186" t="n">
        <v>314</v>
      </c>
      <c r="R890" s="186" t="s">
        <v>319</v>
      </c>
      <c r="S890" s="186" t="n">
        <v>266</v>
      </c>
      <c r="T890" s="186" t="s">
        <v>319</v>
      </c>
      <c r="U890" s="186" t="n">
        <v>231</v>
      </c>
      <c r="V890" s="186" t="s">
        <v>319</v>
      </c>
      <c r="W890" s="186" t="n">
        <v>271</v>
      </c>
      <c r="X890" s="186" t="s">
        <v>319</v>
      </c>
      <c r="Y890" s="186" t="n">
        <v>261</v>
      </c>
      <c r="Z890" s="186" t="s">
        <v>319</v>
      </c>
      <c r="AA890" s="186" t="n">
        <v>257</v>
      </c>
      <c r="AB890" s="186" t="s">
        <v>319</v>
      </c>
      <c r="AC890" s="186" t="n">
        <v>246</v>
      </c>
      <c r="AD890" s="186" t="s">
        <v>319</v>
      </c>
      <c r="AE890" s="186" t="n">
        <v>305</v>
      </c>
      <c r="AF890" s="186" t="s">
        <v>319</v>
      </c>
      <c r="AG890" s="186" t="n">
        <v>450</v>
      </c>
      <c r="AH890" s="186" t="s">
        <v>319</v>
      </c>
      <c r="AI890" s="186" t="n">
        <v>393</v>
      </c>
      <c r="AJ890" s="186" t="s">
        <v>319</v>
      </c>
      <c r="AK890" s="186" t="n">
        <v>413</v>
      </c>
      <c r="AL890" s="186" t="s">
        <v>319</v>
      </c>
      <c r="AM890" s="256" t="n">
        <f aca="false">O890+Q890+S890+U890+W890+Y890+AA890+AC890+AE890+AG890+AI890+AK890</f>
        <v>3831</v>
      </c>
      <c r="AN890" s="71"/>
      <c r="AO890" s="231"/>
      <c r="AP890" s="231"/>
    </row>
    <row collapsed="false" customFormat="false" customHeight="true" hidden="false" ht="15.75" outlineLevel="0" r="891">
      <c r="A891" s="229" t="n">
        <v>488</v>
      </c>
      <c r="B891" s="38" t="n">
        <v>8487</v>
      </c>
      <c r="C891" s="71" t="s">
        <v>863</v>
      </c>
      <c r="D891" s="55" t="s">
        <v>873</v>
      </c>
      <c r="E891" s="56"/>
      <c r="F891" s="34"/>
      <c r="G891" s="55"/>
      <c r="H891" s="55"/>
      <c r="I891" s="55"/>
      <c r="J891" s="55"/>
      <c r="K891" s="71"/>
      <c r="L891" s="71"/>
      <c r="M891" s="186"/>
      <c r="N891" s="186"/>
      <c r="O891" s="257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  <c r="AA891" s="186"/>
      <c r="AB891" s="186"/>
      <c r="AC891" s="186"/>
      <c r="AD891" s="186"/>
      <c r="AE891" s="186"/>
      <c r="AF891" s="186"/>
      <c r="AG891" s="186"/>
      <c r="AH891" s="186"/>
      <c r="AI891" s="186"/>
      <c r="AJ891" s="186"/>
      <c r="AK891" s="186"/>
      <c r="AL891" s="186"/>
      <c r="AM891" s="256"/>
      <c r="AN891" s="71"/>
      <c r="AO891" s="231"/>
      <c r="AP891" s="231"/>
    </row>
    <row collapsed="false" customFormat="false" customHeight="false" hidden="false" ht="15.75" outlineLevel="0" r="892">
      <c r="A892" s="229"/>
      <c r="B892" s="38"/>
      <c r="C892" s="71"/>
      <c r="D892" s="55"/>
      <c r="E892" s="56" t="s">
        <v>824</v>
      </c>
      <c r="F892" s="34" t="s">
        <v>823</v>
      </c>
      <c r="G892" s="55" t="s">
        <v>859</v>
      </c>
      <c r="H892" s="55" t="n">
        <v>31</v>
      </c>
      <c r="I892" s="55" t="s">
        <v>862</v>
      </c>
      <c r="J892" s="55" t="n">
        <v>3</v>
      </c>
      <c r="K892" s="71" t="s">
        <v>52</v>
      </c>
      <c r="L892" s="71" t="s">
        <v>52</v>
      </c>
      <c r="M892" s="186" t="n">
        <v>2455</v>
      </c>
      <c r="N892" s="186" t="n">
        <v>2826</v>
      </c>
      <c r="O892" s="257" t="n">
        <v>365</v>
      </c>
      <c r="P892" s="186" t="s">
        <v>319</v>
      </c>
      <c r="Q892" s="186" t="n">
        <v>244</v>
      </c>
      <c r="R892" s="186" t="s">
        <v>319</v>
      </c>
      <c r="S892" s="186" t="n">
        <v>255</v>
      </c>
      <c r="T892" s="186" t="s">
        <v>319</v>
      </c>
      <c r="U892" s="186" t="n">
        <v>234</v>
      </c>
      <c r="V892" s="186" t="s">
        <v>319</v>
      </c>
      <c r="W892" s="186" t="n">
        <v>196</v>
      </c>
      <c r="X892" s="186" t="s">
        <v>319</v>
      </c>
      <c r="Y892" s="186" t="n">
        <v>109</v>
      </c>
      <c r="Z892" s="186" t="s">
        <v>319</v>
      </c>
      <c r="AA892" s="186" t="n">
        <v>116</v>
      </c>
      <c r="AB892" s="186" t="s">
        <v>319</v>
      </c>
      <c r="AC892" s="186" t="n">
        <v>149</v>
      </c>
      <c r="AD892" s="186" t="s">
        <v>319</v>
      </c>
      <c r="AE892" s="186" t="n">
        <v>130</v>
      </c>
      <c r="AF892" s="186" t="s">
        <v>319</v>
      </c>
      <c r="AG892" s="186" t="n">
        <v>300</v>
      </c>
      <c r="AH892" s="186" t="s">
        <v>319</v>
      </c>
      <c r="AI892" s="186" t="n">
        <v>265</v>
      </c>
      <c r="AJ892" s="186" t="s">
        <v>319</v>
      </c>
      <c r="AK892" s="186" t="n">
        <v>24400</v>
      </c>
      <c r="AL892" s="186" t="s">
        <v>319</v>
      </c>
      <c r="AM892" s="256" t="n">
        <f aca="false">O892+Q892+S892+U892+W892+Y892+AA892+AC892+AE892+AG892+AI892+AK892</f>
        <v>26763</v>
      </c>
      <c r="AN892" s="71"/>
      <c r="AO892" s="231"/>
      <c r="AP892" s="231"/>
    </row>
    <row collapsed="false" customFormat="false" customHeight="true" hidden="false" ht="15.75" outlineLevel="0" r="893">
      <c r="A893" s="229" t="n">
        <v>489</v>
      </c>
      <c r="B893" s="38" t="n">
        <v>8488</v>
      </c>
      <c r="C893" s="71" t="s">
        <v>863</v>
      </c>
      <c r="D893" s="55" t="s">
        <v>873</v>
      </c>
      <c r="E893" s="56"/>
      <c r="F893" s="34"/>
      <c r="G893" s="55"/>
      <c r="H893" s="55"/>
      <c r="I893" s="55"/>
      <c r="J893" s="55"/>
      <c r="K893" s="71"/>
      <c r="L893" s="71"/>
      <c r="M893" s="186"/>
      <c r="N893" s="186"/>
      <c r="O893" s="257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  <c r="AA893" s="186"/>
      <c r="AB893" s="186"/>
      <c r="AC893" s="186"/>
      <c r="AD893" s="186"/>
      <c r="AE893" s="186"/>
      <c r="AF893" s="186"/>
      <c r="AG893" s="186"/>
      <c r="AH893" s="186"/>
      <c r="AI893" s="186"/>
      <c r="AJ893" s="186"/>
      <c r="AK893" s="186"/>
      <c r="AL893" s="186"/>
      <c r="AM893" s="256"/>
      <c r="AN893" s="71"/>
      <c r="AO893" s="231"/>
      <c r="AP893" s="231"/>
    </row>
    <row collapsed="false" customFormat="false" customHeight="false" hidden="false" ht="15.75" outlineLevel="0" r="894">
      <c r="A894" s="229"/>
      <c r="B894" s="38"/>
      <c r="C894" s="71"/>
      <c r="D894" s="55"/>
      <c r="E894" s="56" t="s">
        <v>824</v>
      </c>
      <c r="F894" s="34" t="s">
        <v>823</v>
      </c>
      <c r="G894" s="55" t="s">
        <v>859</v>
      </c>
      <c r="H894" s="55" t="n">
        <v>31</v>
      </c>
      <c r="I894" s="55" t="s">
        <v>862</v>
      </c>
      <c r="J894" s="55" t="n">
        <v>3</v>
      </c>
      <c r="K894" s="71" t="s">
        <v>52</v>
      </c>
      <c r="L894" s="71" t="s">
        <v>52</v>
      </c>
      <c r="M894" s="186" t="n">
        <v>3570</v>
      </c>
      <c r="N894" s="186" t="n">
        <v>3624</v>
      </c>
      <c r="O894" s="257" t="n">
        <v>481</v>
      </c>
      <c r="P894" s="186" t="s">
        <v>319</v>
      </c>
      <c r="Q894" s="186" t="n">
        <v>341</v>
      </c>
      <c r="R894" s="186" t="s">
        <v>319</v>
      </c>
      <c r="S894" s="186" t="n">
        <v>255</v>
      </c>
      <c r="T894" s="186" t="s">
        <v>319</v>
      </c>
      <c r="U894" s="186" t="n">
        <v>221</v>
      </c>
      <c r="V894" s="186" t="s">
        <v>319</v>
      </c>
      <c r="W894" s="186" t="n">
        <v>211</v>
      </c>
      <c r="X894" s="186" t="s">
        <v>319</v>
      </c>
      <c r="Y894" s="186" t="n">
        <v>255</v>
      </c>
      <c r="Z894" s="186" t="s">
        <v>319</v>
      </c>
      <c r="AA894" s="186" t="n">
        <v>178</v>
      </c>
      <c r="AB894" s="186" t="s">
        <v>319</v>
      </c>
      <c r="AC894" s="186" t="n">
        <v>182</v>
      </c>
      <c r="AD894" s="186" t="s">
        <v>319</v>
      </c>
      <c r="AE894" s="186" t="n">
        <v>238</v>
      </c>
      <c r="AF894" s="186" t="s">
        <v>319</v>
      </c>
      <c r="AG894" s="186" t="n">
        <v>369</v>
      </c>
      <c r="AH894" s="186" t="s">
        <v>319</v>
      </c>
      <c r="AI894" s="186" t="n">
        <v>317</v>
      </c>
      <c r="AJ894" s="186" t="s">
        <v>319</v>
      </c>
      <c r="AK894" s="186" t="n">
        <v>350</v>
      </c>
      <c r="AL894" s="186" t="s">
        <v>319</v>
      </c>
      <c r="AM894" s="256" t="n">
        <f aca="false">O894+Q894+S894+U894+W894+Y894+AA894+AC894+AE894+AG894+AI894+AK894</f>
        <v>3398</v>
      </c>
      <c r="AN894" s="71"/>
      <c r="AO894" s="231"/>
      <c r="AP894" s="231"/>
    </row>
    <row collapsed="false" customFormat="false" customHeight="true" hidden="false" ht="15.75" outlineLevel="0" r="895">
      <c r="A895" s="229" t="n">
        <v>490</v>
      </c>
      <c r="B895" s="38" t="n">
        <v>8489</v>
      </c>
      <c r="C895" s="71" t="s">
        <v>863</v>
      </c>
      <c r="D895" s="55" t="s">
        <v>873</v>
      </c>
      <c r="E895" s="56"/>
      <c r="F895" s="34"/>
      <c r="G895" s="55"/>
      <c r="H895" s="55"/>
      <c r="I895" s="55"/>
      <c r="J895" s="55"/>
      <c r="K895" s="71"/>
      <c r="L895" s="71"/>
      <c r="M895" s="186"/>
      <c r="N895" s="186"/>
      <c r="O895" s="257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  <c r="AA895" s="186"/>
      <c r="AB895" s="186"/>
      <c r="AC895" s="186"/>
      <c r="AD895" s="186"/>
      <c r="AE895" s="186"/>
      <c r="AF895" s="186"/>
      <c r="AG895" s="186"/>
      <c r="AH895" s="186"/>
      <c r="AI895" s="186"/>
      <c r="AJ895" s="186"/>
      <c r="AK895" s="186"/>
      <c r="AL895" s="186"/>
      <c r="AM895" s="256"/>
      <c r="AN895" s="71"/>
      <c r="AO895" s="231"/>
      <c r="AP895" s="231"/>
    </row>
    <row collapsed="false" customFormat="false" customHeight="false" hidden="false" ht="15.75" outlineLevel="0" r="896">
      <c r="A896" s="229"/>
      <c r="B896" s="38"/>
      <c r="C896" s="71"/>
      <c r="D896" s="55"/>
      <c r="E896" s="56" t="s">
        <v>824</v>
      </c>
      <c r="F896" s="34" t="s">
        <v>823</v>
      </c>
      <c r="G896" s="55" t="s">
        <v>859</v>
      </c>
      <c r="H896" s="55" t="n">
        <v>26</v>
      </c>
      <c r="I896" s="55" t="s">
        <v>862</v>
      </c>
      <c r="J896" s="55" t="n">
        <v>2</v>
      </c>
      <c r="K896" s="71" t="s">
        <v>52</v>
      </c>
      <c r="L896" s="71" t="s">
        <v>52</v>
      </c>
      <c r="M896" s="186" t="n">
        <v>2582</v>
      </c>
      <c r="N896" s="186" t="n">
        <v>2171</v>
      </c>
      <c r="O896" s="257" t="n">
        <v>353</v>
      </c>
      <c r="P896" s="186" t="s">
        <v>319</v>
      </c>
      <c r="Q896" s="186" t="n">
        <v>244</v>
      </c>
      <c r="R896" s="186" t="s">
        <v>319</v>
      </c>
      <c r="S896" s="186" t="n">
        <v>192</v>
      </c>
      <c r="T896" s="186" t="s">
        <v>319</v>
      </c>
      <c r="U896" s="186" t="n">
        <v>158</v>
      </c>
      <c r="V896" s="186" t="s">
        <v>319</v>
      </c>
      <c r="W896" s="186" t="n">
        <v>173</v>
      </c>
      <c r="X896" s="186" t="s">
        <v>319</v>
      </c>
      <c r="Y896" s="186" t="n">
        <v>112</v>
      </c>
      <c r="Z896" s="186" t="s">
        <v>319</v>
      </c>
      <c r="AA896" s="186" t="n">
        <v>141</v>
      </c>
      <c r="AB896" s="186" t="s">
        <v>319</v>
      </c>
      <c r="AC896" s="186" t="n">
        <v>154</v>
      </c>
      <c r="AD896" s="186" t="s">
        <v>319</v>
      </c>
      <c r="AE896" s="186" t="n">
        <v>163</v>
      </c>
      <c r="AF896" s="186" t="s">
        <v>319</v>
      </c>
      <c r="AG896" s="186" t="n">
        <v>254</v>
      </c>
      <c r="AH896" s="186" t="s">
        <v>319</v>
      </c>
      <c r="AI896" s="186" t="n">
        <v>250</v>
      </c>
      <c r="AJ896" s="186" t="s">
        <v>319</v>
      </c>
      <c r="AK896" s="186" t="n">
        <v>258</v>
      </c>
      <c r="AL896" s="186" t="s">
        <v>319</v>
      </c>
      <c r="AM896" s="256" t="n">
        <f aca="false">O896+Q896+S896+U896+W896+Y896+AA896+AC896+AE896+AG896+AI896+AK896</f>
        <v>2452</v>
      </c>
      <c r="AN896" s="71"/>
      <c r="AO896" s="231"/>
      <c r="AP896" s="231"/>
    </row>
    <row collapsed="false" customFormat="false" customHeight="true" hidden="false" ht="15.75" outlineLevel="0" r="897">
      <c r="A897" s="229" t="n">
        <v>491</v>
      </c>
      <c r="B897" s="38" t="n">
        <v>8490</v>
      </c>
      <c r="C897" s="71" t="s">
        <v>863</v>
      </c>
      <c r="D897" s="55" t="s">
        <v>873</v>
      </c>
      <c r="E897" s="56"/>
      <c r="F897" s="34"/>
      <c r="G897" s="55"/>
      <c r="H897" s="55"/>
      <c r="I897" s="55"/>
      <c r="J897" s="55"/>
      <c r="K897" s="71"/>
      <c r="L897" s="71"/>
      <c r="M897" s="186"/>
      <c r="N897" s="186"/>
      <c r="O897" s="257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  <c r="AA897" s="186"/>
      <c r="AB897" s="186"/>
      <c r="AC897" s="186"/>
      <c r="AD897" s="186"/>
      <c r="AE897" s="186"/>
      <c r="AF897" s="186"/>
      <c r="AG897" s="186"/>
      <c r="AH897" s="186"/>
      <c r="AI897" s="186"/>
      <c r="AJ897" s="186"/>
      <c r="AK897" s="186"/>
      <c r="AL897" s="186"/>
      <c r="AM897" s="256"/>
      <c r="AN897" s="71"/>
      <c r="AO897" s="231"/>
      <c r="AP897" s="231"/>
    </row>
    <row collapsed="false" customFormat="false" customHeight="false" hidden="false" ht="15.75" outlineLevel="0" r="898">
      <c r="A898" s="229"/>
      <c r="B898" s="38"/>
      <c r="C898" s="71"/>
      <c r="D898" s="55"/>
      <c r="E898" s="56" t="s">
        <v>824</v>
      </c>
      <c r="F898" s="34" t="s">
        <v>823</v>
      </c>
      <c r="G898" s="55" t="s">
        <v>859</v>
      </c>
      <c r="H898" s="55" t="n">
        <v>26</v>
      </c>
      <c r="I898" s="55" t="s">
        <v>862</v>
      </c>
      <c r="J898" s="55" t="n">
        <v>2</v>
      </c>
      <c r="K898" s="71" t="s">
        <v>52</v>
      </c>
      <c r="L898" s="71" t="s">
        <v>52</v>
      </c>
      <c r="M898" s="186" t="n">
        <v>1344</v>
      </c>
      <c r="N898" s="186" t="n">
        <v>1356</v>
      </c>
      <c r="O898" s="257" t="n">
        <v>152</v>
      </c>
      <c r="P898" s="186" t="s">
        <v>319</v>
      </c>
      <c r="Q898" s="186" t="n">
        <v>180</v>
      </c>
      <c r="R898" s="186" t="s">
        <v>319</v>
      </c>
      <c r="S898" s="186" t="n">
        <v>140</v>
      </c>
      <c r="T898" s="186" t="s">
        <v>319</v>
      </c>
      <c r="U898" s="186" t="n">
        <v>126</v>
      </c>
      <c r="V898" s="186" t="s">
        <v>319</v>
      </c>
      <c r="W898" s="186" t="n">
        <v>80</v>
      </c>
      <c r="X898" s="186" t="s">
        <v>319</v>
      </c>
      <c r="Y898" s="186" t="n">
        <v>57</v>
      </c>
      <c r="Z898" s="186" t="s">
        <v>319</v>
      </c>
      <c r="AA898" s="186" t="n">
        <v>40</v>
      </c>
      <c r="AB898" s="186" t="s">
        <v>319</v>
      </c>
      <c r="AC898" s="186" t="n">
        <v>102</v>
      </c>
      <c r="AD898" s="186" t="s">
        <v>319</v>
      </c>
      <c r="AE898" s="186" t="n">
        <v>218</v>
      </c>
      <c r="AF898" s="186" t="s">
        <v>319</v>
      </c>
      <c r="AG898" s="186" t="n">
        <v>128</v>
      </c>
      <c r="AH898" s="186" t="s">
        <v>319</v>
      </c>
      <c r="AI898" s="186" t="n">
        <v>83</v>
      </c>
      <c r="AJ898" s="186" t="s">
        <v>319</v>
      </c>
      <c r="AK898" s="186" t="n">
        <v>182</v>
      </c>
      <c r="AL898" s="186" t="s">
        <v>319</v>
      </c>
      <c r="AM898" s="256" t="n">
        <f aca="false">O898+Q898+S898+U898+W898+Y898+AA898+AC898+AE898+AG898+AI898+AK898</f>
        <v>1488</v>
      </c>
      <c r="AN898" s="71"/>
      <c r="AO898" s="231"/>
      <c r="AP898" s="231"/>
    </row>
    <row collapsed="false" customFormat="false" customHeight="true" hidden="false" ht="15.75" outlineLevel="0" r="899">
      <c r="A899" s="229" t="n">
        <v>492</v>
      </c>
      <c r="B899" s="38" t="n">
        <v>8491</v>
      </c>
      <c r="C899" s="71" t="s">
        <v>863</v>
      </c>
      <c r="D899" s="55" t="s">
        <v>873</v>
      </c>
      <c r="E899" s="56"/>
      <c r="F899" s="34"/>
      <c r="G899" s="55"/>
      <c r="H899" s="55"/>
      <c r="I899" s="55"/>
      <c r="J899" s="55"/>
      <c r="K899" s="71"/>
      <c r="L899" s="71"/>
      <c r="M899" s="186"/>
      <c r="N899" s="186"/>
      <c r="O899" s="257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  <c r="AA899" s="186"/>
      <c r="AB899" s="186"/>
      <c r="AC899" s="186"/>
      <c r="AD899" s="186"/>
      <c r="AE899" s="186"/>
      <c r="AF899" s="186"/>
      <c r="AG899" s="186"/>
      <c r="AH899" s="186"/>
      <c r="AI899" s="186"/>
      <c r="AJ899" s="186"/>
      <c r="AK899" s="186"/>
      <c r="AL899" s="186"/>
      <c r="AM899" s="256"/>
      <c r="AN899" s="71"/>
      <c r="AO899" s="231"/>
      <c r="AP899" s="231"/>
    </row>
    <row collapsed="false" customFormat="false" customHeight="false" hidden="false" ht="31.5" outlineLevel="0" r="900">
      <c r="A900" s="229"/>
      <c r="B900" s="38"/>
      <c r="C900" s="71"/>
      <c r="D900" s="55"/>
      <c r="E900" s="56" t="s">
        <v>824</v>
      </c>
      <c r="F900" s="34" t="s">
        <v>823</v>
      </c>
      <c r="G900" s="55" t="s">
        <v>879</v>
      </c>
      <c r="H900" s="55" t="n">
        <v>31</v>
      </c>
      <c r="I900" s="55" t="s">
        <v>880</v>
      </c>
      <c r="J900" s="55" t="n">
        <v>3</v>
      </c>
      <c r="K900" s="71" t="s">
        <v>52</v>
      </c>
      <c r="L900" s="71" t="s">
        <v>52</v>
      </c>
      <c r="M900" s="186" t="n">
        <v>2280</v>
      </c>
      <c r="N900" s="186" t="n">
        <v>706</v>
      </c>
      <c r="O900" s="257" t="n">
        <v>84</v>
      </c>
      <c r="P900" s="186" t="s">
        <v>319</v>
      </c>
      <c r="Q900" s="186" t="n">
        <v>66</v>
      </c>
      <c r="R900" s="186" t="s">
        <v>319</v>
      </c>
      <c r="S900" s="186" t="n">
        <v>59</v>
      </c>
      <c r="T900" s="186" t="s">
        <v>319</v>
      </c>
      <c r="U900" s="186" t="n">
        <v>85</v>
      </c>
      <c r="V900" s="186" t="s">
        <v>319</v>
      </c>
      <c r="W900" s="186" t="n">
        <v>43</v>
      </c>
      <c r="X900" s="186" t="s">
        <v>319</v>
      </c>
      <c r="Y900" s="186" t="n">
        <v>31</v>
      </c>
      <c r="Z900" s="186" t="s">
        <v>319</v>
      </c>
      <c r="AA900" s="186" t="n">
        <v>35</v>
      </c>
      <c r="AB900" s="186" t="s">
        <v>319</v>
      </c>
      <c r="AC900" s="186" t="n">
        <v>33</v>
      </c>
      <c r="AD900" s="186" t="s">
        <v>319</v>
      </c>
      <c r="AE900" s="186" t="n">
        <v>32</v>
      </c>
      <c r="AF900" s="186" t="s">
        <v>319</v>
      </c>
      <c r="AG900" s="186" t="n">
        <v>49</v>
      </c>
      <c r="AH900" s="186" t="s">
        <v>319</v>
      </c>
      <c r="AI900" s="186" t="n">
        <v>41</v>
      </c>
      <c r="AJ900" s="186" t="s">
        <v>319</v>
      </c>
      <c r="AK900" s="186" t="n">
        <v>50</v>
      </c>
      <c r="AL900" s="186" t="s">
        <v>319</v>
      </c>
      <c r="AM900" s="256" t="n">
        <f aca="false">O900+Q900+S900+U900+W900+Y900+AA900+AC900+AE900+AG900+AI900+AK900</f>
        <v>608</v>
      </c>
      <c r="AN900" s="71"/>
      <c r="AO900" s="231"/>
      <c r="AP900" s="231"/>
    </row>
    <row collapsed="false" customFormat="false" customHeight="true" hidden="false" ht="15.75" outlineLevel="0" r="901">
      <c r="A901" s="229" t="n">
        <v>493</v>
      </c>
      <c r="B901" s="38" t="n">
        <v>8492</v>
      </c>
      <c r="C901" s="71" t="s">
        <v>863</v>
      </c>
      <c r="D901" s="55" t="s">
        <v>873</v>
      </c>
      <c r="E901" s="56"/>
      <c r="F901" s="34"/>
      <c r="G901" s="55"/>
      <c r="H901" s="55"/>
      <c r="I901" s="55"/>
      <c r="J901" s="55"/>
      <c r="K901" s="71"/>
      <c r="L901" s="71"/>
      <c r="M901" s="186"/>
      <c r="N901" s="186"/>
      <c r="O901" s="257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  <c r="AA901" s="186"/>
      <c r="AB901" s="186"/>
      <c r="AC901" s="186"/>
      <c r="AD901" s="186"/>
      <c r="AE901" s="186"/>
      <c r="AF901" s="186"/>
      <c r="AG901" s="186"/>
      <c r="AH901" s="186"/>
      <c r="AI901" s="186"/>
      <c r="AJ901" s="186"/>
      <c r="AK901" s="186"/>
      <c r="AL901" s="186"/>
      <c r="AM901" s="256"/>
      <c r="AN901" s="71"/>
      <c r="AO901" s="231"/>
      <c r="AP901" s="231"/>
    </row>
    <row collapsed="false" customFormat="false" customHeight="false" hidden="false" ht="15.75" outlineLevel="0" r="902">
      <c r="A902" s="229"/>
      <c r="B902" s="38"/>
      <c r="C902" s="71"/>
      <c r="D902" s="55"/>
      <c r="E902" s="56" t="s">
        <v>824</v>
      </c>
      <c r="F902" s="34" t="s">
        <v>823</v>
      </c>
      <c r="G902" s="55" t="s">
        <v>859</v>
      </c>
      <c r="H902" s="55" t="n">
        <v>31</v>
      </c>
      <c r="I902" s="55" t="s">
        <v>859</v>
      </c>
      <c r="J902" s="55" t="n">
        <v>3</v>
      </c>
      <c r="K902" s="71" t="s">
        <v>52</v>
      </c>
      <c r="L902" s="71" t="s">
        <v>52</v>
      </c>
      <c r="M902" s="186" t="n">
        <v>2613</v>
      </c>
      <c r="N902" s="186" t="n">
        <v>1494</v>
      </c>
      <c r="O902" s="257" t="n">
        <v>236</v>
      </c>
      <c r="P902" s="186" t="s">
        <v>319</v>
      </c>
      <c r="Q902" s="186" t="n">
        <v>197</v>
      </c>
      <c r="R902" s="186" t="s">
        <v>319</v>
      </c>
      <c r="S902" s="186" t="n">
        <v>180</v>
      </c>
      <c r="T902" s="186" t="s">
        <v>319</v>
      </c>
      <c r="U902" s="186" t="n">
        <v>133</v>
      </c>
      <c r="V902" s="186" t="s">
        <v>319</v>
      </c>
      <c r="W902" s="186" t="n">
        <v>66</v>
      </c>
      <c r="X902" s="186" t="s">
        <v>319</v>
      </c>
      <c r="Y902" s="186" t="n">
        <v>26</v>
      </c>
      <c r="Z902" s="186" t="s">
        <v>319</v>
      </c>
      <c r="AA902" s="186" t="n">
        <v>34</v>
      </c>
      <c r="AB902" s="186" t="s">
        <v>319</v>
      </c>
      <c r="AC902" s="186" t="n">
        <v>34</v>
      </c>
      <c r="AD902" s="186" t="s">
        <v>319</v>
      </c>
      <c r="AE902" s="186" t="n">
        <v>34</v>
      </c>
      <c r="AF902" s="186" t="s">
        <v>319</v>
      </c>
      <c r="AG902" s="186" t="n">
        <v>41</v>
      </c>
      <c r="AH902" s="186" t="s">
        <v>319</v>
      </c>
      <c r="AI902" s="186" t="n">
        <v>35</v>
      </c>
      <c r="AJ902" s="186" t="s">
        <v>319</v>
      </c>
      <c r="AK902" s="186" t="n">
        <v>47</v>
      </c>
      <c r="AL902" s="186" t="s">
        <v>319</v>
      </c>
      <c r="AM902" s="256" t="n">
        <f aca="false">O902+Q902+S902+U902+W902+Y902+AA902+AC902+AE902+AG902+AI902+AK902</f>
        <v>1063</v>
      </c>
      <c r="AN902" s="71"/>
      <c r="AO902" s="231"/>
      <c r="AP902" s="231"/>
    </row>
    <row collapsed="false" customFormat="false" customHeight="true" hidden="false" ht="15.75" outlineLevel="0" r="903">
      <c r="A903" s="229" t="n">
        <v>494</v>
      </c>
      <c r="B903" s="38" t="n">
        <v>8493</v>
      </c>
      <c r="C903" s="71" t="s">
        <v>863</v>
      </c>
      <c r="D903" s="55" t="s">
        <v>873</v>
      </c>
      <c r="E903" s="56"/>
      <c r="F903" s="34"/>
      <c r="G903" s="55"/>
      <c r="H903" s="55"/>
      <c r="I903" s="55"/>
      <c r="J903" s="55"/>
      <c r="K903" s="71"/>
      <c r="L903" s="71"/>
      <c r="M903" s="186"/>
      <c r="N903" s="186"/>
      <c r="O903" s="257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  <c r="AA903" s="186"/>
      <c r="AB903" s="186"/>
      <c r="AC903" s="186"/>
      <c r="AD903" s="186"/>
      <c r="AE903" s="186"/>
      <c r="AF903" s="186"/>
      <c r="AG903" s="186"/>
      <c r="AH903" s="186"/>
      <c r="AI903" s="186"/>
      <c r="AJ903" s="186"/>
      <c r="AK903" s="186"/>
      <c r="AL903" s="186"/>
      <c r="AM903" s="256"/>
      <c r="AN903" s="71"/>
      <c r="AO903" s="231"/>
      <c r="AP903" s="231"/>
    </row>
    <row collapsed="false" customFormat="false" customHeight="false" hidden="false" ht="15.75" outlineLevel="0" r="904">
      <c r="A904" s="229"/>
      <c r="B904" s="38"/>
      <c r="C904" s="71"/>
      <c r="D904" s="55"/>
      <c r="E904" s="56" t="s">
        <v>824</v>
      </c>
      <c r="F904" s="34" t="s">
        <v>823</v>
      </c>
      <c r="G904" s="55" t="s">
        <v>859</v>
      </c>
      <c r="H904" s="55" t="n">
        <v>31</v>
      </c>
      <c r="I904" s="55" t="s">
        <v>862</v>
      </c>
      <c r="J904" s="55" t="n">
        <v>3</v>
      </c>
      <c r="K904" s="71" t="s">
        <v>52</v>
      </c>
      <c r="L904" s="71" t="s">
        <v>52</v>
      </c>
      <c r="M904" s="186" t="n">
        <v>4032</v>
      </c>
      <c r="N904" s="186" t="n">
        <v>3699</v>
      </c>
      <c r="O904" s="257" t="n">
        <v>538</v>
      </c>
      <c r="P904" s="186" t="s">
        <v>319</v>
      </c>
      <c r="Q904" s="186" t="n">
        <v>503</v>
      </c>
      <c r="R904" s="186" t="s">
        <v>319</v>
      </c>
      <c r="S904" s="186" t="n">
        <v>311</v>
      </c>
      <c r="T904" s="186" t="s">
        <v>319</v>
      </c>
      <c r="U904" s="186" t="n">
        <v>307</v>
      </c>
      <c r="V904" s="186" t="s">
        <v>319</v>
      </c>
      <c r="W904" s="186" t="n">
        <v>176</v>
      </c>
      <c r="X904" s="186" t="s">
        <v>319</v>
      </c>
      <c r="Y904" s="186" t="n">
        <v>189</v>
      </c>
      <c r="Z904" s="186" t="s">
        <v>319</v>
      </c>
      <c r="AA904" s="186" t="n">
        <v>177</v>
      </c>
      <c r="AB904" s="186" t="s">
        <v>319</v>
      </c>
      <c r="AC904" s="186" t="n">
        <v>159</v>
      </c>
      <c r="AD904" s="186" t="s">
        <v>319</v>
      </c>
      <c r="AE904" s="186" t="n">
        <v>179</v>
      </c>
      <c r="AF904" s="186" t="s">
        <v>319</v>
      </c>
      <c r="AG904" s="186" t="n">
        <v>344</v>
      </c>
      <c r="AH904" s="186" t="s">
        <v>319</v>
      </c>
      <c r="AI904" s="186" t="n">
        <v>307</v>
      </c>
      <c r="AJ904" s="186" t="s">
        <v>319</v>
      </c>
      <c r="AK904" s="186" t="n">
        <v>387</v>
      </c>
      <c r="AL904" s="186" t="s">
        <v>319</v>
      </c>
      <c r="AM904" s="256" t="n">
        <f aca="false">O904+Q904+S904+U904+W904+Y904+AA904+AC904+AE904+AG904+AI904+AK904</f>
        <v>3577</v>
      </c>
      <c r="AN904" s="71"/>
      <c r="AO904" s="231"/>
      <c r="AP904" s="231"/>
    </row>
    <row collapsed="false" customFormat="false" customHeight="true" hidden="false" ht="15.75" outlineLevel="0" r="905">
      <c r="A905" s="229" t="n">
        <v>495</v>
      </c>
      <c r="B905" s="38" t="n">
        <v>8494</v>
      </c>
      <c r="C905" s="71" t="s">
        <v>863</v>
      </c>
      <c r="D905" s="55" t="s">
        <v>873</v>
      </c>
      <c r="E905" s="56"/>
      <c r="F905" s="34"/>
      <c r="G905" s="55"/>
      <c r="H905" s="55"/>
      <c r="I905" s="55"/>
      <c r="J905" s="55"/>
      <c r="K905" s="71"/>
      <c r="L905" s="71"/>
      <c r="M905" s="186"/>
      <c r="N905" s="186"/>
      <c r="O905" s="257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  <c r="AA905" s="186"/>
      <c r="AB905" s="186"/>
      <c r="AC905" s="186"/>
      <c r="AD905" s="186"/>
      <c r="AE905" s="186"/>
      <c r="AF905" s="186"/>
      <c r="AG905" s="186"/>
      <c r="AH905" s="186"/>
      <c r="AI905" s="186"/>
      <c r="AJ905" s="186"/>
      <c r="AK905" s="186"/>
      <c r="AL905" s="186"/>
      <c r="AM905" s="256"/>
      <c r="AN905" s="71"/>
      <c r="AO905" s="231"/>
      <c r="AP905" s="231"/>
    </row>
    <row collapsed="false" customFormat="false" customHeight="false" hidden="false" ht="15.75" outlineLevel="0" r="906">
      <c r="A906" s="229"/>
      <c r="B906" s="38"/>
      <c r="C906" s="71"/>
      <c r="D906" s="55"/>
      <c r="E906" s="56" t="s">
        <v>824</v>
      </c>
      <c r="F906" s="34" t="s">
        <v>823</v>
      </c>
      <c r="G906" s="55" t="s">
        <v>859</v>
      </c>
      <c r="H906" s="55" t="n">
        <v>31</v>
      </c>
      <c r="I906" s="55" t="s">
        <v>862</v>
      </c>
      <c r="J906" s="55" t="n">
        <v>3</v>
      </c>
      <c r="K906" s="71" t="s">
        <v>52</v>
      </c>
      <c r="L906" s="71" t="s">
        <v>52</v>
      </c>
      <c r="M906" s="186" t="n">
        <v>4626</v>
      </c>
      <c r="N906" s="186" t="n">
        <v>3632</v>
      </c>
      <c r="O906" s="257" t="n">
        <v>474</v>
      </c>
      <c r="P906" s="186" t="s">
        <v>319</v>
      </c>
      <c r="Q906" s="186" t="n">
        <v>341</v>
      </c>
      <c r="R906" s="186" t="s">
        <v>319</v>
      </c>
      <c r="S906" s="186" t="n">
        <v>314</v>
      </c>
      <c r="T906" s="186" t="s">
        <v>319</v>
      </c>
      <c r="U906" s="186" t="n">
        <v>298</v>
      </c>
      <c r="V906" s="186" t="s">
        <v>319</v>
      </c>
      <c r="W906" s="186" t="n">
        <v>206</v>
      </c>
      <c r="X906" s="186" t="s">
        <v>319</v>
      </c>
      <c r="Y906" s="186" t="n">
        <v>173</v>
      </c>
      <c r="Z906" s="186" t="s">
        <v>319</v>
      </c>
      <c r="AA906" s="186" t="n">
        <v>122</v>
      </c>
      <c r="AB906" s="186" t="s">
        <v>319</v>
      </c>
      <c r="AC906" s="186" t="n">
        <v>161</v>
      </c>
      <c r="AD906" s="186" t="s">
        <v>319</v>
      </c>
      <c r="AE906" s="186" t="n">
        <v>221</v>
      </c>
      <c r="AF906" s="186" t="s">
        <v>319</v>
      </c>
      <c r="AG906" s="186" t="n">
        <v>376</v>
      </c>
      <c r="AH906" s="186" t="s">
        <v>319</v>
      </c>
      <c r="AI906" s="186" t="n">
        <v>325</v>
      </c>
      <c r="AJ906" s="186" t="s">
        <v>319</v>
      </c>
      <c r="AK906" s="186" t="n">
        <v>361</v>
      </c>
      <c r="AL906" s="186" t="s">
        <v>319</v>
      </c>
      <c r="AM906" s="256" t="n">
        <f aca="false">O906+Q906+S906+U906+W906+Y906+AA906+AC906+AE906+AG906+AI906+AK906</f>
        <v>3372</v>
      </c>
      <c r="AN906" s="71"/>
      <c r="AO906" s="231"/>
      <c r="AP906" s="231"/>
    </row>
    <row collapsed="false" customFormat="false" customHeight="true" hidden="false" ht="15.75" outlineLevel="0" r="907">
      <c r="A907" s="229" t="n">
        <v>496</v>
      </c>
      <c r="B907" s="38" t="n">
        <v>8495</v>
      </c>
      <c r="C907" s="71" t="s">
        <v>863</v>
      </c>
      <c r="D907" s="55" t="s">
        <v>873</v>
      </c>
      <c r="E907" s="56"/>
      <c r="F907" s="34"/>
      <c r="G907" s="55"/>
      <c r="H907" s="55"/>
      <c r="I907" s="55"/>
      <c r="J907" s="55"/>
      <c r="K907" s="71"/>
      <c r="L907" s="71"/>
      <c r="M907" s="186"/>
      <c r="N907" s="186"/>
      <c r="O907" s="257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  <c r="AA907" s="186"/>
      <c r="AB907" s="186"/>
      <c r="AC907" s="186"/>
      <c r="AD907" s="186"/>
      <c r="AE907" s="186"/>
      <c r="AF907" s="186"/>
      <c r="AG907" s="186"/>
      <c r="AH907" s="186"/>
      <c r="AI907" s="186"/>
      <c r="AJ907" s="186"/>
      <c r="AK907" s="186"/>
      <c r="AL907" s="186"/>
      <c r="AM907" s="256"/>
      <c r="AN907" s="71"/>
      <c r="AO907" s="231"/>
      <c r="AP907" s="231"/>
    </row>
    <row collapsed="false" customFormat="false" customHeight="false" hidden="false" ht="15.75" outlineLevel="0" r="908">
      <c r="A908" s="229"/>
      <c r="B908" s="38"/>
      <c r="C908" s="71"/>
      <c r="D908" s="55"/>
      <c r="E908" s="56" t="s">
        <v>824</v>
      </c>
      <c r="F908" s="34" t="s">
        <v>823</v>
      </c>
      <c r="G908" s="55" t="s">
        <v>859</v>
      </c>
      <c r="H908" s="55" t="n">
        <v>31</v>
      </c>
      <c r="I908" s="55" t="s">
        <v>862</v>
      </c>
      <c r="J908" s="55" t="n">
        <v>3</v>
      </c>
      <c r="K908" s="71" t="s">
        <v>52</v>
      </c>
      <c r="L908" s="71" t="s">
        <v>52</v>
      </c>
      <c r="M908" s="186" t="n">
        <v>3570</v>
      </c>
      <c r="N908" s="186" t="n">
        <v>3854</v>
      </c>
      <c r="O908" s="257" t="n">
        <v>441</v>
      </c>
      <c r="P908" s="186" t="s">
        <v>319</v>
      </c>
      <c r="Q908" s="186" t="n">
        <v>344</v>
      </c>
      <c r="R908" s="186" t="s">
        <v>319</v>
      </c>
      <c r="S908" s="186" t="n">
        <v>250</v>
      </c>
      <c r="T908" s="186" t="s">
        <v>319</v>
      </c>
      <c r="U908" s="186" t="n">
        <v>224</v>
      </c>
      <c r="V908" s="186" t="s">
        <v>319</v>
      </c>
      <c r="W908" s="186" t="n">
        <v>190</v>
      </c>
      <c r="X908" s="186" t="s">
        <v>319</v>
      </c>
      <c r="Y908" s="186" t="n">
        <v>144</v>
      </c>
      <c r="Z908" s="186" t="s">
        <v>319</v>
      </c>
      <c r="AA908" s="186" t="n">
        <v>155</v>
      </c>
      <c r="AB908" s="186" t="s">
        <v>319</v>
      </c>
      <c r="AC908" s="186" t="n">
        <v>168</v>
      </c>
      <c r="AD908" s="186" t="s">
        <v>319</v>
      </c>
      <c r="AE908" s="186" t="n">
        <v>214</v>
      </c>
      <c r="AF908" s="186" t="s">
        <v>319</v>
      </c>
      <c r="AG908" s="186" t="n">
        <v>388</v>
      </c>
      <c r="AH908" s="186" t="s">
        <v>319</v>
      </c>
      <c r="AI908" s="186" t="n">
        <v>328</v>
      </c>
      <c r="AJ908" s="186" t="s">
        <v>319</v>
      </c>
      <c r="AK908" s="186" t="n">
        <v>347</v>
      </c>
      <c r="AL908" s="186" t="s">
        <v>319</v>
      </c>
      <c r="AM908" s="256" t="n">
        <f aca="false">O908+Q908+S908+U908+W908+Y908+AA908+AC908+AE908+AG908+AI908+AK908</f>
        <v>3193</v>
      </c>
      <c r="AN908" s="71"/>
      <c r="AO908" s="231"/>
      <c r="AP908" s="231"/>
    </row>
    <row collapsed="false" customFormat="false" customHeight="true" hidden="false" ht="15.75" outlineLevel="0" r="909">
      <c r="A909" s="229" t="n">
        <v>497</v>
      </c>
      <c r="B909" s="38" t="n">
        <v>8496</v>
      </c>
      <c r="C909" s="71" t="s">
        <v>863</v>
      </c>
      <c r="D909" s="55" t="s">
        <v>873</v>
      </c>
      <c r="E909" s="56"/>
      <c r="F909" s="34"/>
      <c r="G909" s="55"/>
      <c r="H909" s="55"/>
      <c r="I909" s="55"/>
      <c r="J909" s="55"/>
      <c r="K909" s="71"/>
      <c r="L909" s="71"/>
      <c r="M909" s="186"/>
      <c r="N909" s="186"/>
      <c r="O909" s="257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  <c r="AA909" s="186"/>
      <c r="AB909" s="186"/>
      <c r="AC909" s="186"/>
      <c r="AD909" s="186"/>
      <c r="AE909" s="186"/>
      <c r="AF909" s="186"/>
      <c r="AG909" s="186"/>
      <c r="AH909" s="186"/>
      <c r="AI909" s="186"/>
      <c r="AJ909" s="186"/>
      <c r="AK909" s="186"/>
      <c r="AL909" s="186"/>
      <c r="AM909" s="256"/>
      <c r="AN909" s="71"/>
      <c r="AO909" s="231"/>
      <c r="AP909" s="231"/>
    </row>
    <row collapsed="false" customFormat="false" customHeight="false" hidden="false" ht="15.75" outlineLevel="0" r="910">
      <c r="A910" s="229"/>
      <c r="B910" s="38"/>
      <c r="C910" s="71"/>
      <c r="D910" s="55"/>
      <c r="E910" s="56" t="s">
        <v>824</v>
      </c>
      <c r="F910" s="34" t="s">
        <v>823</v>
      </c>
      <c r="G910" s="55" t="s">
        <v>859</v>
      </c>
      <c r="H910" s="55" t="n">
        <v>31</v>
      </c>
      <c r="I910" s="55" t="s">
        <v>859</v>
      </c>
      <c r="J910" s="55" t="n">
        <v>3</v>
      </c>
      <c r="K910" s="71" t="s">
        <v>52</v>
      </c>
      <c r="L910" s="71" t="s">
        <v>52</v>
      </c>
      <c r="M910" s="186" t="n">
        <v>4130</v>
      </c>
      <c r="N910" s="186" t="n">
        <v>3085</v>
      </c>
      <c r="O910" s="257" t="n">
        <v>393</v>
      </c>
      <c r="P910" s="186" t="s">
        <v>319</v>
      </c>
      <c r="Q910" s="186" t="n">
        <v>255</v>
      </c>
      <c r="R910" s="186" t="s">
        <v>319</v>
      </c>
      <c r="S910" s="186" t="n">
        <v>241</v>
      </c>
      <c r="T910" s="186" t="s">
        <v>319</v>
      </c>
      <c r="U910" s="186" t="n">
        <v>188</v>
      </c>
      <c r="V910" s="186" t="s">
        <v>319</v>
      </c>
      <c r="W910" s="186" t="n">
        <v>121</v>
      </c>
      <c r="X910" s="186" t="s">
        <v>319</v>
      </c>
      <c r="Y910" s="186" t="n">
        <v>89</v>
      </c>
      <c r="Z910" s="186" t="s">
        <v>319</v>
      </c>
      <c r="AA910" s="186" t="n">
        <v>85</v>
      </c>
      <c r="AB910" s="186" t="s">
        <v>319</v>
      </c>
      <c r="AC910" s="186" t="n">
        <v>117</v>
      </c>
      <c r="AD910" s="186" t="s">
        <v>319</v>
      </c>
      <c r="AE910" s="186" t="n">
        <v>191</v>
      </c>
      <c r="AF910" s="186" t="s">
        <v>319</v>
      </c>
      <c r="AG910" s="186" t="n">
        <v>280</v>
      </c>
      <c r="AH910" s="186" t="s">
        <v>319</v>
      </c>
      <c r="AI910" s="186" t="n">
        <v>250</v>
      </c>
      <c r="AJ910" s="186" t="s">
        <v>319</v>
      </c>
      <c r="AK910" s="186" t="n">
        <v>278</v>
      </c>
      <c r="AL910" s="186" t="s">
        <v>319</v>
      </c>
      <c r="AM910" s="256" t="n">
        <f aca="false">O910+Q910+S910+U910+W910+Y910+AA910+AC910+AE910+AG910+AI910+AK910</f>
        <v>2488</v>
      </c>
      <c r="AN910" s="71"/>
      <c r="AO910" s="231"/>
      <c r="AP910" s="231"/>
    </row>
    <row collapsed="false" customFormat="false" customHeight="true" hidden="false" ht="15.75" outlineLevel="0" r="911">
      <c r="A911" s="229" t="n">
        <v>498</v>
      </c>
      <c r="B911" s="38" t="n">
        <v>8497</v>
      </c>
      <c r="C911" s="71" t="s">
        <v>863</v>
      </c>
      <c r="D911" s="55" t="s">
        <v>873</v>
      </c>
      <c r="E911" s="56"/>
      <c r="F911" s="34"/>
      <c r="G911" s="55"/>
      <c r="H911" s="55"/>
      <c r="I911" s="55"/>
      <c r="J911" s="55"/>
      <c r="K911" s="71"/>
      <c r="L911" s="71"/>
      <c r="M911" s="186"/>
      <c r="N911" s="186"/>
      <c r="O911" s="257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  <c r="AA911" s="186"/>
      <c r="AB911" s="186"/>
      <c r="AC911" s="186"/>
      <c r="AD911" s="186"/>
      <c r="AE911" s="186"/>
      <c r="AF911" s="186"/>
      <c r="AG911" s="186"/>
      <c r="AH911" s="186"/>
      <c r="AI911" s="186"/>
      <c r="AJ911" s="186"/>
      <c r="AK911" s="186"/>
      <c r="AL911" s="186"/>
      <c r="AM911" s="256"/>
      <c r="AN911" s="71"/>
      <c r="AO911" s="231"/>
      <c r="AP911" s="231"/>
    </row>
    <row collapsed="false" customFormat="false" customHeight="false" hidden="false" ht="15.75" outlineLevel="0" r="912">
      <c r="A912" s="229"/>
      <c r="B912" s="38"/>
      <c r="C912" s="71"/>
      <c r="D912" s="55"/>
      <c r="E912" s="56" t="s">
        <v>824</v>
      </c>
      <c r="F912" s="34" t="s">
        <v>823</v>
      </c>
      <c r="G912" s="55" t="s">
        <v>859</v>
      </c>
      <c r="H912" s="55" t="n">
        <v>42</v>
      </c>
      <c r="I912" s="55" t="s">
        <v>862</v>
      </c>
      <c r="J912" s="55" t="n">
        <v>4</v>
      </c>
      <c r="K912" s="71" t="s">
        <v>52</v>
      </c>
      <c r="L912" s="71" t="s">
        <v>52</v>
      </c>
      <c r="M912" s="186" t="n">
        <v>4178</v>
      </c>
      <c r="N912" s="186" t="n">
        <v>5998</v>
      </c>
      <c r="O912" s="257" t="n">
        <v>558</v>
      </c>
      <c r="P912" s="186" t="s">
        <v>319</v>
      </c>
      <c r="Q912" s="186" t="n">
        <v>491</v>
      </c>
      <c r="R912" s="186" t="s">
        <v>319</v>
      </c>
      <c r="S912" s="186" t="n">
        <v>401</v>
      </c>
      <c r="T912" s="186" t="s">
        <v>319</v>
      </c>
      <c r="U912" s="186" t="n">
        <v>337</v>
      </c>
      <c r="V912" s="186" t="s">
        <v>319</v>
      </c>
      <c r="W912" s="186" t="n">
        <v>235</v>
      </c>
      <c r="X912" s="186" t="s">
        <v>319</v>
      </c>
      <c r="Y912" s="186" t="n">
        <v>174</v>
      </c>
      <c r="Z912" s="186" t="s">
        <v>319</v>
      </c>
      <c r="AA912" s="186" t="n">
        <v>237</v>
      </c>
      <c r="AB912" s="186" t="s">
        <v>319</v>
      </c>
      <c r="AC912" s="186" t="n">
        <v>277</v>
      </c>
      <c r="AD912" s="186" t="s">
        <v>319</v>
      </c>
      <c r="AE912" s="186" t="n">
        <v>396</v>
      </c>
      <c r="AF912" s="186" t="s">
        <v>319</v>
      </c>
      <c r="AG912" s="186" t="n">
        <v>365</v>
      </c>
      <c r="AH912" s="186" t="s">
        <v>319</v>
      </c>
      <c r="AI912" s="186" t="n">
        <v>345</v>
      </c>
      <c r="AJ912" s="186" t="s">
        <v>319</v>
      </c>
      <c r="AK912" s="186" t="n">
        <v>392</v>
      </c>
      <c r="AL912" s="186" t="s">
        <v>319</v>
      </c>
      <c r="AM912" s="256" t="n">
        <f aca="false">O912+Q912+S912+U912+W912+Y912+AA912+AC912+AE912+AG912+AI912+AK912</f>
        <v>4208</v>
      </c>
      <c r="AN912" s="71"/>
      <c r="AO912" s="231"/>
      <c r="AP912" s="231"/>
    </row>
    <row collapsed="false" customFormat="false" customHeight="true" hidden="false" ht="15.75" outlineLevel="0" r="913">
      <c r="A913" s="229" t="n">
        <v>499</v>
      </c>
      <c r="B913" s="38" t="n">
        <v>8498</v>
      </c>
      <c r="C913" s="71" t="s">
        <v>863</v>
      </c>
      <c r="D913" s="55" t="s">
        <v>873</v>
      </c>
      <c r="E913" s="56"/>
      <c r="F913" s="34"/>
      <c r="G913" s="55"/>
      <c r="H913" s="55"/>
      <c r="I913" s="55"/>
      <c r="J913" s="55"/>
      <c r="K913" s="71"/>
      <c r="L913" s="71"/>
      <c r="M913" s="186"/>
      <c r="N913" s="186"/>
      <c r="O913" s="257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  <c r="AA913" s="186"/>
      <c r="AB913" s="186"/>
      <c r="AC913" s="186"/>
      <c r="AD913" s="186"/>
      <c r="AE913" s="186"/>
      <c r="AF913" s="186"/>
      <c r="AG913" s="186"/>
      <c r="AH913" s="186"/>
      <c r="AI913" s="186"/>
      <c r="AJ913" s="186"/>
      <c r="AK913" s="186"/>
      <c r="AL913" s="186"/>
      <c r="AM913" s="256"/>
      <c r="AN913" s="71"/>
      <c r="AO913" s="231"/>
      <c r="AP913" s="231"/>
    </row>
    <row collapsed="false" customFormat="false" customHeight="false" hidden="false" ht="15.75" outlineLevel="0" r="914">
      <c r="A914" s="229"/>
      <c r="B914" s="38"/>
      <c r="C914" s="71"/>
      <c r="D914" s="55"/>
      <c r="E914" s="56" t="s">
        <v>824</v>
      </c>
      <c r="F914" s="34" t="s">
        <v>823</v>
      </c>
      <c r="G914" s="55" t="s">
        <v>859</v>
      </c>
      <c r="H914" s="55" t="n">
        <v>19</v>
      </c>
      <c r="I914" s="55" t="s">
        <v>859</v>
      </c>
      <c r="J914" s="55" t="n">
        <v>1</v>
      </c>
      <c r="K914" s="71" t="s">
        <v>52</v>
      </c>
      <c r="L914" s="71" t="s">
        <v>52</v>
      </c>
      <c r="M914" s="186" t="n">
        <v>3286</v>
      </c>
      <c r="N914" s="186" t="n">
        <v>1910</v>
      </c>
      <c r="O914" s="257" t="n">
        <v>58</v>
      </c>
      <c r="P914" s="186" t="s">
        <v>319</v>
      </c>
      <c r="Q914" s="186" t="n">
        <v>29</v>
      </c>
      <c r="R914" s="186" t="s">
        <v>319</v>
      </c>
      <c r="S914" s="186" t="n">
        <v>25</v>
      </c>
      <c r="T914" s="186" t="s">
        <v>319</v>
      </c>
      <c r="U914" s="186" t="n">
        <v>68</v>
      </c>
      <c r="V914" s="186" t="s">
        <v>319</v>
      </c>
      <c r="W914" s="186" t="n">
        <v>38</v>
      </c>
      <c r="X914" s="186" t="s">
        <v>319</v>
      </c>
      <c r="Y914" s="186" t="n">
        <v>35</v>
      </c>
      <c r="Z914" s="186" t="s">
        <v>319</v>
      </c>
      <c r="AA914" s="186" t="n">
        <v>51</v>
      </c>
      <c r="AB914" s="186" t="s">
        <v>319</v>
      </c>
      <c r="AC914" s="186" t="n">
        <v>74</v>
      </c>
      <c r="AD914" s="186" t="s">
        <v>319</v>
      </c>
      <c r="AE914" s="186" t="n">
        <v>95</v>
      </c>
      <c r="AF914" s="186" t="s">
        <v>319</v>
      </c>
      <c r="AG914" s="186" t="n">
        <v>45</v>
      </c>
      <c r="AH914" s="186" t="s">
        <v>319</v>
      </c>
      <c r="AI914" s="186" t="n">
        <v>192</v>
      </c>
      <c r="AJ914" s="186" t="s">
        <v>319</v>
      </c>
      <c r="AK914" s="186" t="n">
        <v>36</v>
      </c>
      <c r="AL914" s="186" t="s">
        <v>319</v>
      </c>
      <c r="AM914" s="256" t="n">
        <f aca="false">O914+Q914+S914+U914+W914+Y914+AA914+AC914+AE914+AG914+AI914+AK914</f>
        <v>746</v>
      </c>
      <c r="AN914" s="71"/>
      <c r="AO914" s="231"/>
      <c r="AP914" s="231"/>
    </row>
    <row collapsed="false" customFormat="false" customHeight="true" hidden="false" ht="15.75" outlineLevel="0" r="915">
      <c r="A915" s="229" t="n">
        <v>500</v>
      </c>
      <c r="B915" s="38" t="n">
        <v>8499</v>
      </c>
      <c r="C915" s="71" t="s">
        <v>863</v>
      </c>
      <c r="D915" s="55" t="s">
        <v>873</v>
      </c>
      <c r="E915" s="56"/>
      <c r="F915" s="34"/>
      <c r="G915" s="55"/>
      <c r="H915" s="55"/>
      <c r="I915" s="55"/>
      <c r="J915" s="55"/>
      <c r="K915" s="71"/>
      <c r="L915" s="71"/>
      <c r="M915" s="186"/>
      <c r="N915" s="186"/>
      <c r="O915" s="257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  <c r="AA915" s="186"/>
      <c r="AB915" s="186"/>
      <c r="AC915" s="186"/>
      <c r="AD915" s="186"/>
      <c r="AE915" s="186"/>
      <c r="AF915" s="186"/>
      <c r="AG915" s="186"/>
      <c r="AH915" s="186"/>
      <c r="AI915" s="186"/>
      <c r="AJ915" s="186"/>
      <c r="AK915" s="186"/>
      <c r="AL915" s="186"/>
      <c r="AM915" s="256"/>
      <c r="AN915" s="71"/>
      <c r="AO915" s="231"/>
      <c r="AP915" s="231"/>
    </row>
    <row collapsed="false" customFormat="false" customHeight="false" hidden="false" ht="15.75" outlineLevel="0" r="916">
      <c r="A916" s="229"/>
      <c r="B916" s="38"/>
      <c r="C916" s="71"/>
      <c r="D916" s="55"/>
      <c r="E916" s="56" t="s">
        <v>824</v>
      </c>
      <c r="F916" s="34" t="s">
        <v>823</v>
      </c>
      <c r="G916" s="55" t="s">
        <v>859</v>
      </c>
      <c r="H916" s="55" t="n">
        <v>33</v>
      </c>
      <c r="I916" s="55" t="s">
        <v>859</v>
      </c>
      <c r="J916" s="55" t="n">
        <v>3</v>
      </c>
      <c r="K916" s="71" t="s">
        <v>52</v>
      </c>
      <c r="L916" s="71" t="s">
        <v>52</v>
      </c>
      <c r="M916" s="186" t="n">
        <v>3533</v>
      </c>
      <c r="N916" s="186" t="n">
        <v>2901</v>
      </c>
      <c r="O916" s="257" t="n">
        <v>335</v>
      </c>
      <c r="P916" s="186" t="s">
        <v>319</v>
      </c>
      <c r="Q916" s="186" t="n">
        <v>231</v>
      </c>
      <c r="R916" s="186" t="s">
        <v>319</v>
      </c>
      <c r="S916" s="186" t="n">
        <v>170</v>
      </c>
      <c r="T916" s="186" t="s">
        <v>319</v>
      </c>
      <c r="U916" s="186" t="n">
        <v>145</v>
      </c>
      <c r="V916" s="186" t="s">
        <v>319</v>
      </c>
      <c r="W916" s="186" t="n">
        <v>106</v>
      </c>
      <c r="X916" s="186" t="s">
        <v>319</v>
      </c>
      <c r="Y916" s="186" t="n">
        <v>100</v>
      </c>
      <c r="Z916" s="186" t="s">
        <v>319</v>
      </c>
      <c r="AA916" s="186" t="n">
        <v>99</v>
      </c>
      <c r="AB916" s="186" t="s">
        <v>319</v>
      </c>
      <c r="AC916" s="186" t="n">
        <v>125</v>
      </c>
      <c r="AD916" s="186" t="s">
        <v>319</v>
      </c>
      <c r="AE916" s="186" t="n">
        <v>155</v>
      </c>
      <c r="AF916" s="186" t="s">
        <v>319</v>
      </c>
      <c r="AG916" s="186" t="n">
        <v>191</v>
      </c>
      <c r="AH916" s="186" t="s">
        <v>319</v>
      </c>
      <c r="AI916" s="186" t="n">
        <v>190</v>
      </c>
      <c r="AJ916" s="186" t="s">
        <v>319</v>
      </c>
      <c r="AK916" s="186" t="n">
        <v>214</v>
      </c>
      <c r="AL916" s="186" t="s">
        <v>319</v>
      </c>
      <c r="AM916" s="256" t="n">
        <f aca="false">O916+Q916+S916+U916+W916+Y916+AA916+AC916+AE916+AG916+AI916+AK916</f>
        <v>2061</v>
      </c>
      <c r="AN916" s="71"/>
      <c r="AO916" s="231"/>
      <c r="AP916" s="231"/>
    </row>
    <row collapsed="false" customFormat="false" customHeight="true" hidden="false" ht="15.75" outlineLevel="0" r="917">
      <c r="A917" s="229" t="n">
        <v>501</v>
      </c>
      <c r="B917" s="38" t="n">
        <v>8500</v>
      </c>
      <c r="C917" s="71" t="s">
        <v>863</v>
      </c>
      <c r="D917" s="55" t="s">
        <v>873</v>
      </c>
      <c r="E917" s="56"/>
      <c r="F917" s="34"/>
      <c r="G917" s="55"/>
      <c r="H917" s="55"/>
      <c r="I917" s="55"/>
      <c r="J917" s="55"/>
      <c r="K917" s="71"/>
      <c r="L917" s="71"/>
      <c r="M917" s="186"/>
      <c r="N917" s="186"/>
      <c r="O917" s="257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  <c r="AA917" s="186"/>
      <c r="AB917" s="186"/>
      <c r="AC917" s="186"/>
      <c r="AD917" s="186"/>
      <c r="AE917" s="186"/>
      <c r="AF917" s="186"/>
      <c r="AG917" s="186"/>
      <c r="AH917" s="186"/>
      <c r="AI917" s="186"/>
      <c r="AJ917" s="186"/>
      <c r="AK917" s="186"/>
      <c r="AL917" s="186"/>
      <c r="AM917" s="256"/>
      <c r="AN917" s="71"/>
      <c r="AO917" s="231"/>
      <c r="AP917" s="231"/>
    </row>
    <row collapsed="false" customFormat="false" customHeight="false" hidden="false" ht="15.75" outlineLevel="0" r="918">
      <c r="A918" s="229"/>
      <c r="B918" s="38"/>
      <c r="C918" s="71"/>
      <c r="D918" s="55"/>
      <c r="E918" s="56" t="s">
        <v>824</v>
      </c>
      <c r="F918" s="34" t="s">
        <v>823</v>
      </c>
      <c r="G918" s="55" t="s">
        <v>859</v>
      </c>
      <c r="H918" s="55" t="n">
        <v>31</v>
      </c>
      <c r="I918" s="55" t="s">
        <v>859</v>
      </c>
      <c r="J918" s="55" t="n">
        <v>3</v>
      </c>
      <c r="K918" s="71" t="s">
        <v>52</v>
      </c>
      <c r="L918" s="71" t="s">
        <v>52</v>
      </c>
      <c r="M918" s="186" t="n">
        <v>2323</v>
      </c>
      <c r="N918" s="186" t="n">
        <v>2367</v>
      </c>
      <c r="O918" s="257" t="n">
        <v>210</v>
      </c>
      <c r="P918" s="186" t="s">
        <v>319</v>
      </c>
      <c r="Q918" s="186" t="n">
        <v>257</v>
      </c>
      <c r="R918" s="186" t="s">
        <v>319</v>
      </c>
      <c r="S918" s="186" t="n">
        <v>186</v>
      </c>
      <c r="T918" s="186" t="s">
        <v>319</v>
      </c>
      <c r="U918" s="186" t="n">
        <v>131</v>
      </c>
      <c r="V918" s="186" t="s">
        <v>319</v>
      </c>
      <c r="W918" s="186" t="n">
        <v>83</v>
      </c>
      <c r="X918" s="186" t="s">
        <v>319</v>
      </c>
      <c r="Y918" s="186" t="n">
        <v>21</v>
      </c>
      <c r="Z918" s="186" t="s">
        <v>319</v>
      </c>
      <c r="AA918" s="186" t="n">
        <v>53</v>
      </c>
      <c r="AB918" s="186" t="s">
        <v>319</v>
      </c>
      <c r="AC918" s="186" t="n">
        <v>86</v>
      </c>
      <c r="AD918" s="186" t="s">
        <v>319</v>
      </c>
      <c r="AE918" s="186" t="n">
        <v>152</v>
      </c>
      <c r="AF918" s="186" t="s">
        <v>319</v>
      </c>
      <c r="AG918" s="186" t="n">
        <v>196</v>
      </c>
      <c r="AH918" s="186" t="s">
        <v>319</v>
      </c>
      <c r="AI918" s="186" t="n">
        <v>206</v>
      </c>
      <c r="AJ918" s="186" t="s">
        <v>319</v>
      </c>
      <c r="AK918" s="186" t="n">
        <v>226</v>
      </c>
      <c r="AL918" s="186" t="s">
        <v>319</v>
      </c>
      <c r="AM918" s="256" t="n">
        <f aca="false">O918+Q918+S918+U918+W918+Y918+AA918+AC918+AE918+AG918+AI918+AK918</f>
        <v>1807</v>
      </c>
      <c r="AN918" s="71"/>
      <c r="AO918" s="231"/>
      <c r="AP918" s="231"/>
    </row>
    <row collapsed="false" customFormat="false" customHeight="true" hidden="false" ht="15.75" outlineLevel="0" r="919">
      <c r="A919" s="229" t="n">
        <v>502</v>
      </c>
      <c r="B919" s="38" t="n">
        <v>8501</v>
      </c>
      <c r="C919" s="71" t="s">
        <v>863</v>
      </c>
      <c r="D919" s="55" t="s">
        <v>873</v>
      </c>
      <c r="E919" s="56"/>
      <c r="F919" s="34"/>
      <c r="G919" s="55"/>
      <c r="H919" s="55"/>
      <c r="I919" s="55"/>
      <c r="J919" s="55"/>
      <c r="K919" s="71"/>
      <c r="L919" s="71"/>
      <c r="M919" s="186"/>
      <c r="N919" s="186"/>
      <c r="O919" s="257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  <c r="AA919" s="186"/>
      <c r="AB919" s="186"/>
      <c r="AC919" s="186"/>
      <c r="AD919" s="186"/>
      <c r="AE919" s="186"/>
      <c r="AF919" s="186"/>
      <c r="AG919" s="186"/>
      <c r="AH919" s="186"/>
      <c r="AI919" s="186"/>
      <c r="AJ919" s="186"/>
      <c r="AK919" s="186"/>
      <c r="AL919" s="186"/>
      <c r="AM919" s="256"/>
      <c r="AN919" s="71"/>
      <c r="AO919" s="231"/>
      <c r="AP919" s="231"/>
    </row>
    <row collapsed="false" customFormat="false" customHeight="false" hidden="false" ht="15.75" outlineLevel="0" r="920">
      <c r="A920" s="229"/>
      <c r="B920" s="38"/>
      <c r="C920" s="71"/>
      <c r="D920" s="55"/>
      <c r="E920" s="56" t="s">
        <v>824</v>
      </c>
      <c r="F920" s="34" t="s">
        <v>823</v>
      </c>
      <c r="G920" s="55" t="s">
        <v>859</v>
      </c>
      <c r="H920" s="55" t="n">
        <v>21</v>
      </c>
      <c r="I920" s="55" t="s">
        <v>859</v>
      </c>
      <c r="J920" s="55" t="n">
        <v>2</v>
      </c>
      <c r="K920" s="71" t="s">
        <v>52</v>
      </c>
      <c r="L920" s="71" t="s">
        <v>52</v>
      </c>
      <c r="M920" s="186" t="n">
        <v>2540</v>
      </c>
      <c r="N920" s="186" t="n">
        <v>1421</v>
      </c>
      <c r="O920" s="257" t="n">
        <v>346</v>
      </c>
      <c r="P920" s="186" t="s">
        <v>319</v>
      </c>
      <c r="Q920" s="186" t="n">
        <v>276</v>
      </c>
      <c r="R920" s="186" t="s">
        <v>319</v>
      </c>
      <c r="S920" s="186" t="n">
        <v>216</v>
      </c>
      <c r="T920" s="186" t="s">
        <v>319</v>
      </c>
      <c r="U920" s="186" t="n">
        <v>150</v>
      </c>
      <c r="V920" s="186" t="s">
        <v>319</v>
      </c>
      <c r="W920" s="186" t="n">
        <v>118</v>
      </c>
      <c r="X920" s="186" t="s">
        <v>319</v>
      </c>
      <c r="Y920" s="186" t="n">
        <v>77</v>
      </c>
      <c r="Z920" s="186" t="s">
        <v>319</v>
      </c>
      <c r="AA920" s="186" t="n">
        <v>124</v>
      </c>
      <c r="AB920" s="186" t="s">
        <v>319</v>
      </c>
      <c r="AC920" s="186" t="n">
        <v>171</v>
      </c>
      <c r="AD920" s="186" t="s">
        <v>319</v>
      </c>
      <c r="AE920" s="186" t="n">
        <v>158</v>
      </c>
      <c r="AF920" s="186" t="s">
        <v>319</v>
      </c>
      <c r="AG920" s="186" t="n">
        <v>268</v>
      </c>
      <c r="AH920" s="186" t="s">
        <v>319</v>
      </c>
      <c r="AI920" s="186" t="n">
        <v>260</v>
      </c>
      <c r="AJ920" s="186" t="s">
        <v>319</v>
      </c>
      <c r="AK920" s="186" t="n">
        <v>275</v>
      </c>
      <c r="AL920" s="186" t="s">
        <v>319</v>
      </c>
      <c r="AM920" s="256" t="n">
        <f aca="false">O920+Q920+S920+U920+W920+Y920+AA920+AC920+AE920+AG920+AI920+AK920</f>
        <v>2439</v>
      </c>
      <c r="AN920" s="71"/>
      <c r="AO920" s="231"/>
      <c r="AP920" s="231"/>
    </row>
    <row collapsed="false" customFormat="false" customHeight="true" hidden="false" ht="15.75" outlineLevel="0" r="921">
      <c r="A921" s="229" t="n">
        <v>503</v>
      </c>
      <c r="B921" s="38" t="n">
        <v>8502</v>
      </c>
      <c r="C921" s="71" t="s">
        <v>863</v>
      </c>
      <c r="D921" s="55" t="s">
        <v>873</v>
      </c>
      <c r="E921" s="56"/>
      <c r="F921" s="34"/>
      <c r="G921" s="55"/>
      <c r="H921" s="55"/>
      <c r="I921" s="55"/>
      <c r="J921" s="55"/>
      <c r="K921" s="71"/>
      <c r="L921" s="71"/>
      <c r="M921" s="186"/>
      <c r="N921" s="186"/>
      <c r="O921" s="257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  <c r="AA921" s="186"/>
      <c r="AB921" s="186"/>
      <c r="AC921" s="186"/>
      <c r="AD921" s="186"/>
      <c r="AE921" s="186"/>
      <c r="AF921" s="186"/>
      <c r="AG921" s="186"/>
      <c r="AH921" s="186"/>
      <c r="AI921" s="186"/>
      <c r="AJ921" s="186"/>
      <c r="AK921" s="186"/>
      <c r="AL921" s="186"/>
      <c r="AM921" s="256"/>
      <c r="AN921" s="71"/>
      <c r="AO921" s="231"/>
      <c r="AP921" s="231"/>
    </row>
    <row collapsed="false" customFormat="false" customHeight="false" hidden="false" ht="15.75" outlineLevel="0" r="922">
      <c r="A922" s="229"/>
      <c r="B922" s="38"/>
      <c r="C922" s="71"/>
      <c r="D922" s="55"/>
      <c r="E922" s="56" t="s">
        <v>824</v>
      </c>
      <c r="F922" s="34" t="s">
        <v>823</v>
      </c>
      <c r="G922" s="55" t="s">
        <v>859</v>
      </c>
      <c r="H922" s="55" t="n">
        <v>31</v>
      </c>
      <c r="I922" s="55" t="s">
        <v>859</v>
      </c>
      <c r="J922" s="55" t="n">
        <v>3</v>
      </c>
      <c r="K922" s="71" t="s">
        <v>52</v>
      </c>
      <c r="L922" s="71" t="s">
        <v>52</v>
      </c>
      <c r="M922" s="186" t="n">
        <v>5405</v>
      </c>
      <c r="N922" s="186" t="n">
        <v>3809</v>
      </c>
      <c r="O922" s="257" t="n">
        <v>485</v>
      </c>
      <c r="P922" s="186" t="s">
        <v>319</v>
      </c>
      <c r="Q922" s="186" t="n">
        <v>451</v>
      </c>
      <c r="R922" s="186" t="s">
        <v>319</v>
      </c>
      <c r="S922" s="186" t="n">
        <v>401</v>
      </c>
      <c r="T922" s="186" t="s">
        <v>319</v>
      </c>
      <c r="U922" s="186" t="n">
        <v>262</v>
      </c>
      <c r="V922" s="186" t="s">
        <v>319</v>
      </c>
      <c r="W922" s="186" t="n">
        <v>297</v>
      </c>
      <c r="X922" s="186" t="s">
        <v>319</v>
      </c>
      <c r="Y922" s="186" t="n">
        <v>171</v>
      </c>
      <c r="Z922" s="186" t="s">
        <v>319</v>
      </c>
      <c r="AA922" s="186" t="n">
        <v>193</v>
      </c>
      <c r="AB922" s="186" t="s">
        <v>319</v>
      </c>
      <c r="AC922" s="186" t="n">
        <v>250</v>
      </c>
      <c r="AD922" s="186" t="s">
        <v>319</v>
      </c>
      <c r="AE922" s="186" t="n">
        <v>312</v>
      </c>
      <c r="AF922" s="186" t="s">
        <v>319</v>
      </c>
      <c r="AG922" s="186" t="n">
        <v>474</v>
      </c>
      <c r="AH922" s="186" t="s">
        <v>319</v>
      </c>
      <c r="AI922" s="186" t="n">
        <v>496</v>
      </c>
      <c r="AJ922" s="186" t="s">
        <v>319</v>
      </c>
      <c r="AK922" s="186" t="n">
        <v>562</v>
      </c>
      <c r="AL922" s="186" t="s">
        <v>319</v>
      </c>
      <c r="AM922" s="256" t="n">
        <f aca="false">O922+Q922+S922+U922+W922+Y922+AA922+AC922+AE922+AG922+AI922+AK922</f>
        <v>4354</v>
      </c>
      <c r="AN922" s="71"/>
      <c r="AO922" s="231"/>
      <c r="AP922" s="231"/>
    </row>
    <row collapsed="false" customFormat="false" customHeight="true" hidden="false" ht="15.75" outlineLevel="0" r="923">
      <c r="A923" s="229" t="n">
        <v>504</v>
      </c>
      <c r="B923" s="38" t="n">
        <v>8503</v>
      </c>
      <c r="C923" s="71" t="s">
        <v>863</v>
      </c>
      <c r="D923" s="55" t="s">
        <v>873</v>
      </c>
      <c r="E923" s="56"/>
      <c r="F923" s="34"/>
      <c r="G923" s="55"/>
      <c r="H923" s="55"/>
      <c r="I923" s="55"/>
      <c r="J923" s="55"/>
      <c r="K923" s="71"/>
      <c r="L923" s="71"/>
      <c r="M923" s="186"/>
      <c r="N923" s="186"/>
      <c r="O923" s="257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  <c r="AA923" s="186"/>
      <c r="AB923" s="186"/>
      <c r="AC923" s="186"/>
      <c r="AD923" s="186"/>
      <c r="AE923" s="186"/>
      <c r="AF923" s="186"/>
      <c r="AG923" s="186"/>
      <c r="AH923" s="186"/>
      <c r="AI923" s="186"/>
      <c r="AJ923" s="186"/>
      <c r="AK923" s="186"/>
      <c r="AL923" s="186"/>
      <c r="AM923" s="256"/>
      <c r="AN923" s="71"/>
      <c r="AO923" s="231"/>
      <c r="AP923" s="231"/>
    </row>
    <row collapsed="false" customFormat="false" customHeight="false" hidden="false" ht="15.75" outlineLevel="0" r="924">
      <c r="A924" s="229"/>
      <c r="B924" s="38"/>
      <c r="C924" s="71"/>
      <c r="D924" s="55"/>
      <c r="E924" s="56" t="s">
        <v>824</v>
      </c>
      <c r="F924" s="34" t="s">
        <v>823</v>
      </c>
      <c r="G924" s="55" t="s">
        <v>859</v>
      </c>
      <c r="H924" s="55" t="n">
        <v>31</v>
      </c>
      <c r="I924" s="55" t="s">
        <v>859</v>
      </c>
      <c r="J924" s="55" t="n">
        <v>3</v>
      </c>
      <c r="K924" s="71" t="s">
        <v>52</v>
      </c>
      <c r="L924" s="71" t="s">
        <v>52</v>
      </c>
      <c r="M924" s="186" t="n">
        <v>4540</v>
      </c>
      <c r="N924" s="186" t="n">
        <v>4003</v>
      </c>
      <c r="O924" s="257" t="n">
        <v>441</v>
      </c>
      <c r="P924" s="186" t="s">
        <v>319</v>
      </c>
      <c r="Q924" s="186" t="n">
        <v>398</v>
      </c>
      <c r="R924" s="186" t="s">
        <v>319</v>
      </c>
      <c r="S924" s="186" t="n">
        <v>413</v>
      </c>
      <c r="T924" s="186" t="s">
        <v>319</v>
      </c>
      <c r="U924" s="186" t="n">
        <v>276</v>
      </c>
      <c r="V924" s="186" t="s">
        <v>319</v>
      </c>
      <c r="W924" s="186" t="n">
        <v>237</v>
      </c>
      <c r="X924" s="186" t="s">
        <v>319</v>
      </c>
      <c r="Y924" s="186" t="n">
        <v>188</v>
      </c>
      <c r="Z924" s="186" t="s">
        <v>319</v>
      </c>
      <c r="AA924" s="186" t="n">
        <v>172</v>
      </c>
      <c r="AB924" s="186" t="s">
        <v>319</v>
      </c>
      <c r="AC924" s="186" t="n">
        <v>215</v>
      </c>
      <c r="AD924" s="186" t="s">
        <v>319</v>
      </c>
      <c r="AE924" s="186" t="n">
        <v>283</v>
      </c>
      <c r="AF924" s="186" t="s">
        <v>319</v>
      </c>
      <c r="AG924" s="186" t="n">
        <v>397</v>
      </c>
      <c r="AH924" s="186" t="s">
        <v>319</v>
      </c>
      <c r="AI924" s="186" t="n">
        <v>321</v>
      </c>
      <c r="AJ924" s="186" t="s">
        <v>319</v>
      </c>
      <c r="AK924" s="186" t="n">
        <v>368</v>
      </c>
      <c r="AL924" s="186" t="s">
        <v>319</v>
      </c>
      <c r="AM924" s="256" t="n">
        <f aca="false">O924+Q924+S924+U924+W924+Y924+AA924+AC924+AE924+AG924+AI924+AK924</f>
        <v>3709</v>
      </c>
      <c r="AN924" s="71"/>
      <c r="AO924" s="231"/>
      <c r="AP924" s="231"/>
    </row>
    <row collapsed="false" customFormat="false" customHeight="true" hidden="false" ht="15.75" outlineLevel="0" r="925">
      <c r="A925" s="229" t="n">
        <v>505</v>
      </c>
      <c r="B925" s="38" t="n">
        <v>8504</v>
      </c>
      <c r="C925" s="71" t="s">
        <v>863</v>
      </c>
      <c r="D925" s="55" t="s">
        <v>873</v>
      </c>
      <c r="E925" s="56"/>
      <c r="F925" s="34"/>
      <c r="G925" s="55"/>
      <c r="H925" s="55"/>
      <c r="I925" s="55"/>
      <c r="J925" s="55"/>
      <c r="K925" s="71"/>
      <c r="L925" s="71"/>
      <c r="M925" s="186"/>
      <c r="N925" s="186"/>
      <c r="O925" s="257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  <c r="AA925" s="186"/>
      <c r="AB925" s="186"/>
      <c r="AC925" s="186"/>
      <c r="AD925" s="186"/>
      <c r="AE925" s="186"/>
      <c r="AF925" s="186"/>
      <c r="AG925" s="186"/>
      <c r="AH925" s="186"/>
      <c r="AI925" s="186"/>
      <c r="AJ925" s="186"/>
      <c r="AK925" s="186"/>
      <c r="AL925" s="186"/>
      <c r="AM925" s="256"/>
      <c r="AN925" s="71"/>
      <c r="AO925" s="231"/>
      <c r="AP925" s="231"/>
    </row>
    <row collapsed="false" customFormat="false" customHeight="false" hidden="false" ht="15.75" outlineLevel="0" r="926">
      <c r="A926" s="229"/>
      <c r="B926" s="38"/>
      <c r="C926" s="71"/>
      <c r="D926" s="55"/>
      <c r="E926" s="56" t="s">
        <v>824</v>
      </c>
      <c r="F926" s="34" t="s">
        <v>823</v>
      </c>
      <c r="G926" s="55" t="s">
        <v>859</v>
      </c>
      <c r="H926" s="55" t="n">
        <v>42</v>
      </c>
      <c r="I926" s="55" t="s">
        <v>859</v>
      </c>
      <c r="J926" s="55" t="n">
        <v>4</v>
      </c>
      <c r="K926" s="71" t="s">
        <v>52</v>
      </c>
      <c r="L926" s="71" t="s">
        <v>52</v>
      </c>
      <c r="M926" s="186" t="n">
        <v>4122</v>
      </c>
      <c r="N926" s="186" t="n">
        <v>4156</v>
      </c>
      <c r="O926" s="257" t="n">
        <v>485</v>
      </c>
      <c r="P926" s="186" t="s">
        <v>319</v>
      </c>
      <c r="Q926" s="186" t="n">
        <v>455</v>
      </c>
      <c r="R926" s="186" t="s">
        <v>319</v>
      </c>
      <c r="S926" s="186" t="n">
        <v>353</v>
      </c>
      <c r="T926" s="186" t="s">
        <v>319</v>
      </c>
      <c r="U926" s="186" t="n">
        <v>243</v>
      </c>
      <c r="V926" s="186" t="s">
        <v>319</v>
      </c>
      <c r="W926" s="186" t="n">
        <v>255</v>
      </c>
      <c r="X926" s="186" t="s">
        <v>319</v>
      </c>
      <c r="Y926" s="186" t="n">
        <v>200</v>
      </c>
      <c r="Z926" s="186" t="s">
        <v>319</v>
      </c>
      <c r="AA926" s="186" t="n">
        <v>191</v>
      </c>
      <c r="AB926" s="186" t="s">
        <v>319</v>
      </c>
      <c r="AC926" s="186" t="n">
        <v>190</v>
      </c>
      <c r="AD926" s="186" t="s">
        <v>319</v>
      </c>
      <c r="AE926" s="186" t="n">
        <v>353</v>
      </c>
      <c r="AF926" s="186" t="s">
        <v>319</v>
      </c>
      <c r="AG926" s="186" t="n">
        <v>454</v>
      </c>
      <c r="AH926" s="186" t="s">
        <v>319</v>
      </c>
      <c r="AI926" s="186" t="n">
        <v>330</v>
      </c>
      <c r="AJ926" s="186" t="s">
        <v>319</v>
      </c>
      <c r="AK926" s="186" t="n">
        <v>333</v>
      </c>
      <c r="AL926" s="186" t="s">
        <v>319</v>
      </c>
      <c r="AM926" s="256" t="n">
        <f aca="false">O926+Q926+S926+U926+W926+Y926+AA926+AC926+AE926+AG926+AI926+AK926</f>
        <v>3842</v>
      </c>
      <c r="AN926" s="71"/>
      <c r="AO926" s="231"/>
      <c r="AP926" s="231"/>
    </row>
    <row collapsed="false" customFormat="false" customHeight="true" hidden="false" ht="15.75" outlineLevel="0" r="927">
      <c r="A927" s="229" t="n">
        <v>506</v>
      </c>
      <c r="B927" s="38" t="n">
        <v>8505</v>
      </c>
      <c r="C927" s="71" t="s">
        <v>863</v>
      </c>
      <c r="D927" s="55" t="s">
        <v>873</v>
      </c>
      <c r="E927" s="56"/>
      <c r="F927" s="34"/>
      <c r="G927" s="55"/>
      <c r="H927" s="55"/>
      <c r="I927" s="55"/>
      <c r="J927" s="55"/>
      <c r="K927" s="71"/>
      <c r="L927" s="71"/>
      <c r="M927" s="186"/>
      <c r="N927" s="186"/>
      <c r="O927" s="257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  <c r="AA927" s="186"/>
      <c r="AB927" s="186"/>
      <c r="AC927" s="186"/>
      <c r="AD927" s="186"/>
      <c r="AE927" s="186"/>
      <c r="AF927" s="186"/>
      <c r="AG927" s="186"/>
      <c r="AH927" s="186"/>
      <c r="AI927" s="186"/>
      <c r="AJ927" s="186"/>
      <c r="AK927" s="186"/>
      <c r="AL927" s="186"/>
      <c r="AM927" s="256"/>
      <c r="AN927" s="71"/>
      <c r="AO927" s="231"/>
      <c r="AP927" s="231"/>
    </row>
    <row collapsed="false" customFormat="false" customHeight="false" hidden="false" ht="15.75" outlineLevel="0" r="928">
      <c r="A928" s="229"/>
      <c r="B928" s="38"/>
      <c r="C928" s="71"/>
      <c r="D928" s="55"/>
      <c r="E928" s="56" t="s">
        <v>824</v>
      </c>
      <c r="F928" s="34" t="s">
        <v>823</v>
      </c>
      <c r="G928" s="55" t="s">
        <v>859</v>
      </c>
      <c r="H928" s="55" t="n">
        <v>31</v>
      </c>
      <c r="I928" s="55" t="s">
        <v>859</v>
      </c>
      <c r="J928" s="55" t="n">
        <v>3</v>
      </c>
      <c r="K928" s="71" t="s">
        <v>52</v>
      </c>
      <c r="L928" s="71" t="s">
        <v>52</v>
      </c>
      <c r="M928" s="186" t="n">
        <v>3774</v>
      </c>
      <c r="N928" s="186" t="n">
        <v>3507</v>
      </c>
      <c r="O928" s="257" t="n">
        <v>324</v>
      </c>
      <c r="P928" s="186" t="s">
        <v>319</v>
      </c>
      <c r="Q928" s="186" t="n">
        <v>393</v>
      </c>
      <c r="R928" s="186" t="s">
        <v>319</v>
      </c>
      <c r="S928" s="186" t="n">
        <v>471</v>
      </c>
      <c r="T928" s="186" t="s">
        <v>319</v>
      </c>
      <c r="U928" s="186" t="n">
        <v>237</v>
      </c>
      <c r="V928" s="186" t="s">
        <v>319</v>
      </c>
      <c r="W928" s="186" t="n">
        <v>207</v>
      </c>
      <c r="X928" s="186" t="s">
        <v>319</v>
      </c>
      <c r="Y928" s="186" t="n">
        <v>148</v>
      </c>
      <c r="Z928" s="186" t="s">
        <v>319</v>
      </c>
      <c r="AA928" s="186" t="n">
        <v>196</v>
      </c>
      <c r="AB928" s="186" t="s">
        <v>319</v>
      </c>
      <c r="AC928" s="186" t="n">
        <v>195</v>
      </c>
      <c r="AD928" s="186" t="s">
        <v>319</v>
      </c>
      <c r="AE928" s="186" t="n">
        <v>298</v>
      </c>
      <c r="AF928" s="186" t="s">
        <v>319</v>
      </c>
      <c r="AG928" s="186" t="n">
        <v>456</v>
      </c>
      <c r="AH928" s="186" t="s">
        <v>319</v>
      </c>
      <c r="AI928" s="186" t="n">
        <v>321</v>
      </c>
      <c r="AJ928" s="186" t="s">
        <v>319</v>
      </c>
      <c r="AK928" s="186" t="n">
        <v>336</v>
      </c>
      <c r="AL928" s="186" t="s">
        <v>319</v>
      </c>
      <c r="AM928" s="256" t="n">
        <f aca="false">O928+Q928+S928+U928+W928+Y928+AA928+AC928+AE928+AG928+AI928+AK928</f>
        <v>3582</v>
      </c>
      <c r="AN928" s="71"/>
      <c r="AO928" s="231"/>
      <c r="AP928" s="231"/>
    </row>
    <row collapsed="false" customFormat="false" customHeight="true" hidden="false" ht="15.75" outlineLevel="0" r="929">
      <c r="A929" s="229" t="n">
        <v>507</v>
      </c>
      <c r="B929" s="38" t="n">
        <v>8506</v>
      </c>
      <c r="C929" s="71" t="s">
        <v>863</v>
      </c>
      <c r="D929" s="55" t="s">
        <v>873</v>
      </c>
      <c r="E929" s="56"/>
      <c r="F929" s="34" t="s">
        <v>823</v>
      </c>
      <c r="G929" s="55"/>
      <c r="H929" s="55"/>
      <c r="I929" s="55"/>
      <c r="J929" s="55"/>
      <c r="K929" s="71"/>
      <c r="L929" s="71"/>
      <c r="M929" s="186"/>
      <c r="N929" s="186"/>
      <c r="O929" s="257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  <c r="AA929" s="186"/>
      <c r="AB929" s="186"/>
      <c r="AC929" s="186"/>
      <c r="AD929" s="186"/>
      <c r="AE929" s="186"/>
      <c r="AF929" s="186"/>
      <c r="AG929" s="186"/>
      <c r="AH929" s="186"/>
      <c r="AI929" s="186"/>
      <c r="AJ929" s="186"/>
      <c r="AK929" s="186"/>
      <c r="AL929" s="186"/>
      <c r="AM929" s="256"/>
      <c r="AN929" s="71"/>
      <c r="AO929" s="231"/>
      <c r="AP929" s="231"/>
    </row>
    <row collapsed="false" customFormat="false" customHeight="false" hidden="false" ht="15.75" outlineLevel="0" r="930">
      <c r="A930" s="229"/>
      <c r="B930" s="38"/>
      <c r="C930" s="71"/>
      <c r="D930" s="55"/>
      <c r="E930" s="56" t="s">
        <v>824</v>
      </c>
      <c r="F930" s="34" t="s">
        <v>823</v>
      </c>
      <c r="G930" s="55" t="s">
        <v>859</v>
      </c>
      <c r="H930" s="55" t="n">
        <v>42</v>
      </c>
      <c r="I930" s="55" t="s">
        <v>859</v>
      </c>
      <c r="J930" s="55" t="n">
        <v>4</v>
      </c>
      <c r="K930" s="71" t="s">
        <v>52</v>
      </c>
      <c r="L930" s="71" t="s">
        <v>52</v>
      </c>
      <c r="M930" s="186" t="n">
        <v>5361</v>
      </c>
      <c r="N930" s="186" t="n">
        <v>4756</v>
      </c>
      <c r="O930" s="257" t="n">
        <v>429</v>
      </c>
      <c r="P930" s="186" t="s">
        <v>319</v>
      </c>
      <c r="Q930" s="186" t="n">
        <v>561</v>
      </c>
      <c r="R930" s="186" t="s">
        <v>319</v>
      </c>
      <c r="S930" s="186" t="n">
        <v>386</v>
      </c>
      <c r="T930" s="186" t="s">
        <v>319</v>
      </c>
      <c r="U930" s="186" t="n">
        <v>311</v>
      </c>
      <c r="V930" s="186" t="s">
        <v>319</v>
      </c>
      <c r="W930" s="186" t="n">
        <v>247</v>
      </c>
      <c r="X930" s="186" t="s">
        <v>319</v>
      </c>
      <c r="Y930" s="186" t="n">
        <v>158</v>
      </c>
      <c r="Z930" s="186" t="s">
        <v>319</v>
      </c>
      <c r="AA930" s="186" t="n">
        <v>195</v>
      </c>
      <c r="AB930" s="186" t="s">
        <v>319</v>
      </c>
      <c r="AC930" s="186" t="n">
        <v>205</v>
      </c>
      <c r="AD930" s="186" t="s">
        <v>319</v>
      </c>
      <c r="AE930" s="186" t="n">
        <v>299</v>
      </c>
      <c r="AF930" s="186" t="s">
        <v>319</v>
      </c>
      <c r="AG930" s="186" t="n">
        <v>411</v>
      </c>
      <c r="AH930" s="186" t="s">
        <v>319</v>
      </c>
      <c r="AI930" s="186" t="n">
        <v>360</v>
      </c>
      <c r="AJ930" s="186" t="s">
        <v>319</v>
      </c>
      <c r="AK930" s="186" t="n">
        <v>402</v>
      </c>
      <c r="AL930" s="186" t="s">
        <v>319</v>
      </c>
      <c r="AM930" s="256" t="n">
        <f aca="false">O930+Q930+S930+U930+W930+Y930+AA930+AC930+AE930+AG930+AI930+AK930</f>
        <v>3964</v>
      </c>
      <c r="AN930" s="71"/>
      <c r="AO930" s="231"/>
      <c r="AP930" s="231"/>
    </row>
    <row collapsed="false" customFormat="false" customHeight="true" hidden="false" ht="15.75" outlineLevel="0" r="931">
      <c r="A931" s="229" t="n">
        <v>508</v>
      </c>
      <c r="B931" s="38" t="n">
        <v>8507</v>
      </c>
      <c r="C931" s="71" t="s">
        <v>863</v>
      </c>
      <c r="D931" s="55" t="s">
        <v>873</v>
      </c>
      <c r="E931" s="56" t="s">
        <v>822</v>
      </c>
      <c r="F931" s="34" t="s">
        <v>823</v>
      </c>
      <c r="G931" s="55"/>
      <c r="H931" s="55"/>
      <c r="I931" s="55"/>
      <c r="J931" s="55"/>
      <c r="K931" s="71" t="s">
        <v>52</v>
      </c>
      <c r="L931" s="71" t="s">
        <v>52</v>
      </c>
      <c r="M931" s="186"/>
      <c r="N931" s="186" t="n">
        <v>23244</v>
      </c>
      <c r="O931" s="257" t="n">
        <v>2737</v>
      </c>
      <c r="P931" s="186" t="s">
        <v>319</v>
      </c>
      <c r="Q931" s="186" t="n">
        <v>2277</v>
      </c>
      <c r="R931" s="186" t="s">
        <v>319</v>
      </c>
      <c r="S931" s="186" t="n">
        <v>2299</v>
      </c>
      <c r="T931" s="186" t="s">
        <v>319</v>
      </c>
      <c r="U931" s="186" t="n">
        <v>1951</v>
      </c>
      <c r="V931" s="186" t="s">
        <v>319</v>
      </c>
      <c r="W931" s="186" t="n">
        <v>1154</v>
      </c>
      <c r="X931" s="186" t="s">
        <v>319</v>
      </c>
      <c r="Y931" s="186" t="n">
        <v>1379</v>
      </c>
      <c r="Z931" s="186" t="s">
        <v>319</v>
      </c>
      <c r="AA931" s="186" t="n">
        <v>1806</v>
      </c>
      <c r="AB931" s="186" t="s">
        <v>319</v>
      </c>
      <c r="AC931" s="186" t="n">
        <v>1474</v>
      </c>
      <c r="AD931" s="186" t="s">
        <v>319</v>
      </c>
      <c r="AE931" s="186" t="n">
        <v>1821</v>
      </c>
      <c r="AF931" s="186" t="s">
        <v>319</v>
      </c>
      <c r="AG931" s="186" t="n">
        <v>1914</v>
      </c>
      <c r="AH931" s="186" t="s">
        <v>319</v>
      </c>
      <c r="AI931" s="186" t="n">
        <v>1657</v>
      </c>
      <c r="AJ931" s="186" t="s">
        <v>319</v>
      </c>
      <c r="AK931" s="186" t="n">
        <v>1813</v>
      </c>
      <c r="AL931" s="186" t="s">
        <v>319</v>
      </c>
      <c r="AM931" s="256" t="n">
        <f aca="false">O931+Q931+S931+U931+W931+Y931+AA931+AC931+AE931+AG931+AI931+AK931</f>
        <v>22282</v>
      </c>
      <c r="AN931" s="71"/>
      <c r="AO931" s="231"/>
      <c r="AP931" s="231"/>
    </row>
    <row collapsed="false" customFormat="false" customHeight="false" hidden="false" ht="31.5" outlineLevel="0" r="932">
      <c r="A932" s="229"/>
      <c r="B932" s="38"/>
      <c r="C932" s="71"/>
      <c r="D932" s="55"/>
      <c r="E932" s="56" t="s">
        <v>824</v>
      </c>
      <c r="F932" s="34" t="s">
        <v>823</v>
      </c>
      <c r="G932" s="55" t="s">
        <v>860</v>
      </c>
      <c r="H932" s="55" t="n">
        <v>10</v>
      </c>
      <c r="I932" s="55" t="s">
        <v>881</v>
      </c>
      <c r="J932" s="55" t="s">
        <v>882</v>
      </c>
      <c r="K932" s="71" t="s">
        <v>52</v>
      </c>
      <c r="L932" s="71" t="s">
        <v>52</v>
      </c>
      <c r="M932" s="186" t="n">
        <v>0</v>
      </c>
      <c r="N932" s="186" t="n">
        <v>16074</v>
      </c>
      <c r="O932" s="257" t="n">
        <v>2464</v>
      </c>
      <c r="P932" s="186" t="s">
        <v>319</v>
      </c>
      <c r="Q932" s="186" t="n">
        <v>1953</v>
      </c>
      <c r="R932" s="186" t="s">
        <v>319</v>
      </c>
      <c r="S932" s="186" t="n">
        <v>1496</v>
      </c>
      <c r="T932" s="186" t="s">
        <v>319</v>
      </c>
      <c r="U932" s="186" t="n">
        <v>1164</v>
      </c>
      <c r="V932" s="186" t="s">
        <v>319</v>
      </c>
      <c r="W932" s="186" t="n">
        <v>1316</v>
      </c>
      <c r="X932" s="186" t="s">
        <v>319</v>
      </c>
      <c r="Y932" s="186" t="n">
        <v>751</v>
      </c>
      <c r="Z932" s="186" t="s">
        <v>319</v>
      </c>
      <c r="AA932" s="186" t="n">
        <v>952</v>
      </c>
      <c r="AB932" s="186" t="s">
        <v>319</v>
      </c>
      <c r="AC932" s="186" t="n">
        <v>893</v>
      </c>
      <c r="AD932" s="186" t="s">
        <v>319</v>
      </c>
      <c r="AE932" s="186" t="n">
        <v>1451</v>
      </c>
      <c r="AF932" s="186" t="s">
        <v>319</v>
      </c>
      <c r="AG932" s="186" t="n">
        <v>1814</v>
      </c>
      <c r="AH932" s="186" t="s">
        <v>319</v>
      </c>
      <c r="AI932" s="186" t="n">
        <v>2032</v>
      </c>
      <c r="AJ932" s="186" t="s">
        <v>319</v>
      </c>
      <c r="AK932" s="186" t="n">
        <v>2236</v>
      </c>
      <c r="AL932" s="186" t="s">
        <v>319</v>
      </c>
      <c r="AM932" s="256" t="n">
        <f aca="false">O932+Q932+S932+U932+W932+Y932+AA932+AC932+AE932+AG932+AI932+AK932</f>
        <v>18522</v>
      </c>
      <c r="AN932" s="71"/>
      <c r="AO932" s="231"/>
      <c r="AP932" s="231"/>
    </row>
    <row collapsed="false" customFormat="false" customHeight="true" hidden="false" ht="15.75" outlineLevel="0" r="933">
      <c r="A933" s="229" t="n">
        <v>509</v>
      </c>
      <c r="B933" s="38" t="n">
        <v>8508</v>
      </c>
      <c r="C933" s="71" t="s">
        <v>863</v>
      </c>
      <c r="D933" s="55" t="s">
        <v>873</v>
      </c>
      <c r="E933" s="56" t="s">
        <v>822</v>
      </c>
      <c r="F933" s="34" t="s">
        <v>823</v>
      </c>
      <c r="G933" s="55"/>
      <c r="H933" s="55"/>
      <c r="I933" s="55"/>
      <c r="J933" s="55"/>
      <c r="K933" s="71" t="s">
        <v>52</v>
      </c>
      <c r="L933" s="71" t="s">
        <v>52</v>
      </c>
      <c r="M933" s="259" t="n">
        <v>0</v>
      </c>
      <c r="N933" s="259" t="n">
        <v>0</v>
      </c>
      <c r="O933" s="260" t="n">
        <v>0</v>
      </c>
      <c r="P933" s="259"/>
      <c r="Q933" s="259" t="n">
        <v>0</v>
      </c>
      <c r="R933" s="259"/>
      <c r="S933" s="259" t="n">
        <v>0</v>
      </c>
      <c r="T933" s="259"/>
      <c r="U933" s="259" t="n">
        <v>0</v>
      </c>
      <c r="V933" s="259"/>
      <c r="W933" s="259" t="n">
        <v>0</v>
      </c>
      <c r="X933" s="259"/>
      <c r="Y933" s="259" t="n">
        <v>0</v>
      </c>
      <c r="Z933" s="259"/>
      <c r="AA933" s="259" t="n">
        <v>0</v>
      </c>
      <c r="AB933" s="259" t="s">
        <v>319</v>
      </c>
      <c r="AC933" s="186" t="n">
        <v>2609</v>
      </c>
      <c r="AD933" s="186" t="s">
        <v>319</v>
      </c>
      <c r="AE933" s="186" t="n">
        <v>1245</v>
      </c>
      <c r="AF933" s="186" t="s">
        <v>319</v>
      </c>
      <c r="AG933" s="186" t="n">
        <v>1586</v>
      </c>
      <c r="AH933" s="186" t="s">
        <v>319</v>
      </c>
      <c r="AI933" s="186" t="n">
        <v>1304</v>
      </c>
      <c r="AJ933" s="186" t="s">
        <v>319</v>
      </c>
      <c r="AK933" s="186" t="n">
        <v>1432</v>
      </c>
      <c r="AL933" s="186" t="s">
        <v>319</v>
      </c>
      <c r="AM933" s="256" t="n">
        <f aca="false">O933+Q933+S933+U933+W933+Y933+AA933+AC933+AE933+AG933+AI933+AK933</f>
        <v>8176</v>
      </c>
      <c r="AN933" s="71"/>
      <c r="AO933" s="231"/>
      <c r="AP933" s="231"/>
    </row>
    <row collapsed="false" customFormat="false" customHeight="false" hidden="false" ht="31.5" outlineLevel="0" r="934">
      <c r="A934" s="229"/>
      <c r="B934" s="38"/>
      <c r="C934" s="71"/>
      <c r="D934" s="55"/>
      <c r="E934" s="56" t="s">
        <v>824</v>
      </c>
      <c r="F934" s="34" t="s">
        <v>823</v>
      </c>
      <c r="G934" s="55" t="s">
        <v>859</v>
      </c>
      <c r="H934" s="55" t="n">
        <v>7</v>
      </c>
      <c r="I934" s="55" t="s">
        <v>881</v>
      </c>
      <c r="J934" s="55" t="s">
        <v>883</v>
      </c>
      <c r="K934" s="71" t="s">
        <v>52</v>
      </c>
      <c r="L934" s="71" t="s">
        <v>52</v>
      </c>
      <c r="M934" s="259" t="n">
        <v>0</v>
      </c>
      <c r="N934" s="259" t="n">
        <v>0</v>
      </c>
      <c r="O934" s="260" t="n">
        <v>0</v>
      </c>
      <c r="P934" s="259"/>
      <c r="Q934" s="259" t="n">
        <v>0</v>
      </c>
      <c r="R934" s="259"/>
      <c r="S934" s="259" t="n">
        <v>0</v>
      </c>
      <c r="T934" s="259"/>
      <c r="U934" s="259" t="n">
        <v>0</v>
      </c>
      <c r="V934" s="259"/>
      <c r="W934" s="259" t="n">
        <v>0</v>
      </c>
      <c r="X934" s="259"/>
      <c r="Y934" s="259" t="n">
        <v>0</v>
      </c>
      <c r="Z934" s="259"/>
      <c r="AA934" s="259" t="n">
        <v>729</v>
      </c>
      <c r="AB934" s="259" t="s">
        <v>319</v>
      </c>
      <c r="AC934" s="186" t="n">
        <v>612</v>
      </c>
      <c r="AD934" s="186" t="s">
        <v>319</v>
      </c>
      <c r="AE934" s="186" t="n">
        <v>938</v>
      </c>
      <c r="AF934" s="186" t="s">
        <v>319</v>
      </c>
      <c r="AG934" s="186" t="n">
        <v>1636</v>
      </c>
      <c r="AH934" s="186" t="s">
        <v>319</v>
      </c>
      <c r="AI934" s="186" t="n">
        <v>1439</v>
      </c>
      <c r="AJ934" s="186" t="s">
        <v>319</v>
      </c>
      <c r="AK934" s="186" t="n">
        <v>1792</v>
      </c>
      <c r="AL934" s="186" t="s">
        <v>319</v>
      </c>
      <c r="AM934" s="256" t="n">
        <f aca="false">O934+Q934+S934+U934+W934+Y934+AA934+AC934+AE934+AG934+AI934+AK934</f>
        <v>7146</v>
      </c>
      <c r="AN934" s="71"/>
      <c r="AO934" s="231"/>
      <c r="AP934" s="231"/>
    </row>
    <row collapsed="false" customFormat="false" customHeight="true" hidden="false" ht="15.75" outlineLevel="0" r="935">
      <c r="A935" s="229" t="n">
        <v>510</v>
      </c>
      <c r="B935" s="38" t="n">
        <v>8509</v>
      </c>
      <c r="C935" s="71" t="s">
        <v>863</v>
      </c>
      <c r="D935" s="55" t="s">
        <v>873</v>
      </c>
      <c r="E935" s="56" t="s">
        <v>822</v>
      </c>
      <c r="F935" s="34" t="s">
        <v>823</v>
      </c>
      <c r="G935" s="55"/>
      <c r="H935" s="55"/>
      <c r="I935" s="55"/>
      <c r="J935" s="55"/>
      <c r="K935" s="71" t="s">
        <v>52</v>
      </c>
      <c r="L935" s="71" t="s">
        <v>52</v>
      </c>
      <c r="M935" s="259" t="n">
        <v>0</v>
      </c>
      <c r="N935" s="259" t="n">
        <v>0</v>
      </c>
      <c r="O935" s="260" t="n">
        <v>0</v>
      </c>
      <c r="P935" s="259"/>
      <c r="Q935" s="259" t="n">
        <v>0</v>
      </c>
      <c r="R935" s="259"/>
      <c r="S935" s="259" t="n">
        <v>0</v>
      </c>
      <c r="T935" s="259"/>
      <c r="U935" s="259" t="n">
        <v>0</v>
      </c>
      <c r="V935" s="259"/>
      <c r="W935" s="259" t="n">
        <v>0</v>
      </c>
      <c r="X935" s="259"/>
      <c r="Y935" s="259" t="n">
        <v>0</v>
      </c>
      <c r="Z935" s="186"/>
      <c r="AA935" s="186" t="n">
        <v>1676</v>
      </c>
      <c r="AB935" s="186" t="s">
        <v>319</v>
      </c>
      <c r="AC935" s="186" t="n">
        <v>1706</v>
      </c>
      <c r="AD935" s="186" t="s">
        <v>319</v>
      </c>
      <c r="AE935" s="186" t="n">
        <v>1555</v>
      </c>
      <c r="AF935" s="186" t="s">
        <v>319</v>
      </c>
      <c r="AG935" s="186" t="n">
        <v>2306</v>
      </c>
      <c r="AH935" s="186" t="s">
        <v>319</v>
      </c>
      <c r="AI935" s="186" t="n">
        <v>2156</v>
      </c>
      <c r="AJ935" s="186" t="s">
        <v>319</v>
      </c>
      <c r="AK935" s="186" t="n">
        <v>2533</v>
      </c>
      <c r="AL935" s="186" t="s">
        <v>319</v>
      </c>
      <c r="AM935" s="256" t="n">
        <f aca="false">O935+Q935+S935+U935+W935+Y935+AA935+AC935+AE935+AG935+AI935+AK935</f>
        <v>11932</v>
      </c>
      <c r="AN935" s="71"/>
      <c r="AO935" s="231"/>
      <c r="AP935" s="231"/>
    </row>
    <row collapsed="false" customFormat="false" customHeight="false" hidden="false" ht="31.5" outlineLevel="0" r="936">
      <c r="A936" s="229"/>
      <c r="B936" s="38"/>
      <c r="C936" s="71"/>
      <c r="D936" s="55"/>
      <c r="E936" s="56" t="s">
        <v>824</v>
      </c>
      <c r="F936" s="34" t="s">
        <v>823</v>
      </c>
      <c r="G936" s="55" t="s">
        <v>859</v>
      </c>
      <c r="H936" s="55" t="n">
        <v>10</v>
      </c>
      <c r="I936" s="55" t="s">
        <v>884</v>
      </c>
      <c r="J936" s="55" t="s">
        <v>885</v>
      </c>
      <c r="K936" s="71" t="s">
        <v>52</v>
      </c>
      <c r="L936" s="71" t="s">
        <v>52</v>
      </c>
      <c r="M936" s="259" t="n">
        <v>0</v>
      </c>
      <c r="N936" s="259" t="n">
        <v>0</v>
      </c>
      <c r="O936" s="260" t="n">
        <v>0</v>
      </c>
      <c r="P936" s="259"/>
      <c r="Q936" s="259" t="n">
        <v>0</v>
      </c>
      <c r="R936" s="259"/>
      <c r="S936" s="259" t="n">
        <v>0</v>
      </c>
      <c r="T936" s="259"/>
      <c r="U936" s="259" t="n">
        <v>0</v>
      </c>
      <c r="V936" s="259"/>
      <c r="W936" s="259" t="n">
        <v>0</v>
      </c>
      <c r="X936" s="259"/>
      <c r="Y936" s="259" t="n">
        <v>0</v>
      </c>
      <c r="Z936" s="186"/>
      <c r="AA936" s="186" t="n">
        <v>1452</v>
      </c>
      <c r="AB936" s="186" t="s">
        <v>319</v>
      </c>
      <c r="AC936" s="186" t="n">
        <v>1776</v>
      </c>
      <c r="AD936" s="186" t="s">
        <v>319</v>
      </c>
      <c r="AE936" s="186" t="n">
        <v>1536</v>
      </c>
      <c r="AF936" s="186" t="s">
        <v>319</v>
      </c>
      <c r="AG936" s="186" t="n">
        <v>2670</v>
      </c>
      <c r="AH936" s="186" t="s">
        <v>319</v>
      </c>
      <c r="AI936" s="186" t="n">
        <v>2059</v>
      </c>
      <c r="AJ936" s="186" t="s">
        <v>319</v>
      </c>
      <c r="AK936" s="186" t="n">
        <v>2480</v>
      </c>
      <c r="AL936" s="186" t="s">
        <v>319</v>
      </c>
      <c r="AM936" s="256" t="n">
        <f aca="false">O936+Q936+S936+U936+W936+Y936+AA936+AC936+AE936+AG936+AI936+AK936</f>
        <v>11973</v>
      </c>
      <c r="AN936" s="71"/>
      <c r="AO936" s="231"/>
      <c r="AP936" s="231"/>
    </row>
    <row collapsed="false" customFormat="false" customHeight="true" hidden="false" ht="15.75" outlineLevel="0" r="937">
      <c r="A937" s="229" t="n">
        <v>511</v>
      </c>
      <c r="B937" s="38" t="n">
        <v>8510</v>
      </c>
      <c r="C937" s="71" t="s">
        <v>863</v>
      </c>
      <c r="D937" s="55" t="s">
        <v>873</v>
      </c>
      <c r="E937" s="56" t="s">
        <v>822</v>
      </c>
      <c r="F937" s="34" t="s">
        <v>823</v>
      </c>
      <c r="G937" s="55"/>
      <c r="H937" s="55"/>
      <c r="I937" s="55"/>
      <c r="J937" s="55"/>
      <c r="K937" s="71" t="s">
        <v>52</v>
      </c>
      <c r="L937" s="71" t="s">
        <v>52</v>
      </c>
      <c r="M937" s="186" t="n">
        <v>46473</v>
      </c>
      <c r="N937" s="186" t="n">
        <v>98515</v>
      </c>
      <c r="O937" s="257" t="n">
        <v>6863</v>
      </c>
      <c r="P937" s="186" t="s">
        <v>319</v>
      </c>
      <c r="Q937" s="186" t="n">
        <v>7760</v>
      </c>
      <c r="R937" s="186" t="s">
        <v>319</v>
      </c>
      <c r="S937" s="186" t="n">
        <v>7310</v>
      </c>
      <c r="T937" s="186" t="s">
        <v>319</v>
      </c>
      <c r="U937" s="186" t="n">
        <v>8726</v>
      </c>
      <c r="V937" s="186" t="s">
        <v>319</v>
      </c>
      <c r="W937" s="186" t="n">
        <v>6114</v>
      </c>
      <c r="X937" s="186" t="s">
        <v>319</v>
      </c>
      <c r="Y937" s="186" t="n">
        <v>7011</v>
      </c>
      <c r="Z937" s="186" t="s">
        <v>319</v>
      </c>
      <c r="AA937" s="186" t="n">
        <v>7578</v>
      </c>
      <c r="AB937" s="186" t="s">
        <v>319</v>
      </c>
      <c r="AC937" s="186" t="n">
        <v>6723</v>
      </c>
      <c r="AD937" s="186" t="s">
        <v>319</v>
      </c>
      <c r="AE937" s="186" t="n">
        <v>7384</v>
      </c>
      <c r="AF937" s="186" t="s">
        <v>319</v>
      </c>
      <c r="AG937" s="186" t="n">
        <v>9130</v>
      </c>
      <c r="AH937" s="186" t="s">
        <v>319</v>
      </c>
      <c r="AI937" s="186" t="n">
        <v>9192</v>
      </c>
      <c r="AJ937" s="186" t="s">
        <v>319</v>
      </c>
      <c r="AK937" s="186" t="n">
        <v>9504</v>
      </c>
      <c r="AL937" s="186" t="s">
        <v>319</v>
      </c>
      <c r="AM937" s="256" t="n">
        <f aca="false">O937+Q937+S937+U937+W937+Y937+AA937+AC937+AE937+AG937+AI937+AK937</f>
        <v>93295</v>
      </c>
      <c r="AN937" s="71"/>
      <c r="AO937" s="231"/>
      <c r="AP937" s="231"/>
    </row>
    <row collapsed="false" customFormat="false" customHeight="false" hidden="false" ht="31.5" outlineLevel="0" r="938">
      <c r="A938" s="229"/>
      <c r="B938" s="38"/>
      <c r="C938" s="71"/>
      <c r="D938" s="55"/>
      <c r="E938" s="56" t="s">
        <v>824</v>
      </c>
      <c r="F938" s="34" t="s">
        <v>823</v>
      </c>
      <c r="G938" s="55" t="s">
        <v>886</v>
      </c>
      <c r="H938" s="55" t="s">
        <v>887</v>
      </c>
      <c r="I938" s="55" t="s">
        <v>888</v>
      </c>
      <c r="J938" s="55" t="s">
        <v>889</v>
      </c>
      <c r="K938" s="71" t="s">
        <v>52</v>
      </c>
      <c r="L938" s="71" t="s">
        <v>52</v>
      </c>
      <c r="M938" s="186" t="n">
        <v>117342</v>
      </c>
      <c r="N938" s="186" t="n">
        <v>100604</v>
      </c>
      <c r="O938" s="257" t="n">
        <v>12928</v>
      </c>
      <c r="P938" s="186" t="s">
        <v>319</v>
      </c>
      <c r="Q938" s="186" t="n">
        <v>8902</v>
      </c>
      <c r="R938" s="186" t="s">
        <v>319</v>
      </c>
      <c r="S938" s="186" t="n">
        <v>6814</v>
      </c>
      <c r="T938" s="186" t="s">
        <v>319</v>
      </c>
      <c r="U938" s="186" t="n">
        <v>10515</v>
      </c>
      <c r="V938" s="186" t="s">
        <v>319</v>
      </c>
      <c r="W938" s="186" t="n">
        <v>4560</v>
      </c>
      <c r="X938" s="186" t="s">
        <v>319</v>
      </c>
      <c r="Y938" s="186" t="n">
        <v>7346</v>
      </c>
      <c r="Z938" s="186" t="s">
        <v>319</v>
      </c>
      <c r="AA938" s="186" t="n">
        <v>7843</v>
      </c>
      <c r="AB938" s="186" t="s">
        <v>319</v>
      </c>
      <c r="AC938" s="186" t="n">
        <v>7364</v>
      </c>
      <c r="AD938" s="186" t="s">
        <v>319</v>
      </c>
      <c r="AE938" s="186" t="n">
        <v>8168</v>
      </c>
      <c r="AF938" s="186" t="s">
        <v>319</v>
      </c>
      <c r="AG938" s="186" t="n">
        <v>8278</v>
      </c>
      <c r="AH938" s="186" t="s">
        <v>319</v>
      </c>
      <c r="AI938" s="186" t="n">
        <v>10908</v>
      </c>
      <c r="AJ938" s="186" t="s">
        <v>319</v>
      </c>
      <c r="AK938" s="186" t="n">
        <v>10395</v>
      </c>
      <c r="AL938" s="186" t="s">
        <v>319</v>
      </c>
      <c r="AM938" s="256" t="n">
        <f aca="false">O938+Q938+S938+U938+W938+Y938+AA938+AC938+AE938+AG938+AI938+AK938</f>
        <v>104021</v>
      </c>
      <c r="AN938" s="71"/>
      <c r="AO938" s="231"/>
      <c r="AP938" s="231"/>
    </row>
    <row collapsed="false" customFormat="false" customHeight="true" hidden="false" ht="15.75" outlineLevel="0" r="939">
      <c r="A939" s="229" t="n">
        <v>512</v>
      </c>
      <c r="B939" s="38" t="n">
        <v>8511</v>
      </c>
      <c r="C939" s="71" t="s">
        <v>863</v>
      </c>
      <c r="D939" s="55" t="s">
        <v>873</v>
      </c>
      <c r="E939" s="56" t="s">
        <v>822</v>
      </c>
      <c r="F939" s="34" t="s">
        <v>823</v>
      </c>
      <c r="G939" s="55"/>
      <c r="H939" s="55"/>
      <c r="I939" s="55"/>
      <c r="J939" s="55" t="s">
        <v>890</v>
      </c>
      <c r="K939" s="71" t="s">
        <v>52</v>
      </c>
      <c r="L939" s="71" t="s">
        <v>52</v>
      </c>
      <c r="M939" s="186" t="n">
        <v>0</v>
      </c>
      <c r="N939" s="186" t="n">
        <v>782</v>
      </c>
      <c r="O939" s="257" t="n">
        <v>920</v>
      </c>
      <c r="P939" s="186" t="s">
        <v>319</v>
      </c>
      <c r="Q939" s="186" t="n">
        <v>733</v>
      </c>
      <c r="R939" s="186" t="s">
        <v>319</v>
      </c>
      <c r="S939" s="186" t="n">
        <v>774</v>
      </c>
      <c r="T939" s="186" t="s">
        <v>319</v>
      </c>
      <c r="U939" s="186" t="n">
        <v>946</v>
      </c>
      <c r="V939" s="186" t="s">
        <v>319</v>
      </c>
      <c r="W939" s="186" t="n">
        <v>826</v>
      </c>
      <c r="X939" s="186" t="s">
        <v>319</v>
      </c>
      <c r="Y939" s="186" t="n">
        <v>769</v>
      </c>
      <c r="Z939" s="186" t="s">
        <v>319</v>
      </c>
      <c r="AA939" s="186" t="n">
        <v>960</v>
      </c>
      <c r="AB939" s="186" t="s">
        <v>319</v>
      </c>
      <c r="AC939" s="186" t="n">
        <v>691</v>
      </c>
      <c r="AD939" s="186" t="s">
        <v>319</v>
      </c>
      <c r="AE939" s="186" t="n">
        <v>788</v>
      </c>
      <c r="AF939" s="186" t="s">
        <v>319</v>
      </c>
      <c r="AG939" s="186" t="n">
        <v>1044</v>
      </c>
      <c r="AH939" s="186" t="s">
        <v>319</v>
      </c>
      <c r="AI939" s="186" t="n">
        <v>957</v>
      </c>
      <c r="AJ939" s="186" t="s">
        <v>319</v>
      </c>
      <c r="AK939" s="186" t="n">
        <v>867</v>
      </c>
      <c r="AL939" s="186" t="s">
        <v>319</v>
      </c>
      <c r="AM939" s="256" t="n">
        <f aca="false">O939+Q939+S939+U939+W939+Y939+AA939+AC939+AE939+AG939+AI939+AK939</f>
        <v>10275</v>
      </c>
      <c r="AN939" s="71"/>
      <c r="AO939" s="231"/>
      <c r="AP939" s="231"/>
    </row>
    <row collapsed="false" customFormat="false" customHeight="false" hidden="false" ht="15.75" outlineLevel="0" r="940">
      <c r="A940" s="229"/>
      <c r="B940" s="38"/>
      <c r="C940" s="71"/>
      <c r="D940" s="55"/>
      <c r="E940" s="56" t="s">
        <v>824</v>
      </c>
      <c r="F940" s="34" t="s">
        <v>823</v>
      </c>
      <c r="G940" s="55" t="s">
        <v>859</v>
      </c>
      <c r="H940" s="55" t="n">
        <v>4</v>
      </c>
      <c r="I940" s="55" t="s">
        <v>859</v>
      </c>
      <c r="J940" s="55" t="n">
        <v>130</v>
      </c>
      <c r="K940" s="71" t="s">
        <v>52</v>
      </c>
      <c r="L940" s="71" t="s">
        <v>52</v>
      </c>
      <c r="M940" s="186" t="n">
        <v>0</v>
      </c>
      <c r="N940" s="186" t="n">
        <v>3793</v>
      </c>
      <c r="O940" s="257" t="n">
        <v>4222</v>
      </c>
      <c r="P940" s="186" t="s">
        <v>319</v>
      </c>
      <c r="Q940" s="186" t="n">
        <v>3341</v>
      </c>
      <c r="R940" s="186" t="s">
        <v>319</v>
      </c>
      <c r="S940" s="186" t="n">
        <v>3367</v>
      </c>
      <c r="T940" s="186" t="s">
        <v>319</v>
      </c>
      <c r="U940" s="186" t="n">
        <v>3743</v>
      </c>
      <c r="V940" s="186" t="s">
        <v>319</v>
      </c>
      <c r="W940" s="186" t="n">
        <v>2965</v>
      </c>
      <c r="X940" s="186" t="s">
        <v>319</v>
      </c>
      <c r="Y940" s="186" t="n">
        <v>3217</v>
      </c>
      <c r="Z940" s="186" t="s">
        <v>319</v>
      </c>
      <c r="AA940" s="186" t="n">
        <v>3779</v>
      </c>
      <c r="AB940" s="186" t="s">
        <v>319</v>
      </c>
      <c r="AC940" s="186" t="n">
        <v>3287</v>
      </c>
      <c r="AD940" s="186" t="s">
        <v>319</v>
      </c>
      <c r="AE940" s="186" t="n">
        <v>2927</v>
      </c>
      <c r="AF940" s="186" t="s">
        <v>319</v>
      </c>
      <c r="AG940" s="186" t="n">
        <v>3859</v>
      </c>
      <c r="AH940" s="186" t="s">
        <v>319</v>
      </c>
      <c r="AI940" s="186" t="n">
        <v>3296</v>
      </c>
      <c r="AJ940" s="186" t="s">
        <v>319</v>
      </c>
      <c r="AK940" s="186" t="n">
        <v>3338</v>
      </c>
      <c r="AL940" s="186" t="s">
        <v>319</v>
      </c>
      <c r="AM940" s="256" t="n">
        <f aca="false">O940+Q940+S940+U940+W940+Y940+AA940+AC940+AE940+AG940+AI940+AK940</f>
        <v>41341</v>
      </c>
      <c r="AN940" s="71"/>
      <c r="AO940" s="231"/>
      <c r="AP940" s="231"/>
    </row>
    <row collapsed="false" customFormat="false" customHeight="true" hidden="false" ht="15.75" outlineLevel="0" r="941">
      <c r="A941" s="229" t="n">
        <v>513</v>
      </c>
      <c r="B941" s="38" t="n">
        <v>8512</v>
      </c>
      <c r="C941" s="71" t="s">
        <v>863</v>
      </c>
      <c r="D941" s="55" t="s">
        <v>891</v>
      </c>
      <c r="E941" s="56" t="s">
        <v>822</v>
      </c>
      <c r="F941" s="34" t="s">
        <v>823</v>
      </c>
      <c r="G941" s="55"/>
      <c r="H941" s="55"/>
      <c r="I941" s="55"/>
      <c r="J941" s="55"/>
      <c r="K941" s="34" t="s">
        <v>683</v>
      </c>
      <c r="L941" s="34" t="s">
        <v>683</v>
      </c>
      <c r="M941" s="34"/>
      <c r="N941" s="34"/>
      <c r="O941" s="71" t="n">
        <f aca="false">13147-O942</f>
        <v>2196</v>
      </c>
      <c r="P941" s="71" t="s">
        <v>680</v>
      </c>
      <c r="Q941" s="71" t="n">
        <f aca="false">21256-Q942</f>
        <v>12560</v>
      </c>
      <c r="R941" s="71" t="s">
        <v>680</v>
      </c>
      <c r="S941" s="71" t="n">
        <f aca="false">22921-S942</f>
        <v>14780</v>
      </c>
      <c r="T941" s="71" t="s">
        <v>680</v>
      </c>
      <c r="U941" s="71" t="n">
        <f aca="false">20111-U942</f>
        <v>14130</v>
      </c>
      <c r="V941" s="71" t="s">
        <v>680</v>
      </c>
      <c r="W941" s="71" t="n">
        <f aca="false">20266-W942</f>
        <v>13740</v>
      </c>
      <c r="X941" s="71" t="s">
        <v>680</v>
      </c>
      <c r="Y941" s="71"/>
      <c r="Z941" s="71" t="s">
        <v>680</v>
      </c>
      <c r="AA941" s="71"/>
      <c r="AB941" s="71" t="s">
        <v>680</v>
      </c>
      <c r="AC941" s="71"/>
      <c r="AD941" s="71" t="s">
        <v>680</v>
      </c>
      <c r="AE941" s="71"/>
      <c r="AF941" s="71" t="s">
        <v>680</v>
      </c>
      <c r="AG941" s="71"/>
      <c r="AH941" s="71" t="s">
        <v>680</v>
      </c>
      <c r="AI941" s="71"/>
      <c r="AJ941" s="71" t="s">
        <v>680</v>
      </c>
      <c r="AK941" s="71"/>
      <c r="AL941" s="71" t="s">
        <v>680</v>
      </c>
      <c r="AM941" s="229" t="n">
        <f aca="false">O941+Q941+S941+U941+W941+Y941+AA941+AC941+AE941+AG941+AI941+AK941</f>
        <v>57406</v>
      </c>
      <c r="AN941" s="261"/>
      <c r="AO941" s="231"/>
      <c r="AP941" s="231"/>
    </row>
    <row collapsed="false" customFormat="false" customHeight="false" hidden="false" ht="15.75" outlineLevel="0" r="942">
      <c r="A942" s="229"/>
      <c r="B942" s="38"/>
      <c r="C942" s="71"/>
      <c r="D942" s="55"/>
      <c r="E942" s="56" t="s">
        <v>824</v>
      </c>
      <c r="F942" s="34" t="s">
        <v>823</v>
      </c>
      <c r="G942" s="55"/>
      <c r="H942" s="55"/>
      <c r="I942" s="55"/>
      <c r="J942" s="55"/>
      <c r="K942" s="34" t="s">
        <v>683</v>
      </c>
      <c r="L942" s="34" t="s">
        <v>683</v>
      </c>
      <c r="M942" s="71"/>
      <c r="N942" s="71"/>
      <c r="O942" s="71" t="n">
        <v>10951</v>
      </c>
      <c r="P942" s="71" t="s">
        <v>680</v>
      </c>
      <c r="Q942" s="71" t="n">
        <v>8696</v>
      </c>
      <c r="R942" s="71" t="s">
        <v>680</v>
      </c>
      <c r="S942" s="71" t="n">
        <v>8141</v>
      </c>
      <c r="T942" s="71" t="s">
        <v>680</v>
      </c>
      <c r="U942" s="71" t="n">
        <v>5981</v>
      </c>
      <c r="V942" s="71" t="s">
        <v>680</v>
      </c>
      <c r="W942" s="71" t="n">
        <v>6526</v>
      </c>
      <c r="X942" s="71" t="s">
        <v>680</v>
      </c>
      <c r="Y942" s="71"/>
      <c r="Z942" s="71" t="s">
        <v>680</v>
      </c>
      <c r="AA942" s="71"/>
      <c r="AB942" s="71" t="s">
        <v>680</v>
      </c>
      <c r="AC942" s="71"/>
      <c r="AD942" s="71" t="s">
        <v>680</v>
      </c>
      <c r="AE942" s="71"/>
      <c r="AF942" s="71" t="s">
        <v>680</v>
      </c>
      <c r="AG942" s="71"/>
      <c r="AH942" s="71" t="s">
        <v>680</v>
      </c>
      <c r="AI942" s="71"/>
      <c r="AJ942" s="71" t="s">
        <v>680</v>
      </c>
      <c r="AK942" s="71"/>
      <c r="AL942" s="71" t="s">
        <v>680</v>
      </c>
      <c r="AM942" s="229" t="n">
        <f aca="false">O942+Q942+S942+U942+W942+Y942+AA942+AC942+AE942+AG942+AI942+AK942</f>
        <v>40295</v>
      </c>
      <c r="AN942" s="230"/>
      <c r="AO942" s="231"/>
      <c r="AP942" s="231"/>
    </row>
    <row collapsed="false" customFormat="false" customHeight="true" hidden="false" ht="15.75" outlineLevel="0" r="943">
      <c r="A943" s="229" t="n">
        <v>514</v>
      </c>
      <c r="B943" s="38" t="n">
        <v>8513</v>
      </c>
      <c r="C943" s="71" t="s">
        <v>863</v>
      </c>
      <c r="D943" s="55" t="s">
        <v>891</v>
      </c>
      <c r="E943" s="56" t="s">
        <v>822</v>
      </c>
      <c r="F943" s="34" t="s">
        <v>823</v>
      </c>
      <c r="G943" s="55"/>
      <c r="H943" s="55"/>
      <c r="I943" s="55"/>
      <c r="J943" s="55"/>
      <c r="K943" s="34" t="s">
        <v>683</v>
      </c>
      <c r="L943" s="34" t="s">
        <v>683</v>
      </c>
      <c r="M943" s="71"/>
      <c r="N943" s="71"/>
      <c r="O943" s="71" t="n">
        <f aca="false">51867-O944</f>
        <v>29455</v>
      </c>
      <c r="P943" s="71" t="s">
        <v>680</v>
      </c>
      <c r="Q943" s="71" t="n">
        <f aca="false">45308-Q944</f>
        <v>25733</v>
      </c>
      <c r="R943" s="71" t="s">
        <v>680</v>
      </c>
      <c r="S943" s="71" t="n">
        <f aca="false">45512-S944</f>
        <v>27766</v>
      </c>
      <c r="T943" s="71" t="s">
        <v>680</v>
      </c>
      <c r="U943" s="71" t="n">
        <f aca="false">43235-U944</f>
        <v>26688</v>
      </c>
      <c r="V943" s="71" t="s">
        <v>680</v>
      </c>
      <c r="W943" s="71" t="n">
        <f aca="false">40522-W944</f>
        <v>25280</v>
      </c>
      <c r="X943" s="71" t="s">
        <v>680</v>
      </c>
      <c r="Y943" s="71"/>
      <c r="Z943" s="71" t="s">
        <v>680</v>
      </c>
      <c r="AA943" s="71"/>
      <c r="AB943" s="71" t="s">
        <v>680</v>
      </c>
      <c r="AC943" s="71"/>
      <c r="AD943" s="71" t="s">
        <v>680</v>
      </c>
      <c r="AE943" s="71"/>
      <c r="AF943" s="71" t="s">
        <v>680</v>
      </c>
      <c r="AG943" s="71"/>
      <c r="AH943" s="71" t="s">
        <v>680</v>
      </c>
      <c r="AI943" s="71"/>
      <c r="AJ943" s="71" t="s">
        <v>680</v>
      </c>
      <c r="AK943" s="71"/>
      <c r="AL943" s="71" t="s">
        <v>680</v>
      </c>
      <c r="AM943" s="229" t="n">
        <f aca="false">O943+Q943+S943+U943+W943+Y943+AA943+AC943+AE943+AG943+AI943+AK943</f>
        <v>134922</v>
      </c>
      <c r="AN943" s="230"/>
      <c r="AO943" s="231"/>
      <c r="AP943" s="231"/>
    </row>
    <row collapsed="false" customFormat="false" customHeight="false" hidden="false" ht="15.75" outlineLevel="0" r="944">
      <c r="A944" s="229"/>
      <c r="B944" s="38"/>
      <c r="C944" s="71"/>
      <c r="D944" s="55"/>
      <c r="E944" s="56" t="s">
        <v>824</v>
      </c>
      <c r="F944" s="34" t="s">
        <v>823</v>
      </c>
      <c r="G944" s="55"/>
      <c r="H944" s="55"/>
      <c r="I944" s="55"/>
      <c r="J944" s="55"/>
      <c r="K944" s="34" t="s">
        <v>683</v>
      </c>
      <c r="L944" s="34" t="s">
        <v>683</v>
      </c>
      <c r="M944" s="71"/>
      <c r="N944" s="71"/>
      <c r="O944" s="71" t="n">
        <v>22412</v>
      </c>
      <c r="P944" s="71" t="s">
        <v>680</v>
      </c>
      <c r="Q944" s="71" t="n">
        <v>19575</v>
      </c>
      <c r="R944" s="71" t="s">
        <v>680</v>
      </c>
      <c r="S944" s="71" t="n">
        <v>17746</v>
      </c>
      <c r="T944" s="71" t="s">
        <v>680</v>
      </c>
      <c r="U944" s="71" t="n">
        <v>16547</v>
      </c>
      <c r="V944" s="71" t="s">
        <v>680</v>
      </c>
      <c r="W944" s="71" t="n">
        <v>15242</v>
      </c>
      <c r="X944" s="71" t="s">
        <v>680</v>
      </c>
      <c r="Y944" s="71"/>
      <c r="Z944" s="71" t="s">
        <v>680</v>
      </c>
      <c r="AA944" s="71"/>
      <c r="AB944" s="71" t="s">
        <v>680</v>
      </c>
      <c r="AC944" s="71"/>
      <c r="AD944" s="71" t="s">
        <v>680</v>
      </c>
      <c r="AE944" s="71"/>
      <c r="AF944" s="71" t="s">
        <v>680</v>
      </c>
      <c r="AG944" s="71"/>
      <c r="AH944" s="71" t="s">
        <v>680</v>
      </c>
      <c r="AI944" s="71"/>
      <c r="AJ944" s="71" t="s">
        <v>680</v>
      </c>
      <c r="AK944" s="71"/>
      <c r="AL944" s="71" t="s">
        <v>680</v>
      </c>
      <c r="AM944" s="229" t="n">
        <f aca="false">O944+Q944+S944+U944+W944+Y944+AA944+AC944+AE944+AG944+AI944+AK944</f>
        <v>91522</v>
      </c>
      <c r="AN944" s="230"/>
      <c r="AO944" s="231"/>
      <c r="AP944" s="231"/>
    </row>
    <row collapsed="false" customFormat="false" customHeight="true" hidden="false" ht="15.75" outlineLevel="0" r="945">
      <c r="A945" s="229" t="n">
        <v>515</v>
      </c>
      <c r="B945" s="38" t="n">
        <v>8514</v>
      </c>
      <c r="C945" s="71" t="s">
        <v>863</v>
      </c>
      <c r="D945" s="55" t="s">
        <v>892</v>
      </c>
      <c r="E945" s="56" t="s">
        <v>822</v>
      </c>
      <c r="F945" s="34" t="s">
        <v>823</v>
      </c>
      <c r="G945" s="55"/>
      <c r="H945" s="55"/>
      <c r="I945" s="55"/>
      <c r="J945" s="55"/>
      <c r="K945" s="34" t="s">
        <v>683</v>
      </c>
      <c r="L945" s="34" t="s">
        <v>683</v>
      </c>
      <c r="M945" s="71"/>
      <c r="N945" s="71"/>
      <c r="O945" s="71" t="n">
        <f aca="false">52444-O946</f>
        <v>28087</v>
      </c>
      <c r="P945" s="71" t="s">
        <v>680</v>
      </c>
      <c r="Q945" s="71" t="n">
        <f aca="false">52444-Q946</f>
        <v>27125</v>
      </c>
      <c r="R945" s="71" t="s">
        <v>680</v>
      </c>
      <c r="S945" s="71" t="n">
        <f aca="false">46828-S946</f>
        <v>23975</v>
      </c>
      <c r="T945" s="71" t="s">
        <v>680</v>
      </c>
      <c r="U945" s="71" t="n">
        <f aca="false">46828-U946</f>
        <v>24523</v>
      </c>
      <c r="V945" s="71" t="s">
        <v>680</v>
      </c>
      <c r="W945" s="71" t="n">
        <f aca="false">46441-W946</f>
        <v>24595</v>
      </c>
      <c r="X945" s="71" t="s">
        <v>680</v>
      </c>
      <c r="Y945" s="71"/>
      <c r="Z945" s="71" t="s">
        <v>680</v>
      </c>
      <c r="AA945" s="71"/>
      <c r="AB945" s="71" t="s">
        <v>680</v>
      </c>
      <c r="AC945" s="71"/>
      <c r="AD945" s="71" t="s">
        <v>680</v>
      </c>
      <c r="AE945" s="71"/>
      <c r="AF945" s="71" t="s">
        <v>680</v>
      </c>
      <c r="AG945" s="71"/>
      <c r="AH945" s="71" t="s">
        <v>680</v>
      </c>
      <c r="AI945" s="71"/>
      <c r="AJ945" s="71" t="s">
        <v>680</v>
      </c>
      <c r="AK945" s="71"/>
      <c r="AL945" s="71" t="s">
        <v>680</v>
      </c>
      <c r="AM945" s="229" t="n">
        <f aca="false">O945+Q945+S945+U945+W945+Y945+AA945+AC945+AE945+AG945+AI945+AK945</f>
        <v>128305</v>
      </c>
      <c r="AN945" s="230"/>
      <c r="AO945" s="231"/>
      <c r="AP945" s="231"/>
    </row>
    <row collapsed="false" customFormat="false" customHeight="false" hidden="false" ht="15.75" outlineLevel="0" r="946">
      <c r="A946" s="229"/>
      <c r="B946" s="38"/>
      <c r="C946" s="71"/>
      <c r="D946" s="55"/>
      <c r="E946" s="56" t="s">
        <v>824</v>
      </c>
      <c r="F946" s="34" t="s">
        <v>823</v>
      </c>
      <c r="G946" s="55"/>
      <c r="H946" s="55"/>
      <c r="I946" s="55"/>
      <c r="J946" s="55"/>
      <c r="K946" s="34" t="s">
        <v>683</v>
      </c>
      <c r="L946" s="34" t="s">
        <v>683</v>
      </c>
      <c r="M946" s="71"/>
      <c r="N946" s="71"/>
      <c r="O946" s="71" t="n">
        <v>24357</v>
      </c>
      <c r="P946" s="71" t="s">
        <v>680</v>
      </c>
      <c r="Q946" s="71" t="n">
        <v>25319</v>
      </c>
      <c r="R946" s="71" t="s">
        <v>680</v>
      </c>
      <c r="S946" s="71" t="n">
        <v>22853</v>
      </c>
      <c r="T946" s="71" t="s">
        <v>680</v>
      </c>
      <c r="U946" s="71" t="n">
        <v>22305</v>
      </c>
      <c r="V946" s="71" t="s">
        <v>680</v>
      </c>
      <c r="W946" s="71" t="n">
        <v>21846</v>
      </c>
      <c r="X946" s="71" t="s">
        <v>680</v>
      </c>
      <c r="Y946" s="71"/>
      <c r="Z946" s="71" t="s">
        <v>680</v>
      </c>
      <c r="AA946" s="71"/>
      <c r="AB946" s="71" t="s">
        <v>680</v>
      </c>
      <c r="AC946" s="71"/>
      <c r="AD946" s="71" t="s">
        <v>680</v>
      </c>
      <c r="AE946" s="71"/>
      <c r="AF946" s="71" t="s">
        <v>680</v>
      </c>
      <c r="AG946" s="71"/>
      <c r="AH946" s="71" t="s">
        <v>680</v>
      </c>
      <c r="AI946" s="71"/>
      <c r="AJ946" s="71" t="s">
        <v>680</v>
      </c>
      <c r="AK946" s="71"/>
      <c r="AL946" s="71" t="s">
        <v>680</v>
      </c>
      <c r="AM946" s="229" t="n">
        <f aca="false">O946+Q946+S946+U946+W946+Y946+AA946+AC946+AE946+AG946+AI946+AK946</f>
        <v>116680</v>
      </c>
      <c r="AN946" s="230"/>
      <c r="AO946" s="231"/>
      <c r="AP946" s="231"/>
    </row>
    <row collapsed="false" customFormat="false" customHeight="true" hidden="false" ht="15.75" outlineLevel="0" r="947">
      <c r="A947" s="229" t="n">
        <v>516</v>
      </c>
      <c r="B947" s="38" t="n">
        <v>8515</v>
      </c>
      <c r="C947" s="71" t="s">
        <v>863</v>
      </c>
      <c r="D947" s="55" t="s">
        <v>892</v>
      </c>
      <c r="E947" s="56" t="s">
        <v>822</v>
      </c>
      <c r="F947" s="34" t="s">
        <v>823</v>
      </c>
      <c r="G947" s="55"/>
      <c r="H947" s="55"/>
      <c r="I947" s="55"/>
      <c r="J947" s="55"/>
      <c r="K947" s="34" t="s">
        <v>683</v>
      </c>
      <c r="L947" s="71" t="s">
        <v>683</v>
      </c>
      <c r="M947" s="71"/>
      <c r="N947" s="71"/>
      <c r="O947" s="48" t="n">
        <f aca="false">22127-O948</f>
        <v>12030</v>
      </c>
      <c r="P947" s="71" t="s">
        <v>680</v>
      </c>
      <c r="Q947" s="71" t="n">
        <f aca="false">19975-Q948</f>
        <v>10449</v>
      </c>
      <c r="R947" s="71" t="s">
        <v>680</v>
      </c>
      <c r="S947" s="71" t="n">
        <f aca="false">19999-S948</f>
        <v>12402</v>
      </c>
      <c r="T947" s="71" t="s">
        <v>680</v>
      </c>
      <c r="U947" s="71" t="n">
        <f aca="false">17829-U948</f>
        <v>10618</v>
      </c>
      <c r="V947" s="71" t="s">
        <v>680</v>
      </c>
      <c r="W947" s="71" t="n">
        <f aca="false">15580-W948</f>
        <v>9064</v>
      </c>
      <c r="X947" s="71" t="s">
        <v>680</v>
      </c>
      <c r="Y947" s="71"/>
      <c r="Z947" s="71" t="s">
        <v>680</v>
      </c>
      <c r="AA947" s="71"/>
      <c r="AB947" s="71" t="s">
        <v>680</v>
      </c>
      <c r="AC947" s="71"/>
      <c r="AD947" s="71" t="s">
        <v>680</v>
      </c>
      <c r="AE947" s="71"/>
      <c r="AF947" s="71" t="s">
        <v>680</v>
      </c>
      <c r="AG947" s="71"/>
      <c r="AH947" s="71" t="s">
        <v>680</v>
      </c>
      <c r="AI947" s="71"/>
      <c r="AJ947" s="71" t="s">
        <v>680</v>
      </c>
      <c r="AK947" s="71"/>
      <c r="AL947" s="71" t="s">
        <v>680</v>
      </c>
      <c r="AM947" s="229" t="n">
        <f aca="false">O947+Q947+S947+U947+W947+Y947+AA947+AC947+AE947+AG947+AI947+AK947</f>
        <v>54563</v>
      </c>
      <c r="AN947" s="230"/>
      <c r="AO947" s="231"/>
      <c r="AP947" s="231"/>
    </row>
    <row collapsed="false" customFormat="false" customHeight="false" hidden="false" ht="15.75" outlineLevel="0" r="948">
      <c r="A948" s="229"/>
      <c r="B948" s="38"/>
      <c r="C948" s="71"/>
      <c r="D948" s="55"/>
      <c r="E948" s="56" t="s">
        <v>824</v>
      </c>
      <c r="F948" s="34" t="s">
        <v>823</v>
      </c>
      <c r="G948" s="55"/>
      <c r="H948" s="55"/>
      <c r="I948" s="55"/>
      <c r="J948" s="55"/>
      <c r="K948" s="34" t="s">
        <v>683</v>
      </c>
      <c r="L948" s="71" t="s">
        <v>683</v>
      </c>
      <c r="M948" s="48"/>
      <c r="N948" s="48"/>
      <c r="O948" s="48" t="n">
        <v>10097</v>
      </c>
      <c r="P948" s="48" t="s">
        <v>680</v>
      </c>
      <c r="Q948" s="48" t="n">
        <v>9526</v>
      </c>
      <c r="R948" s="48" t="s">
        <v>680</v>
      </c>
      <c r="S948" s="48" t="n">
        <v>7597</v>
      </c>
      <c r="T948" s="48" t="s">
        <v>680</v>
      </c>
      <c r="U948" s="48" t="n">
        <v>7211</v>
      </c>
      <c r="V948" s="48" t="s">
        <v>680</v>
      </c>
      <c r="W948" s="48" t="n">
        <v>6516</v>
      </c>
      <c r="X948" s="48" t="s">
        <v>680</v>
      </c>
      <c r="Y948" s="48"/>
      <c r="Z948" s="48" t="s">
        <v>680</v>
      </c>
      <c r="AA948" s="48"/>
      <c r="AB948" s="48" t="s">
        <v>680</v>
      </c>
      <c r="AC948" s="48"/>
      <c r="AD948" s="48" t="s">
        <v>680</v>
      </c>
      <c r="AE948" s="71"/>
      <c r="AF948" s="71" t="s">
        <v>680</v>
      </c>
      <c r="AG948" s="71"/>
      <c r="AH948" s="71" t="s">
        <v>680</v>
      </c>
      <c r="AI948" s="71"/>
      <c r="AJ948" s="71" t="s">
        <v>680</v>
      </c>
      <c r="AK948" s="71"/>
      <c r="AL948" s="71" t="s">
        <v>680</v>
      </c>
      <c r="AM948" s="229" t="n">
        <f aca="false">O948+Q948+S948+U948+W948+Y948+AA948+AC948+AE948+AG948+AI948+AK948</f>
        <v>40947</v>
      </c>
      <c r="AN948" s="230"/>
      <c r="AO948" s="231"/>
      <c r="AP948" s="231"/>
    </row>
    <row collapsed="false" customFormat="false" customHeight="true" hidden="false" ht="15.75" outlineLevel="0" r="949">
      <c r="A949" s="229" t="n">
        <v>517</v>
      </c>
      <c r="B949" s="38" t="n">
        <v>8516</v>
      </c>
      <c r="C949" s="71" t="s">
        <v>863</v>
      </c>
      <c r="D949" s="55" t="s">
        <v>892</v>
      </c>
      <c r="E949" s="56" t="s">
        <v>822</v>
      </c>
      <c r="F949" s="34" t="s">
        <v>823</v>
      </c>
      <c r="G949" s="55"/>
      <c r="H949" s="55"/>
      <c r="I949" s="55"/>
      <c r="J949" s="55"/>
      <c r="K949" s="34" t="s">
        <v>683</v>
      </c>
      <c r="L949" s="71" t="s">
        <v>683</v>
      </c>
      <c r="M949" s="48"/>
      <c r="N949" s="48"/>
      <c r="O949" s="48" t="n">
        <f aca="false">21854-O950</f>
        <v>11739</v>
      </c>
      <c r="P949" s="48" t="s">
        <v>680</v>
      </c>
      <c r="Q949" s="48" t="n">
        <f aca="false">18252-Q950</f>
        <v>8726</v>
      </c>
      <c r="R949" s="48" t="s">
        <v>680</v>
      </c>
      <c r="S949" s="48" t="n">
        <f aca="false">17381-S950</f>
        <v>9784</v>
      </c>
      <c r="T949" s="48" t="s">
        <v>680</v>
      </c>
      <c r="U949" s="48" t="n">
        <f aca="false">16063-U950</f>
        <v>8852</v>
      </c>
      <c r="V949" s="48" t="s">
        <v>680</v>
      </c>
      <c r="W949" s="48" t="n">
        <f aca="false">14341-W950</f>
        <v>8913</v>
      </c>
      <c r="X949" s="48" t="s">
        <v>680</v>
      </c>
      <c r="Y949" s="48"/>
      <c r="Z949" s="48" t="s">
        <v>680</v>
      </c>
      <c r="AA949" s="48"/>
      <c r="AB949" s="48" t="s">
        <v>680</v>
      </c>
      <c r="AC949" s="48"/>
      <c r="AD949" s="48" t="s">
        <v>680</v>
      </c>
      <c r="AE949" s="71"/>
      <c r="AF949" s="71" t="s">
        <v>680</v>
      </c>
      <c r="AG949" s="71"/>
      <c r="AH949" s="71" t="s">
        <v>680</v>
      </c>
      <c r="AI949" s="71"/>
      <c r="AJ949" s="71" t="s">
        <v>680</v>
      </c>
      <c r="AK949" s="71"/>
      <c r="AL949" s="71" t="s">
        <v>680</v>
      </c>
      <c r="AM949" s="229" t="n">
        <f aca="false">O949+Q949+S949+U949+W949+Y949+AA949+AC949+AE949+AG949+AI949+AK949</f>
        <v>48014</v>
      </c>
      <c r="AN949" s="230"/>
      <c r="AO949" s="231"/>
      <c r="AP949" s="231"/>
    </row>
    <row collapsed="false" customFormat="false" customHeight="false" hidden="false" ht="15.75" outlineLevel="0" r="950">
      <c r="A950" s="229"/>
      <c r="B950" s="38"/>
      <c r="C950" s="71"/>
      <c r="D950" s="55"/>
      <c r="E950" s="56" t="s">
        <v>824</v>
      </c>
      <c r="F950" s="34" t="s">
        <v>823</v>
      </c>
      <c r="G950" s="55"/>
      <c r="H950" s="55"/>
      <c r="I950" s="55"/>
      <c r="J950" s="55"/>
      <c r="K950" s="34" t="s">
        <v>683</v>
      </c>
      <c r="L950" s="71" t="s">
        <v>683</v>
      </c>
      <c r="M950" s="48"/>
      <c r="N950" s="48"/>
      <c r="O950" s="48" t="n">
        <v>10115</v>
      </c>
      <c r="P950" s="48" t="s">
        <v>680</v>
      </c>
      <c r="Q950" s="48" t="n">
        <v>9526</v>
      </c>
      <c r="R950" s="48" t="s">
        <v>680</v>
      </c>
      <c r="S950" s="48" t="n">
        <v>7597</v>
      </c>
      <c r="T950" s="48" t="s">
        <v>680</v>
      </c>
      <c r="U950" s="48" t="n">
        <v>7211</v>
      </c>
      <c r="V950" s="48" t="s">
        <v>680</v>
      </c>
      <c r="W950" s="48" t="n">
        <v>5428</v>
      </c>
      <c r="X950" s="48" t="s">
        <v>680</v>
      </c>
      <c r="Y950" s="48"/>
      <c r="Z950" s="48" t="s">
        <v>680</v>
      </c>
      <c r="AA950" s="48"/>
      <c r="AB950" s="48" t="s">
        <v>680</v>
      </c>
      <c r="AC950" s="48"/>
      <c r="AD950" s="48" t="s">
        <v>680</v>
      </c>
      <c r="AE950" s="71"/>
      <c r="AF950" s="71" t="s">
        <v>680</v>
      </c>
      <c r="AG950" s="71"/>
      <c r="AH950" s="71" t="s">
        <v>680</v>
      </c>
      <c r="AI950" s="71"/>
      <c r="AJ950" s="71" t="s">
        <v>680</v>
      </c>
      <c r="AK950" s="71"/>
      <c r="AL950" s="71" t="s">
        <v>680</v>
      </c>
      <c r="AM950" s="229" t="n">
        <f aca="false">O950+Q950+S950+U950+W950+Y950+AA950+AC950+AE950+AG950+AI950+AK950</f>
        <v>39877</v>
      </c>
      <c r="AN950" s="230"/>
      <c r="AO950" s="231"/>
      <c r="AP950" s="231"/>
    </row>
    <row collapsed="false" customFormat="false" customHeight="true" hidden="false" ht="15.75" outlineLevel="0" r="951">
      <c r="A951" s="229" t="n">
        <v>518</v>
      </c>
      <c r="B951" s="38" t="n">
        <v>8517</v>
      </c>
      <c r="C951" s="71" t="s">
        <v>863</v>
      </c>
      <c r="D951" s="55" t="s">
        <v>891</v>
      </c>
      <c r="E951" s="56" t="s">
        <v>822</v>
      </c>
      <c r="F951" s="34" t="s">
        <v>823</v>
      </c>
      <c r="G951" s="55"/>
      <c r="H951" s="55"/>
      <c r="I951" s="55"/>
      <c r="J951" s="55"/>
      <c r="K951" s="34" t="s">
        <v>683</v>
      </c>
      <c r="L951" s="71" t="s">
        <v>683</v>
      </c>
      <c r="M951" s="48"/>
      <c r="N951" s="48"/>
      <c r="O951" s="48" t="n">
        <f aca="false">23551-O952</f>
        <v>4125</v>
      </c>
      <c r="P951" s="48" t="s">
        <v>680</v>
      </c>
      <c r="Q951" s="48" t="n">
        <f aca="false">34142-Q952</f>
        <v>17355</v>
      </c>
      <c r="R951" s="48" t="s">
        <v>680</v>
      </c>
      <c r="S951" s="48" t="n">
        <f aca="false">36043-S952</f>
        <v>20097</v>
      </c>
      <c r="T951" s="48" t="s">
        <v>680</v>
      </c>
      <c r="U951" s="48" t="n">
        <f aca="false">30236-U952</f>
        <v>16405</v>
      </c>
      <c r="V951" s="48" t="s">
        <v>680</v>
      </c>
      <c r="W951" s="48" t="n">
        <f aca="false">28420-W952</f>
        <v>15215</v>
      </c>
      <c r="X951" s="48" t="s">
        <v>680</v>
      </c>
      <c r="Y951" s="48"/>
      <c r="Z951" s="48" t="s">
        <v>680</v>
      </c>
      <c r="AA951" s="48"/>
      <c r="AB951" s="48" t="s">
        <v>680</v>
      </c>
      <c r="AC951" s="48"/>
      <c r="AD951" s="48" t="s">
        <v>680</v>
      </c>
      <c r="AE951" s="71"/>
      <c r="AF951" s="71" t="s">
        <v>680</v>
      </c>
      <c r="AG951" s="71"/>
      <c r="AH951" s="71" t="s">
        <v>680</v>
      </c>
      <c r="AI951" s="71"/>
      <c r="AJ951" s="71" t="s">
        <v>680</v>
      </c>
      <c r="AK951" s="71"/>
      <c r="AL951" s="71" t="s">
        <v>680</v>
      </c>
      <c r="AM951" s="229" t="n">
        <f aca="false">O951+Q951+S951+U951+W951+Y951+AA951+AC951+AE951+AG951+AI951+AK951</f>
        <v>73197</v>
      </c>
      <c r="AN951" s="230"/>
      <c r="AO951" s="231"/>
      <c r="AP951" s="231"/>
    </row>
    <row collapsed="false" customFormat="false" customHeight="false" hidden="false" ht="15.75" outlineLevel="0" r="952">
      <c r="A952" s="229"/>
      <c r="B952" s="38"/>
      <c r="C952" s="71"/>
      <c r="D952" s="55"/>
      <c r="E952" s="56" t="s">
        <v>824</v>
      </c>
      <c r="F952" s="34" t="s">
        <v>823</v>
      </c>
      <c r="G952" s="55"/>
      <c r="H952" s="55"/>
      <c r="I952" s="55"/>
      <c r="J952" s="55"/>
      <c r="K952" s="34" t="s">
        <v>683</v>
      </c>
      <c r="L952" s="71" t="s">
        <v>683</v>
      </c>
      <c r="M952" s="48"/>
      <c r="N952" s="48"/>
      <c r="O952" s="48" t="n">
        <v>19426</v>
      </c>
      <c r="P952" s="48" t="s">
        <v>680</v>
      </c>
      <c r="Q952" s="48" t="n">
        <v>16787</v>
      </c>
      <c r="R952" s="48" t="s">
        <v>680</v>
      </c>
      <c r="S952" s="48" t="n">
        <v>15946</v>
      </c>
      <c r="T952" s="48" t="s">
        <v>680</v>
      </c>
      <c r="U952" s="48" t="n">
        <v>13831</v>
      </c>
      <c r="V952" s="48" t="s">
        <v>680</v>
      </c>
      <c r="W952" s="48" t="n">
        <v>13205</v>
      </c>
      <c r="X952" s="48" t="s">
        <v>680</v>
      </c>
      <c r="Y952" s="48"/>
      <c r="Z952" s="48" t="s">
        <v>680</v>
      </c>
      <c r="AA952" s="48"/>
      <c r="AB952" s="48" t="s">
        <v>680</v>
      </c>
      <c r="AC952" s="48"/>
      <c r="AD952" s="48" t="s">
        <v>680</v>
      </c>
      <c r="AE952" s="71"/>
      <c r="AF952" s="71" t="s">
        <v>680</v>
      </c>
      <c r="AG952" s="71"/>
      <c r="AH952" s="71" t="s">
        <v>680</v>
      </c>
      <c r="AI952" s="71"/>
      <c r="AJ952" s="71" t="s">
        <v>680</v>
      </c>
      <c r="AK952" s="71"/>
      <c r="AL952" s="71" t="s">
        <v>680</v>
      </c>
      <c r="AM952" s="229" t="n">
        <f aca="false">O952+Q952+S952+U952+W952+Y952+AA952+AC952+AE952+AG952+AI952+AK952</f>
        <v>79195</v>
      </c>
      <c r="AN952" s="230"/>
      <c r="AO952" s="231"/>
      <c r="AP952" s="231"/>
    </row>
    <row collapsed="false" customFormat="false" customHeight="true" hidden="false" ht="15.75" outlineLevel="0" r="953">
      <c r="A953" s="229" t="n">
        <v>519</v>
      </c>
      <c r="B953" s="38" t="n">
        <v>8518</v>
      </c>
      <c r="C953" s="71" t="s">
        <v>863</v>
      </c>
      <c r="D953" s="55" t="s">
        <v>616</v>
      </c>
      <c r="E953" s="56" t="s">
        <v>822</v>
      </c>
      <c r="F953" s="34" t="s">
        <v>823</v>
      </c>
      <c r="G953" s="55"/>
      <c r="H953" s="55"/>
      <c r="I953" s="55"/>
      <c r="J953" s="55"/>
      <c r="K953" s="34" t="s">
        <v>683</v>
      </c>
      <c r="L953" s="71" t="s">
        <v>683</v>
      </c>
      <c r="M953" s="48"/>
      <c r="N953" s="48"/>
      <c r="O953" s="48" t="n">
        <f aca="false">19328-9403</f>
        <v>9925</v>
      </c>
      <c r="P953" s="48" t="s">
        <v>680</v>
      </c>
      <c r="Q953" s="48" t="n">
        <f aca="false">15954-8058</f>
        <v>7896</v>
      </c>
      <c r="R953" s="48" t="s">
        <v>680</v>
      </c>
      <c r="S953" s="48" t="n">
        <f aca="false">15890-7404</f>
        <v>8486</v>
      </c>
      <c r="T953" s="48" t="s">
        <v>680</v>
      </c>
      <c r="U953" s="48" t="n">
        <f aca="false">13671-5896</f>
        <v>7775</v>
      </c>
      <c r="V953" s="48" t="s">
        <v>680</v>
      </c>
      <c r="W953" s="48" t="n">
        <f aca="false">13530-6348</f>
        <v>7182</v>
      </c>
      <c r="X953" s="48" t="s">
        <v>680</v>
      </c>
      <c r="Y953" s="48"/>
      <c r="Z953" s="48" t="s">
        <v>680</v>
      </c>
      <c r="AA953" s="48"/>
      <c r="AB953" s="48" t="s">
        <v>680</v>
      </c>
      <c r="AC953" s="48"/>
      <c r="AD953" s="48" t="s">
        <v>680</v>
      </c>
      <c r="AE953" s="71"/>
      <c r="AF953" s="71" t="s">
        <v>680</v>
      </c>
      <c r="AG953" s="71"/>
      <c r="AH953" s="71" t="s">
        <v>680</v>
      </c>
      <c r="AI953" s="71"/>
      <c r="AJ953" s="71" t="s">
        <v>680</v>
      </c>
      <c r="AK953" s="71"/>
      <c r="AL953" s="71" t="s">
        <v>680</v>
      </c>
      <c r="AM953" s="229" t="n">
        <f aca="false">O953+Q953+S953+U953+W953+Y953+AA953+AC953+AE953+AG953+AI953+AK953</f>
        <v>41264</v>
      </c>
      <c r="AN953" s="230"/>
      <c r="AO953" s="231"/>
      <c r="AP953" s="231"/>
    </row>
    <row collapsed="false" customFormat="false" customHeight="false" hidden="false" ht="15.75" outlineLevel="0" r="954">
      <c r="A954" s="229"/>
      <c r="B954" s="38"/>
      <c r="C954" s="71"/>
      <c r="D954" s="55"/>
      <c r="E954" s="56" t="s">
        <v>824</v>
      </c>
      <c r="F954" s="34" t="s">
        <v>823</v>
      </c>
      <c r="G954" s="55"/>
      <c r="H954" s="55"/>
      <c r="I954" s="55"/>
      <c r="J954" s="55"/>
      <c r="K954" s="34" t="s">
        <v>683</v>
      </c>
      <c r="L954" s="71" t="s">
        <v>683</v>
      </c>
      <c r="M954" s="48"/>
      <c r="N954" s="48"/>
      <c r="O954" s="48" t="n">
        <v>9403</v>
      </c>
      <c r="P954" s="48" t="s">
        <v>680</v>
      </c>
      <c r="Q954" s="48" t="n">
        <v>8058</v>
      </c>
      <c r="R954" s="48" t="s">
        <v>680</v>
      </c>
      <c r="S954" s="48" t="n">
        <v>7404</v>
      </c>
      <c r="T954" s="48" t="s">
        <v>680</v>
      </c>
      <c r="U954" s="48" t="n">
        <v>5896</v>
      </c>
      <c r="V954" s="48" t="s">
        <v>680</v>
      </c>
      <c r="W954" s="48" t="n">
        <v>6348</v>
      </c>
      <c r="X954" s="48" t="s">
        <v>680</v>
      </c>
      <c r="Y954" s="48"/>
      <c r="Z954" s="48" t="s">
        <v>680</v>
      </c>
      <c r="AA954" s="48"/>
      <c r="AB954" s="48" t="s">
        <v>680</v>
      </c>
      <c r="AC954" s="48"/>
      <c r="AD954" s="48" t="s">
        <v>680</v>
      </c>
      <c r="AE954" s="71"/>
      <c r="AF954" s="71" t="s">
        <v>680</v>
      </c>
      <c r="AG954" s="71"/>
      <c r="AH954" s="71" t="s">
        <v>680</v>
      </c>
      <c r="AI954" s="71"/>
      <c r="AJ954" s="71" t="s">
        <v>680</v>
      </c>
      <c r="AK954" s="71"/>
      <c r="AL954" s="71" t="s">
        <v>680</v>
      </c>
      <c r="AM954" s="229" t="n">
        <f aca="false">O954+Q954+S954+U954+W954+Y954+AA954+AC954+AE954+AG954+AI954+AK954</f>
        <v>37109</v>
      </c>
      <c r="AN954" s="230"/>
      <c r="AO954" s="231"/>
      <c r="AP954" s="231"/>
    </row>
    <row collapsed="false" customFormat="false" customHeight="true" hidden="false" ht="15.75" outlineLevel="0" r="955">
      <c r="A955" s="229" t="n">
        <v>520</v>
      </c>
      <c r="B955" s="38" t="n">
        <v>8519</v>
      </c>
      <c r="C955" s="71" t="s">
        <v>863</v>
      </c>
      <c r="D955" s="55" t="s">
        <v>893</v>
      </c>
      <c r="E955" s="56" t="s">
        <v>822</v>
      </c>
      <c r="F955" s="34" t="s">
        <v>823</v>
      </c>
      <c r="G955" s="55"/>
      <c r="H955" s="55"/>
      <c r="I955" s="55"/>
      <c r="J955" s="55"/>
      <c r="K955" s="34" t="s">
        <v>683</v>
      </c>
      <c r="L955" s="71" t="s">
        <v>683</v>
      </c>
      <c r="M955" s="48"/>
      <c r="N955" s="48"/>
      <c r="O955" s="48" t="n">
        <f aca="false">11561-O956</f>
        <v>6593</v>
      </c>
      <c r="P955" s="48" t="s">
        <v>680</v>
      </c>
      <c r="Q955" s="48" t="n">
        <f aca="false">16427-Q956</f>
        <v>8576</v>
      </c>
      <c r="R955" s="48" t="s">
        <v>680</v>
      </c>
      <c r="S955" s="48" t="n">
        <f aca="false">15502-S956</f>
        <v>8291</v>
      </c>
      <c r="T955" s="48" t="s">
        <v>680</v>
      </c>
      <c r="U955" s="48" t="n">
        <f aca="false">13603-U956</f>
        <v>8556</v>
      </c>
      <c r="V955" s="48" t="s">
        <v>680</v>
      </c>
      <c r="W955" s="48" t="n">
        <f aca="false">12727-W956</f>
        <v>7333</v>
      </c>
      <c r="X955" s="48" t="s">
        <v>680</v>
      </c>
      <c r="Y955" s="48"/>
      <c r="Z955" s="48" t="s">
        <v>680</v>
      </c>
      <c r="AA955" s="48"/>
      <c r="AB955" s="48" t="s">
        <v>680</v>
      </c>
      <c r="AC955" s="48"/>
      <c r="AD955" s="48" t="s">
        <v>680</v>
      </c>
      <c r="AE955" s="71"/>
      <c r="AF955" s="71" t="s">
        <v>680</v>
      </c>
      <c r="AG955" s="71"/>
      <c r="AH955" s="71" t="s">
        <v>680</v>
      </c>
      <c r="AI955" s="71"/>
      <c r="AJ955" s="71" t="s">
        <v>680</v>
      </c>
      <c r="AK955" s="71"/>
      <c r="AL955" s="71" t="s">
        <v>680</v>
      </c>
      <c r="AM955" s="229" t="n">
        <f aca="false">O955+Q955+S955+U955+W955+Y955+AA955+AC955+AE955+AG955+AI955+AK955</f>
        <v>39349</v>
      </c>
      <c r="AN955" s="230"/>
      <c r="AO955" s="231"/>
      <c r="AP955" s="231"/>
    </row>
    <row collapsed="false" customFormat="false" customHeight="false" hidden="false" ht="15.75" outlineLevel="0" r="956">
      <c r="A956" s="229"/>
      <c r="B956" s="38"/>
      <c r="C956" s="71"/>
      <c r="D956" s="55"/>
      <c r="E956" s="56" t="s">
        <v>824</v>
      </c>
      <c r="F956" s="34" t="s">
        <v>823</v>
      </c>
      <c r="G956" s="55"/>
      <c r="H956" s="55"/>
      <c r="I956" s="55"/>
      <c r="J956" s="55"/>
      <c r="K956" s="34" t="s">
        <v>683</v>
      </c>
      <c r="L956" s="71" t="s">
        <v>683</v>
      </c>
      <c r="M956" s="48"/>
      <c r="N956" s="48"/>
      <c r="O956" s="48" t="n">
        <v>4968</v>
      </c>
      <c r="P956" s="48" t="s">
        <v>680</v>
      </c>
      <c r="Q956" s="48" t="n">
        <v>7851</v>
      </c>
      <c r="R956" s="48" t="s">
        <v>680</v>
      </c>
      <c r="S956" s="48" t="n">
        <v>7211</v>
      </c>
      <c r="T956" s="48" t="s">
        <v>680</v>
      </c>
      <c r="U956" s="48" t="n">
        <v>5047</v>
      </c>
      <c r="V956" s="48" t="s">
        <v>680</v>
      </c>
      <c r="W956" s="48" t="n">
        <v>5394</v>
      </c>
      <c r="X956" s="48" t="s">
        <v>680</v>
      </c>
      <c r="Y956" s="48"/>
      <c r="Z956" s="48" t="s">
        <v>680</v>
      </c>
      <c r="AA956" s="48"/>
      <c r="AB956" s="48" t="s">
        <v>680</v>
      </c>
      <c r="AC956" s="48"/>
      <c r="AD956" s="48" t="s">
        <v>680</v>
      </c>
      <c r="AE956" s="71"/>
      <c r="AF956" s="71" t="s">
        <v>680</v>
      </c>
      <c r="AG956" s="71"/>
      <c r="AH956" s="71" t="s">
        <v>680</v>
      </c>
      <c r="AI956" s="71"/>
      <c r="AJ956" s="71" t="s">
        <v>680</v>
      </c>
      <c r="AK956" s="71"/>
      <c r="AL956" s="71" t="s">
        <v>680</v>
      </c>
      <c r="AM956" s="229" t="n">
        <f aca="false">O956+Q956+S956+U956+W956+Y956+AA956+AC956+AE956+AG956+AI956+AK956</f>
        <v>30471</v>
      </c>
      <c r="AN956" s="230"/>
      <c r="AO956" s="231"/>
      <c r="AP956" s="231"/>
    </row>
    <row collapsed="false" customFormat="false" customHeight="true" hidden="false" ht="15.75" outlineLevel="0" r="957">
      <c r="A957" s="229" t="n">
        <v>521</v>
      </c>
      <c r="B957" s="38" t="n">
        <v>8520</v>
      </c>
      <c r="C957" s="71" t="s">
        <v>863</v>
      </c>
      <c r="D957" s="55" t="s">
        <v>894</v>
      </c>
      <c r="E957" s="56" t="s">
        <v>822</v>
      </c>
      <c r="F957" s="34" t="s">
        <v>823</v>
      </c>
      <c r="G957" s="55"/>
      <c r="H957" s="55"/>
      <c r="I957" s="55"/>
      <c r="J957" s="55"/>
      <c r="K957" s="34" t="s">
        <v>683</v>
      </c>
      <c r="L957" s="71" t="s">
        <v>683</v>
      </c>
      <c r="M957" s="48"/>
      <c r="N957" s="48"/>
      <c r="O957" s="48" t="n">
        <f aca="false">10206-O958</f>
        <v>4156</v>
      </c>
      <c r="P957" s="48" t="s">
        <v>680</v>
      </c>
      <c r="Q957" s="48" t="n">
        <f aca="false">13069-Q958</f>
        <v>7676</v>
      </c>
      <c r="R957" s="48" t="s">
        <v>680</v>
      </c>
      <c r="S957" s="48" t="n">
        <f aca="false">16286-S958</f>
        <v>11812</v>
      </c>
      <c r="T957" s="48" t="s">
        <v>680</v>
      </c>
      <c r="U957" s="48" t="n">
        <f aca="false">16734-U958</f>
        <v>11020</v>
      </c>
      <c r="V957" s="48" t="s">
        <v>680</v>
      </c>
      <c r="W957" s="48" t="n">
        <f aca="false">14200-W958</f>
        <v>9054</v>
      </c>
      <c r="X957" s="48" t="s">
        <v>680</v>
      </c>
      <c r="Y957" s="48"/>
      <c r="Z957" s="48" t="s">
        <v>680</v>
      </c>
      <c r="AA957" s="48"/>
      <c r="AB957" s="48" t="s">
        <v>680</v>
      </c>
      <c r="AC957" s="48"/>
      <c r="AD957" s="48" t="s">
        <v>680</v>
      </c>
      <c r="AE957" s="71"/>
      <c r="AF957" s="71" t="s">
        <v>680</v>
      </c>
      <c r="AG957" s="71"/>
      <c r="AH957" s="71" t="s">
        <v>680</v>
      </c>
      <c r="AI957" s="71"/>
      <c r="AJ957" s="71" t="s">
        <v>680</v>
      </c>
      <c r="AK957" s="71"/>
      <c r="AL957" s="71" t="s">
        <v>680</v>
      </c>
      <c r="AM957" s="229" t="n">
        <f aca="false">O957+Q957+S957+U957+W957+Y957+AA957+AC957+AE957+AG957+AI957+AK957</f>
        <v>43718</v>
      </c>
      <c r="AN957" s="230"/>
      <c r="AO957" s="231"/>
      <c r="AP957" s="231"/>
    </row>
    <row collapsed="false" customFormat="false" customHeight="false" hidden="false" ht="15.75" outlineLevel="0" r="958">
      <c r="A958" s="229"/>
      <c r="B958" s="38"/>
      <c r="C958" s="71"/>
      <c r="D958" s="55"/>
      <c r="E958" s="56" t="s">
        <v>824</v>
      </c>
      <c r="F958" s="34" t="s">
        <v>823</v>
      </c>
      <c r="G958" s="55"/>
      <c r="H958" s="55"/>
      <c r="I958" s="55"/>
      <c r="J958" s="55"/>
      <c r="K958" s="34" t="s">
        <v>683</v>
      </c>
      <c r="L958" s="71" t="s">
        <v>683</v>
      </c>
      <c r="M958" s="48"/>
      <c r="N958" s="48"/>
      <c r="O958" s="48" t="n">
        <v>6050</v>
      </c>
      <c r="P958" s="48" t="s">
        <v>680</v>
      </c>
      <c r="Q958" s="48" t="n">
        <v>5393</v>
      </c>
      <c r="R958" s="48" t="s">
        <v>680</v>
      </c>
      <c r="S958" s="48" t="n">
        <v>4474</v>
      </c>
      <c r="T958" s="48" t="s">
        <v>680</v>
      </c>
      <c r="U958" s="48" t="n">
        <v>5714</v>
      </c>
      <c r="V958" s="48" t="s">
        <v>680</v>
      </c>
      <c r="W958" s="48" t="n">
        <v>5146</v>
      </c>
      <c r="X958" s="48" t="s">
        <v>680</v>
      </c>
      <c r="Y958" s="48"/>
      <c r="Z958" s="48" t="s">
        <v>680</v>
      </c>
      <c r="AA958" s="48"/>
      <c r="AB958" s="48" t="s">
        <v>680</v>
      </c>
      <c r="AC958" s="48"/>
      <c r="AD958" s="48" t="s">
        <v>680</v>
      </c>
      <c r="AE958" s="71"/>
      <c r="AF958" s="71" t="s">
        <v>680</v>
      </c>
      <c r="AG958" s="71"/>
      <c r="AH958" s="71" t="s">
        <v>680</v>
      </c>
      <c r="AI958" s="71"/>
      <c r="AJ958" s="71" t="s">
        <v>680</v>
      </c>
      <c r="AK958" s="71"/>
      <c r="AL958" s="71" t="s">
        <v>680</v>
      </c>
      <c r="AM958" s="229" t="n">
        <f aca="false">O958+Q958+S958+U958+W958+Y958+AA958+AC958+AE958+AG958+AI958+AK958</f>
        <v>26777</v>
      </c>
      <c r="AN958" s="230"/>
      <c r="AO958" s="231"/>
      <c r="AP958" s="231"/>
    </row>
    <row collapsed="false" customFormat="false" customHeight="true" hidden="false" ht="15.75" outlineLevel="0" r="959">
      <c r="A959" s="55" t="n">
        <v>522</v>
      </c>
      <c r="B959" s="55" t="n">
        <v>8521</v>
      </c>
      <c r="C959" s="55" t="s">
        <v>863</v>
      </c>
      <c r="D959" s="55" t="s">
        <v>895</v>
      </c>
      <c r="E959" s="56" t="s">
        <v>822</v>
      </c>
      <c r="F959" s="34" t="s">
        <v>823</v>
      </c>
      <c r="G959" s="55"/>
      <c r="H959" s="55"/>
      <c r="I959" s="55"/>
      <c r="J959" s="55"/>
      <c r="K959" s="34" t="s">
        <v>52</v>
      </c>
      <c r="L959" s="34" t="s">
        <v>52</v>
      </c>
      <c r="M959" s="34" t="n">
        <v>10314</v>
      </c>
      <c r="N959" s="34" t="n">
        <v>10645</v>
      </c>
      <c r="O959" s="71" t="n">
        <v>902</v>
      </c>
      <c r="P959" s="71" t="s">
        <v>319</v>
      </c>
      <c r="Q959" s="71" t="n">
        <v>890</v>
      </c>
      <c r="R959" s="71" t="s">
        <v>319</v>
      </c>
      <c r="S959" s="71" t="n">
        <v>894</v>
      </c>
      <c r="T959" s="71" t="s">
        <v>319</v>
      </c>
      <c r="U959" s="71" t="n">
        <v>865</v>
      </c>
      <c r="V959" s="71" t="s">
        <v>319</v>
      </c>
      <c r="W959" s="71" t="n">
        <v>840</v>
      </c>
      <c r="X959" s="71" t="s">
        <v>319</v>
      </c>
      <c r="Y959" s="71" t="n">
        <v>824</v>
      </c>
      <c r="Z959" s="71" t="s">
        <v>319</v>
      </c>
      <c r="AA959" s="71" t="n">
        <v>836</v>
      </c>
      <c r="AB959" s="71" t="s">
        <v>319</v>
      </c>
      <c r="AC959" s="71" t="n">
        <v>861</v>
      </c>
      <c r="AD959" s="71" t="s">
        <v>319</v>
      </c>
      <c r="AE959" s="71" t="n">
        <v>867</v>
      </c>
      <c r="AF959" s="71" t="s">
        <v>319</v>
      </c>
      <c r="AG959" s="71" t="n">
        <v>853</v>
      </c>
      <c r="AH959" s="71" t="s">
        <v>319</v>
      </c>
      <c r="AI959" s="71" t="n">
        <v>842</v>
      </c>
      <c r="AJ959" s="71" t="s">
        <v>319</v>
      </c>
      <c r="AK959" s="71" t="n">
        <v>839</v>
      </c>
      <c r="AL959" s="71" t="s">
        <v>319</v>
      </c>
      <c r="AM959" s="229" t="n">
        <v>10313</v>
      </c>
      <c r="AN959" s="230"/>
      <c r="AO959" s="231"/>
      <c r="AP959" s="231"/>
    </row>
    <row collapsed="false" customFormat="false" customHeight="false" hidden="false" ht="15.75" outlineLevel="0" r="960">
      <c r="A960" s="55"/>
      <c r="B960" s="55"/>
      <c r="C960" s="55"/>
      <c r="D960" s="55"/>
      <c r="E960" s="56" t="s">
        <v>824</v>
      </c>
      <c r="F960" s="34" t="s">
        <v>823</v>
      </c>
      <c r="G960" s="55" t="s">
        <v>896</v>
      </c>
      <c r="H960" s="55" t="n">
        <v>228</v>
      </c>
      <c r="I960" s="55" t="s">
        <v>897</v>
      </c>
      <c r="J960" s="55" t="n">
        <v>11</v>
      </c>
      <c r="K960" s="34"/>
      <c r="L960" s="34"/>
      <c r="M960" s="34" t="n">
        <v>8796</v>
      </c>
      <c r="N960" s="34" t="n">
        <v>9008</v>
      </c>
      <c r="O960" s="71" t="n">
        <v>801</v>
      </c>
      <c r="P960" s="71" t="s">
        <v>319</v>
      </c>
      <c r="Q960" s="71" t="n">
        <v>782</v>
      </c>
      <c r="R960" s="71" t="s">
        <v>319</v>
      </c>
      <c r="S960" s="71" t="n">
        <v>787</v>
      </c>
      <c r="T960" s="71" t="s">
        <v>319</v>
      </c>
      <c r="U960" s="71" t="n">
        <v>774</v>
      </c>
      <c r="V960" s="71" t="s">
        <v>319</v>
      </c>
      <c r="W960" s="71" t="n">
        <v>750</v>
      </c>
      <c r="X960" s="71" t="s">
        <v>319</v>
      </c>
      <c r="Y960" s="71" t="n">
        <v>732</v>
      </c>
      <c r="Z960" s="71" t="s">
        <v>319</v>
      </c>
      <c r="AA960" s="71" t="n">
        <v>730</v>
      </c>
      <c r="AB960" s="71" t="s">
        <v>319</v>
      </c>
      <c r="AC960" s="71" t="n">
        <v>742</v>
      </c>
      <c r="AD960" s="71" t="s">
        <v>319</v>
      </c>
      <c r="AE960" s="71" t="n">
        <v>733</v>
      </c>
      <c r="AF960" s="71" t="s">
        <v>319</v>
      </c>
      <c r="AG960" s="71" t="n">
        <v>729</v>
      </c>
      <c r="AH960" s="71" t="s">
        <v>319</v>
      </c>
      <c r="AI960" s="71" t="n">
        <v>735</v>
      </c>
      <c r="AJ960" s="71" t="s">
        <v>319</v>
      </c>
      <c r="AK960" s="71" t="n">
        <v>741</v>
      </c>
      <c r="AL960" s="71" t="s">
        <v>319</v>
      </c>
      <c r="AM960" s="229" t="n">
        <v>9036</v>
      </c>
      <c r="AN960" s="230"/>
      <c r="AO960" s="231"/>
      <c r="AP960" s="231"/>
    </row>
    <row collapsed="false" customFormat="false" customHeight="false" hidden="false" ht="15.75" outlineLevel="0" r="961">
      <c r="A961" s="55"/>
      <c r="B961" s="55"/>
      <c r="C961" s="55"/>
      <c r="D961" s="55"/>
      <c r="E961" s="56"/>
      <c r="F961" s="34"/>
      <c r="G961" s="55"/>
      <c r="H961" s="55"/>
      <c r="I961" s="55" t="s">
        <v>898</v>
      </c>
      <c r="J961" s="55" t="n">
        <v>8</v>
      </c>
      <c r="K961" s="34"/>
      <c r="L961" s="34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229"/>
      <c r="AN961" s="230"/>
      <c r="AO961" s="231"/>
      <c r="AP961" s="231"/>
    </row>
    <row collapsed="false" customFormat="false" customHeight="true" hidden="false" ht="15.75" outlineLevel="0" r="962">
      <c r="A962" s="55" t="n">
        <v>523</v>
      </c>
      <c r="B962" s="55" t="n">
        <v>8522</v>
      </c>
      <c r="C962" s="55" t="s">
        <v>863</v>
      </c>
      <c r="D962" s="196" t="s">
        <v>899</v>
      </c>
      <c r="E962" s="56" t="s">
        <v>822</v>
      </c>
      <c r="F962" s="34" t="s">
        <v>823</v>
      </c>
      <c r="G962" s="55"/>
      <c r="H962" s="55"/>
      <c r="I962" s="55"/>
      <c r="J962" s="55"/>
      <c r="K962" s="34" t="s">
        <v>52</v>
      </c>
      <c r="L962" s="34" t="s">
        <v>52</v>
      </c>
      <c r="M962" s="71" t="n">
        <v>0</v>
      </c>
      <c r="N962" s="71" t="n">
        <v>0</v>
      </c>
      <c r="O962" s="71" t="n">
        <v>0</v>
      </c>
      <c r="P962" s="71"/>
      <c r="Q962" s="71" t="n">
        <v>0</v>
      </c>
      <c r="R962" s="71"/>
      <c r="S962" s="71" t="n">
        <v>0</v>
      </c>
      <c r="T962" s="71"/>
      <c r="U962" s="71" t="n">
        <v>0</v>
      </c>
      <c r="V962" s="71"/>
      <c r="W962" s="71" t="n">
        <v>0</v>
      </c>
      <c r="X962" s="71"/>
      <c r="Y962" s="71" t="n">
        <v>0</v>
      </c>
      <c r="Z962" s="71"/>
      <c r="AA962" s="71" t="n">
        <v>0</v>
      </c>
      <c r="AB962" s="71"/>
      <c r="AC962" s="71" t="n">
        <v>0</v>
      </c>
      <c r="AD962" s="71"/>
      <c r="AE962" s="71" t="n">
        <v>5894</v>
      </c>
      <c r="AF962" s="71" t="s">
        <v>319</v>
      </c>
      <c r="AG962" s="71" t="n">
        <v>6020</v>
      </c>
      <c r="AH962" s="71" t="s">
        <v>319</v>
      </c>
      <c r="AI962" s="71" t="n">
        <v>6398</v>
      </c>
      <c r="AJ962" s="71" t="s">
        <v>319</v>
      </c>
      <c r="AK962" s="71" t="n">
        <v>6367</v>
      </c>
      <c r="AL962" s="71" t="s">
        <v>319</v>
      </c>
      <c r="AM962" s="229" t="n">
        <v>24679</v>
      </c>
      <c r="AN962" s="230"/>
      <c r="AO962" s="231"/>
      <c r="AP962" s="231"/>
    </row>
    <row collapsed="false" customFormat="false" customHeight="false" hidden="false" ht="15.75" outlineLevel="0" r="963">
      <c r="A963" s="55"/>
      <c r="B963" s="55"/>
      <c r="C963" s="55"/>
      <c r="D963" s="196"/>
      <c r="E963" s="56" t="s">
        <v>824</v>
      </c>
      <c r="F963" s="34" t="s">
        <v>823</v>
      </c>
      <c r="G963" s="55" t="s">
        <v>900</v>
      </c>
      <c r="H963" s="55" t="n">
        <v>280</v>
      </c>
      <c r="I963" s="55" t="s">
        <v>897</v>
      </c>
      <c r="J963" s="55" t="n">
        <v>11</v>
      </c>
      <c r="K963" s="34"/>
      <c r="L963" s="34"/>
      <c r="M963" s="71" t="n">
        <v>0</v>
      </c>
      <c r="N963" s="71" t="n">
        <v>0</v>
      </c>
      <c r="O963" s="71" t="n">
        <v>0</v>
      </c>
      <c r="P963" s="71"/>
      <c r="Q963" s="71" t="n">
        <v>0</v>
      </c>
      <c r="R963" s="71"/>
      <c r="S963" s="71" t="n">
        <v>0</v>
      </c>
      <c r="T963" s="71"/>
      <c r="U963" s="71" t="n">
        <v>0</v>
      </c>
      <c r="V963" s="71"/>
      <c r="W963" s="71" t="n">
        <v>0</v>
      </c>
      <c r="X963" s="71"/>
      <c r="Y963" s="71" t="n">
        <v>0</v>
      </c>
      <c r="Z963" s="71"/>
      <c r="AA963" s="71" t="n">
        <v>0</v>
      </c>
      <c r="AB963" s="71"/>
      <c r="AC963" s="71" t="n">
        <v>0</v>
      </c>
      <c r="AD963" s="71"/>
      <c r="AE963" s="71" t="n">
        <v>6928</v>
      </c>
      <c r="AF963" s="71" t="s">
        <v>319</v>
      </c>
      <c r="AG963" s="71" t="n">
        <v>6996</v>
      </c>
      <c r="AH963" s="71" t="s">
        <v>319</v>
      </c>
      <c r="AI963" s="71" t="n">
        <v>7245</v>
      </c>
      <c r="AJ963" s="71" t="s">
        <v>319</v>
      </c>
      <c r="AK963" s="71" t="n">
        <v>7528</v>
      </c>
      <c r="AL963" s="71" t="s">
        <v>319</v>
      </c>
      <c r="AM963" s="229" t="n">
        <v>28697</v>
      </c>
      <c r="AN963" s="230"/>
      <c r="AO963" s="231"/>
      <c r="AP963" s="231"/>
    </row>
    <row collapsed="false" customFormat="false" customHeight="false" hidden="false" ht="15.75" outlineLevel="0" r="964">
      <c r="A964" s="55"/>
      <c r="B964" s="55"/>
      <c r="C964" s="55"/>
      <c r="D964" s="196"/>
      <c r="E964" s="56"/>
      <c r="F964" s="34"/>
      <c r="G964" s="55" t="s">
        <v>896</v>
      </c>
      <c r="H964" s="55" t="n">
        <v>230</v>
      </c>
      <c r="I964" s="55"/>
      <c r="J964" s="55"/>
      <c r="K964" s="34"/>
      <c r="L964" s="34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229"/>
      <c r="AN964" s="230"/>
      <c r="AO964" s="231"/>
      <c r="AP964" s="231"/>
    </row>
    <row collapsed="false" customFormat="false" customHeight="true" hidden="false" ht="15.75" outlineLevel="0" r="965">
      <c r="A965" s="55" t="n">
        <v>524</v>
      </c>
      <c r="B965" s="55" t="n">
        <v>8523</v>
      </c>
      <c r="C965" s="55" t="s">
        <v>863</v>
      </c>
      <c r="D965" s="196" t="s">
        <v>623</v>
      </c>
      <c r="E965" s="56" t="s">
        <v>822</v>
      </c>
      <c r="F965" s="34" t="s">
        <v>823</v>
      </c>
      <c r="G965" s="55"/>
      <c r="H965" s="55"/>
      <c r="I965" s="55"/>
      <c r="J965" s="55"/>
      <c r="K965" s="34" t="s">
        <v>52</v>
      </c>
      <c r="L965" s="34" t="s">
        <v>52</v>
      </c>
      <c r="M965" s="71" t="n">
        <v>0</v>
      </c>
      <c r="N965" s="71" t="n">
        <v>0</v>
      </c>
      <c r="O965" s="71" t="n">
        <v>0</v>
      </c>
      <c r="P965" s="71"/>
      <c r="Q965" s="71" t="n">
        <v>0</v>
      </c>
      <c r="R965" s="71"/>
      <c r="S965" s="71" t="n">
        <v>0</v>
      </c>
      <c r="T965" s="71"/>
      <c r="U965" s="71" t="n">
        <v>0</v>
      </c>
      <c r="V965" s="71"/>
      <c r="W965" s="71" t="n">
        <v>0</v>
      </c>
      <c r="X965" s="71"/>
      <c r="Y965" s="71" t="n">
        <v>0</v>
      </c>
      <c r="Z965" s="71"/>
      <c r="AA965" s="71" t="n">
        <v>0</v>
      </c>
      <c r="AB965" s="71"/>
      <c r="AC965" s="71" t="n">
        <v>0</v>
      </c>
      <c r="AD965" s="71"/>
      <c r="AE965" s="71" t="n">
        <v>0</v>
      </c>
      <c r="AF965" s="71"/>
      <c r="AG965" s="71" t="n">
        <v>0</v>
      </c>
      <c r="AH965" s="71"/>
      <c r="AI965" s="71" t="n">
        <v>0</v>
      </c>
      <c r="AJ965" s="71"/>
      <c r="AK965" s="71" t="n">
        <v>470</v>
      </c>
      <c r="AL965" s="71" t="s">
        <v>319</v>
      </c>
      <c r="AM965" s="229" t="n">
        <v>470</v>
      </c>
      <c r="AN965" s="230"/>
      <c r="AO965" s="231"/>
      <c r="AP965" s="231"/>
    </row>
    <row collapsed="false" customFormat="false" customHeight="false" hidden="false" ht="15.75" outlineLevel="0" r="966">
      <c r="A966" s="55"/>
      <c r="B966" s="55"/>
      <c r="C966" s="55"/>
      <c r="D966" s="196"/>
      <c r="E966" s="56" t="s">
        <v>824</v>
      </c>
      <c r="F966" s="34" t="s">
        <v>823</v>
      </c>
      <c r="G966" s="55" t="s">
        <v>900</v>
      </c>
      <c r="H966" s="55" t="n">
        <v>1273</v>
      </c>
      <c r="I966" s="55" t="s">
        <v>897</v>
      </c>
      <c r="J966" s="55" t="n">
        <v>100</v>
      </c>
      <c r="K966" s="34"/>
      <c r="L966" s="34"/>
      <c r="M966" s="71" t="n">
        <v>0</v>
      </c>
      <c r="N966" s="71" t="n">
        <v>0</v>
      </c>
      <c r="O966" s="71" t="n">
        <v>0</v>
      </c>
      <c r="P966" s="71"/>
      <c r="Q966" s="71" t="n">
        <v>0</v>
      </c>
      <c r="R966" s="71"/>
      <c r="S966" s="71" t="n">
        <v>0</v>
      </c>
      <c r="T966" s="71"/>
      <c r="U966" s="71" t="n">
        <v>0</v>
      </c>
      <c r="V966" s="71"/>
      <c r="W966" s="71" t="n">
        <v>0</v>
      </c>
      <c r="X966" s="71"/>
      <c r="Y966" s="71" t="n">
        <v>0</v>
      </c>
      <c r="Z966" s="71"/>
      <c r="AA966" s="71" t="n">
        <v>0</v>
      </c>
      <c r="AB966" s="71"/>
      <c r="AC966" s="71" t="n">
        <v>0</v>
      </c>
      <c r="AD966" s="71"/>
      <c r="AE966" s="71" t="n">
        <v>0</v>
      </c>
      <c r="AF966" s="71"/>
      <c r="AG966" s="71" t="n">
        <v>0</v>
      </c>
      <c r="AH966" s="71"/>
      <c r="AI966" s="71" t="n">
        <v>0</v>
      </c>
      <c r="AJ966" s="71"/>
      <c r="AK966" s="71" t="n">
        <v>49083</v>
      </c>
      <c r="AL966" s="71" t="s">
        <v>319</v>
      </c>
      <c r="AM966" s="229" t="n">
        <v>49083</v>
      </c>
      <c r="AN966" s="230"/>
      <c r="AO966" s="231"/>
      <c r="AP966" s="231"/>
    </row>
    <row collapsed="false" customFormat="false" customHeight="false" hidden="false" ht="15.75" outlineLevel="0" r="967">
      <c r="A967" s="55"/>
      <c r="B967" s="55"/>
      <c r="C967" s="55"/>
      <c r="D967" s="196"/>
      <c r="E967" s="56"/>
      <c r="F967" s="34"/>
      <c r="G967" s="55"/>
      <c r="H967" s="55"/>
      <c r="I967" s="55" t="s">
        <v>901</v>
      </c>
      <c r="J967" s="55" t="n">
        <v>49</v>
      </c>
      <c r="K967" s="34"/>
      <c r="L967" s="34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229"/>
      <c r="AN967" s="230"/>
      <c r="AO967" s="231"/>
      <c r="AP967" s="231"/>
    </row>
    <row collapsed="false" customFormat="false" customHeight="true" hidden="false" ht="15.75" outlineLevel="0" r="968">
      <c r="A968" s="55" t="n">
        <v>525</v>
      </c>
      <c r="B968" s="55" t="n">
        <v>8524</v>
      </c>
      <c r="C968" s="55" t="s">
        <v>863</v>
      </c>
      <c r="D968" s="196" t="s">
        <v>623</v>
      </c>
      <c r="E968" s="56" t="s">
        <v>822</v>
      </c>
      <c r="F968" s="34" t="s">
        <v>823</v>
      </c>
      <c r="G968" s="55"/>
      <c r="H968" s="55"/>
      <c r="I968" s="55"/>
      <c r="J968" s="55"/>
      <c r="K968" s="71" t="s">
        <v>52</v>
      </c>
      <c r="L968" s="71" t="s">
        <v>52</v>
      </c>
      <c r="M968" s="71" t="n">
        <v>0</v>
      </c>
      <c r="N968" s="71" t="n">
        <v>0</v>
      </c>
      <c r="O968" s="107" t="n">
        <v>0</v>
      </c>
      <c r="P968" s="71"/>
      <c r="Q968" s="71" t="n">
        <v>0</v>
      </c>
      <c r="R968" s="71"/>
      <c r="S968" s="71" t="n">
        <v>0</v>
      </c>
      <c r="T968" s="71"/>
      <c r="U968" s="71" t="n">
        <v>0</v>
      </c>
      <c r="V968" s="71"/>
      <c r="W968" s="71" t="n">
        <v>0</v>
      </c>
      <c r="X968" s="71"/>
      <c r="Y968" s="71" t="n">
        <v>0</v>
      </c>
      <c r="Z968" s="71"/>
      <c r="AA968" s="71" t="n">
        <v>0</v>
      </c>
      <c r="AB968" s="71"/>
      <c r="AC968" s="71" t="n">
        <v>0</v>
      </c>
      <c r="AD968" s="71"/>
      <c r="AE968" s="71" t="n">
        <v>0</v>
      </c>
      <c r="AF968" s="71"/>
      <c r="AG968" s="71" t="n">
        <v>0</v>
      </c>
      <c r="AH968" s="71"/>
      <c r="AI968" s="71" t="n">
        <v>0</v>
      </c>
      <c r="AJ968" s="71"/>
      <c r="AK968" s="71" t="n">
        <v>484</v>
      </c>
      <c r="AL968" s="71" t="s">
        <v>319</v>
      </c>
      <c r="AM968" s="229" t="n">
        <v>484</v>
      </c>
      <c r="AN968" s="230"/>
      <c r="AO968" s="231"/>
      <c r="AP968" s="231"/>
    </row>
    <row collapsed="false" customFormat="false" customHeight="false" hidden="false" ht="15.75" outlineLevel="0" r="969">
      <c r="A969" s="55"/>
      <c r="B969" s="55"/>
      <c r="C969" s="55"/>
      <c r="D969" s="196"/>
      <c r="E969" s="56" t="s">
        <v>824</v>
      </c>
      <c r="F969" s="34" t="s">
        <v>823</v>
      </c>
      <c r="G969" s="55" t="s">
        <v>900</v>
      </c>
      <c r="H969" s="55" t="n">
        <v>1273</v>
      </c>
      <c r="I969" s="55" t="s">
        <v>897</v>
      </c>
      <c r="J969" s="55" t="n">
        <v>100</v>
      </c>
      <c r="K969" s="71"/>
      <c r="L969" s="71"/>
      <c r="M969" s="71" t="n">
        <v>0</v>
      </c>
      <c r="N969" s="71" t="n">
        <v>0</v>
      </c>
      <c r="O969" s="107" t="n">
        <v>0</v>
      </c>
      <c r="P969" s="71"/>
      <c r="Q969" s="71" t="n">
        <v>0</v>
      </c>
      <c r="R969" s="71"/>
      <c r="S969" s="71" t="n">
        <v>0</v>
      </c>
      <c r="T969" s="71"/>
      <c r="U969" s="71" t="n">
        <v>0</v>
      </c>
      <c r="V969" s="71"/>
      <c r="W969" s="71" t="n">
        <v>0</v>
      </c>
      <c r="X969" s="71"/>
      <c r="Y969" s="71" t="n">
        <v>0</v>
      </c>
      <c r="Z969" s="71"/>
      <c r="AA969" s="71" t="n">
        <v>0</v>
      </c>
      <c r="AB969" s="71"/>
      <c r="AC969" s="71" t="n">
        <v>0</v>
      </c>
      <c r="AD969" s="71"/>
      <c r="AE969" s="71" t="n">
        <v>0</v>
      </c>
      <c r="AF969" s="71"/>
      <c r="AG969" s="71" t="n">
        <v>0</v>
      </c>
      <c r="AH969" s="71"/>
      <c r="AI969" s="71" t="n">
        <v>0</v>
      </c>
      <c r="AJ969" s="71"/>
      <c r="AK969" s="71" t="n">
        <v>50716</v>
      </c>
      <c r="AL969" s="71" t="s">
        <v>319</v>
      </c>
      <c r="AM969" s="229" t="n">
        <v>50716</v>
      </c>
      <c r="AN969" s="230"/>
      <c r="AO969" s="231"/>
      <c r="AP969" s="231"/>
    </row>
    <row collapsed="false" customFormat="false" customHeight="false" hidden="false" ht="15.75" outlineLevel="0" r="970">
      <c r="A970" s="55"/>
      <c r="B970" s="55"/>
      <c r="C970" s="55"/>
      <c r="D970" s="196"/>
      <c r="E970" s="56"/>
      <c r="F970" s="34"/>
      <c r="G970" s="55"/>
      <c r="H970" s="55"/>
      <c r="I970" s="55" t="s">
        <v>901</v>
      </c>
      <c r="J970" s="55" t="n">
        <v>49</v>
      </c>
      <c r="K970" s="71"/>
      <c r="L970" s="71"/>
      <c r="M970" s="71"/>
      <c r="N970" s="71"/>
      <c r="O970" s="107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229"/>
      <c r="AN970" s="230"/>
      <c r="AO970" s="231"/>
      <c r="AP970" s="231"/>
    </row>
    <row collapsed="false" customFormat="true" customHeight="true" hidden="false" ht="15.75" outlineLevel="0" r="971" s="171">
      <c r="A971" s="55" t="n">
        <v>526</v>
      </c>
      <c r="B971" s="55" t="n">
        <v>8525</v>
      </c>
      <c r="C971" s="71" t="s">
        <v>863</v>
      </c>
      <c r="D971" s="55" t="s">
        <v>902</v>
      </c>
      <c r="E971" s="56" t="s">
        <v>822</v>
      </c>
      <c r="F971" s="34" t="s">
        <v>823</v>
      </c>
      <c r="G971" s="55"/>
      <c r="H971" s="55"/>
      <c r="I971" s="55"/>
      <c r="J971" s="55"/>
      <c r="K971" s="34" t="s">
        <v>52</v>
      </c>
      <c r="L971" s="34" t="s">
        <v>52</v>
      </c>
      <c r="M971" s="34" t="n">
        <v>1640</v>
      </c>
      <c r="N971" s="34" t="n">
        <v>5790</v>
      </c>
      <c r="O971" s="71" t="n">
        <v>440</v>
      </c>
      <c r="P971" s="71" t="s">
        <v>319</v>
      </c>
      <c r="Q971" s="71" t="n">
        <v>430</v>
      </c>
      <c r="R971" s="71" t="s">
        <v>319</v>
      </c>
      <c r="S971" s="71" t="n">
        <v>490</v>
      </c>
      <c r="T971" s="71" t="s">
        <v>319</v>
      </c>
      <c r="U971" s="71" t="n">
        <v>490</v>
      </c>
      <c r="V971" s="71" t="s">
        <v>319</v>
      </c>
      <c r="W971" s="71" t="n">
        <v>450</v>
      </c>
      <c r="X971" s="71" t="s">
        <v>319</v>
      </c>
      <c r="Y971" s="71" t="n">
        <v>470</v>
      </c>
      <c r="Z971" s="71" t="s">
        <v>319</v>
      </c>
      <c r="AA971" s="71" t="n">
        <v>420</v>
      </c>
      <c r="AB971" s="71" t="s">
        <v>319</v>
      </c>
      <c r="AC971" s="71" t="n">
        <v>450</v>
      </c>
      <c r="AD971" s="71" t="s">
        <v>319</v>
      </c>
      <c r="AE971" s="71" t="n">
        <v>450</v>
      </c>
      <c r="AF971" s="71" t="s">
        <v>319</v>
      </c>
      <c r="AG971" s="71" t="n">
        <v>480</v>
      </c>
      <c r="AH971" s="71" t="s">
        <v>319</v>
      </c>
      <c r="AI971" s="71" t="n">
        <v>490</v>
      </c>
      <c r="AJ971" s="71" t="s">
        <v>319</v>
      </c>
      <c r="AK971" s="71" t="n">
        <v>500</v>
      </c>
      <c r="AL971" s="71" t="s">
        <v>319</v>
      </c>
      <c r="AM971" s="229" t="n">
        <f aca="false">O971+Q971+S971+U971+W971+Y971+AA971+AC971+AE971+AG971+AI971+AK971</f>
        <v>5560</v>
      </c>
      <c r="AN971" s="230"/>
      <c r="AO971" s="231"/>
      <c r="AP971" s="231"/>
    </row>
    <row collapsed="false" customFormat="true" customHeight="false" hidden="false" ht="15.75" outlineLevel="0" r="972" s="263">
      <c r="A972" s="55"/>
      <c r="B972" s="55"/>
      <c r="C972" s="71"/>
      <c r="D972" s="55"/>
      <c r="E972" s="56" t="s">
        <v>824</v>
      </c>
      <c r="F972" s="34" t="s">
        <v>823</v>
      </c>
      <c r="G972" s="55" t="s">
        <v>903</v>
      </c>
      <c r="H972" s="55" t="n">
        <v>84</v>
      </c>
      <c r="I972" s="55" t="s">
        <v>904</v>
      </c>
      <c r="J972" s="55" t="n">
        <v>14</v>
      </c>
      <c r="K972" s="34" t="s">
        <v>52</v>
      </c>
      <c r="L972" s="34" t="s">
        <v>52</v>
      </c>
      <c r="M972" s="71" t="n">
        <v>23264</v>
      </c>
      <c r="N972" s="71" t="n">
        <v>94626</v>
      </c>
      <c r="O972" s="71" t="n">
        <v>7835</v>
      </c>
      <c r="P972" s="71" t="s">
        <v>319</v>
      </c>
      <c r="Q972" s="71" t="n">
        <v>7477</v>
      </c>
      <c r="R972" s="71" t="s">
        <v>319</v>
      </c>
      <c r="S972" s="71" t="n">
        <v>8043</v>
      </c>
      <c r="T972" s="71" t="s">
        <v>319</v>
      </c>
      <c r="U972" s="71" t="n">
        <v>7197</v>
      </c>
      <c r="V972" s="71" t="s">
        <v>319</v>
      </c>
      <c r="W972" s="71" t="n">
        <v>6000</v>
      </c>
      <c r="X972" s="71" t="s">
        <v>319</v>
      </c>
      <c r="Y972" s="71" t="n">
        <v>5658</v>
      </c>
      <c r="Z972" s="71" t="s">
        <v>319</v>
      </c>
      <c r="AA972" s="71" t="n">
        <v>5170</v>
      </c>
      <c r="AB972" s="71" t="s">
        <v>319</v>
      </c>
      <c r="AC972" s="71" t="n">
        <v>4258</v>
      </c>
      <c r="AD972" s="71" t="s">
        <v>319</v>
      </c>
      <c r="AE972" s="71" t="n">
        <v>5911</v>
      </c>
      <c r="AF972" s="71" t="s">
        <v>319</v>
      </c>
      <c r="AG972" s="71" t="n">
        <v>5189</v>
      </c>
      <c r="AH972" s="71" t="s">
        <v>319</v>
      </c>
      <c r="AI972" s="71" t="n">
        <v>5264</v>
      </c>
      <c r="AJ972" s="71" t="s">
        <v>319</v>
      </c>
      <c r="AK972" s="71" t="n">
        <v>5557</v>
      </c>
      <c r="AL972" s="71" t="s">
        <v>319</v>
      </c>
      <c r="AM972" s="229" t="n">
        <f aca="false">O972+Q972+S972+U972+W972+Y972+AA972+AC972+AE972+AG972+AI972+AK972</f>
        <v>73559</v>
      </c>
      <c r="AN972" s="230"/>
      <c r="AO972" s="262"/>
      <c r="AP972" s="262"/>
    </row>
    <row collapsed="false" customFormat="true" customHeight="true" hidden="false" ht="15.75" outlineLevel="0" r="973" s="171">
      <c r="A973" s="55" t="n">
        <v>527</v>
      </c>
      <c r="B973" s="55" t="n">
        <v>8526</v>
      </c>
      <c r="C973" s="55" t="s">
        <v>820</v>
      </c>
      <c r="D973" s="55" t="s">
        <v>905</v>
      </c>
      <c r="E973" s="56" t="s">
        <v>822</v>
      </c>
      <c r="F973" s="34" t="s">
        <v>906</v>
      </c>
      <c r="G973" s="55" t="s">
        <v>862</v>
      </c>
      <c r="H973" s="55" t="n">
        <v>24</v>
      </c>
      <c r="I973" s="55" t="s">
        <v>907</v>
      </c>
      <c r="J973" s="55" t="n">
        <v>5</v>
      </c>
      <c r="K973" s="34" t="s">
        <v>52</v>
      </c>
      <c r="L973" s="34" t="s">
        <v>52</v>
      </c>
      <c r="M973" s="34" t="n">
        <v>3896</v>
      </c>
      <c r="N973" s="34" t="n">
        <v>3560</v>
      </c>
      <c r="O973" s="71" t="n">
        <v>719</v>
      </c>
      <c r="P973" s="71" t="s">
        <v>319</v>
      </c>
      <c r="Q973" s="71" t="n">
        <v>514</v>
      </c>
      <c r="R973" s="71" t="s">
        <v>319</v>
      </c>
      <c r="S973" s="71" t="n">
        <v>462</v>
      </c>
      <c r="T973" s="71" t="s">
        <v>319</v>
      </c>
      <c r="U973" s="71" t="n">
        <v>393</v>
      </c>
      <c r="V973" s="71" t="s">
        <v>319</v>
      </c>
      <c r="W973" s="71" t="n">
        <v>234</v>
      </c>
      <c r="X973" s="71" t="s">
        <v>319</v>
      </c>
      <c r="Y973" s="71" t="n">
        <v>256</v>
      </c>
      <c r="Z973" s="71" t="s">
        <v>319</v>
      </c>
      <c r="AA973" s="71" t="n">
        <v>307</v>
      </c>
      <c r="AB973" s="71" t="s">
        <v>319</v>
      </c>
      <c r="AC973" s="71" t="n">
        <v>388</v>
      </c>
      <c r="AD973" s="71" t="s">
        <v>319</v>
      </c>
      <c r="AE973" s="71" t="n">
        <v>467</v>
      </c>
      <c r="AF973" s="71" t="s">
        <v>319</v>
      </c>
      <c r="AG973" s="71" t="n">
        <v>578</v>
      </c>
      <c r="AH973" s="71" t="s">
        <v>319</v>
      </c>
      <c r="AI973" s="71" t="n">
        <v>615</v>
      </c>
      <c r="AJ973" s="71" t="s">
        <v>319</v>
      </c>
      <c r="AK973" s="71" t="n">
        <v>750</v>
      </c>
      <c r="AL973" s="71" t="s">
        <v>319</v>
      </c>
      <c r="AM973" s="229" t="n">
        <v>5683</v>
      </c>
      <c r="AN973" s="230"/>
      <c r="AO973" s="231"/>
      <c r="AP973" s="231"/>
    </row>
    <row collapsed="false" customFormat="true" customHeight="false" hidden="false" ht="15.75" outlineLevel="0" r="974" s="263">
      <c r="A974" s="55"/>
      <c r="B974" s="55"/>
      <c r="C974" s="55"/>
      <c r="D974" s="55"/>
      <c r="E974" s="56" t="s">
        <v>824</v>
      </c>
      <c r="F974" s="34" t="s">
        <v>906</v>
      </c>
      <c r="G974" s="55" t="s">
        <v>907</v>
      </c>
      <c r="H974" s="55" t="n">
        <v>12</v>
      </c>
      <c r="I974" s="55"/>
      <c r="J974" s="55"/>
      <c r="K974" s="34"/>
      <c r="L974" s="34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229"/>
      <c r="AN974" s="230"/>
      <c r="AO974" s="262"/>
      <c r="AP974" s="262"/>
    </row>
    <row collapsed="false" customFormat="true" customHeight="false" hidden="false" ht="15.75" outlineLevel="0" r="975" s="263">
      <c r="A975" s="55"/>
      <c r="B975" s="55"/>
      <c r="C975" s="55"/>
      <c r="D975" s="55"/>
      <c r="E975" s="56"/>
      <c r="F975" s="34"/>
      <c r="G975" s="55" t="s">
        <v>898</v>
      </c>
      <c r="H975" s="55" t="n">
        <v>9</v>
      </c>
      <c r="I975" s="55"/>
      <c r="J975" s="55"/>
      <c r="K975" s="34"/>
      <c r="L975" s="34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229"/>
      <c r="AN975" s="230"/>
      <c r="AO975" s="262"/>
      <c r="AP975" s="262"/>
    </row>
    <row collapsed="false" customFormat="true" customHeight="false" hidden="false" ht="15.75" outlineLevel="0" r="976" s="263">
      <c r="A976" s="55"/>
      <c r="B976" s="55"/>
      <c r="C976" s="55"/>
      <c r="D976" s="55"/>
      <c r="E976" s="56"/>
      <c r="F976" s="34"/>
      <c r="G976" s="55" t="s">
        <v>907</v>
      </c>
      <c r="H976" s="55" t="n">
        <v>19</v>
      </c>
      <c r="I976" s="55"/>
      <c r="J976" s="55"/>
      <c r="K976" s="34"/>
      <c r="L976" s="34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229"/>
      <c r="AN976" s="230"/>
      <c r="AO976" s="262"/>
      <c r="AP976" s="262"/>
    </row>
    <row collapsed="false" customFormat="true" customHeight="true" hidden="false" ht="15.75" outlineLevel="0" r="977" s="171">
      <c r="A977" s="55" t="n">
        <v>528</v>
      </c>
      <c r="B977" s="55" t="n">
        <v>8527</v>
      </c>
      <c r="C977" s="71" t="s">
        <v>863</v>
      </c>
      <c r="D977" s="55" t="s">
        <v>640</v>
      </c>
      <c r="E977" s="56" t="s">
        <v>822</v>
      </c>
      <c r="F977" s="34" t="s">
        <v>823</v>
      </c>
      <c r="G977" s="55" t="s">
        <v>908</v>
      </c>
      <c r="H977" s="55" t="n">
        <v>160</v>
      </c>
      <c r="I977" s="55" t="s">
        <v>909</v>
      </c>
      <c r="J977" s="55" t="n">
        <v>4</v>
      </c>
      <c r="K977" s="34" t="s">
        <v>52</v>
      </c>
      <c r="L977" s="34" t="s">
        <v>52</v>
      </c>
      <c r="M977" s="34"/>
      <c r="N977" s="34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229"/>
      <c r="AN977" s="230"/>
      <c r="AO977" s="231"/>
      <c r="AP977" s="231"/>
    </row>
    <row collapsed="false" customFormat="true" customHeight="false" hidden="false" ht="31.5" outlineLevel="0" r="978" s="263">
      <c r="A978" s="55"/>
      <c r="B978" s="55"/>
      <c r="C978" s="71"/>
      <c r="D978" s="55"/>
      <c r="E978" s="56" t="s">
        <v>824</v>
      </c>
      <c r="F978" s="34" t="s">
        <v>823</v>
      </c>
      <c r="G978" s="55" t="s">
        <v>910</v>
      </c>
      <c r="H978" s="55"/>
      <c r="I978" s="55"/>
      <c r="J978" s="55"/>
      <c r="K978" s="34"/>
      <c r="L978" s="34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229"/>
      <c r="AN978" s="230"/>
      <c r="AO978" s="262"/>
      <c r="AP978" s="262"/>
    </row>
    <row collapsed="false" customFormat="true" customHeight="true" hidden="false" ht="19.5" outlineLevel="0" r="979" s="265">
      <c r="A979" s="55" t="n">
        <v>529</v>
      </c>
      <c r="B979" s="55" t="s">
        <v>290</v>
      </c>
      <c r="C979" s="71" t="s">
        <v>863</v>
      </c>
      <c r="D979" s="55" t="s">
        <v>643</v>
      </c>
      <c r="E979" s="56" t="s">
        <v>822</v>
      </c>
      <c r="F979" s="34" t="s">
        <v>823</v>
      </c>
      <c r="G979" s="55"/>
      <c r="H979" s="55"/>
      <c r="I979" s="55"/>
      <c r="J979" s="55"/>
      <c r="K979" s="34" t="s">
        <v>52</v>
      </c>
      <c r="L979" s="34" t="s">
        <v>52</v>
      </c>
      <c r="M979" s="34" t="n">
        <v>1145</v>
      </c>
      <c r="N979" s="34" t="n">
        <v>1181</v>
      </c>
      <c r="O979" s="71" t="n">
        <f aca="false">(460+1540)/20</f>
        <v>100</v>
      </c>
      <c r="P979" s="71" t="s">
        <v>319</v>
      </c>
      <c r="Q979" s="71" t="n">
        <f aca="false">(360+1420)/20</f>
        <v>89</v>
      </c>
      <c r="R979" s="71" t="s">
        <v>319</v>
      </c>
      <c r="S979" s="71" t="n">
        <f aca="false">(440+1680)/20</f>
        <v>106</v>
      </c>
      <c r="T979" s="71" t="s">
        <v>319</v>
      </c>
      <c r="U979" s="71" t="n">
        <f aca="false">(460+1760)/20</f>
        <v>111</v>
      </c>
      <c r="V979" s="71" t="s">
        <v>319</v>
      </c>
      <c r="W979" s="71" t="n">
        <f aca="false">(400+1580)/20</f>
        <v>99</v>
      </c>
      <c r="X979" s="71" t="s">
        <v>319</v>
      </c>
      <c r="Y979" s="71" t="n">
        <f aca="false">(1320+360)/20</f>
        <v>84</v>
      </c>
      <c r="Z979" s="71" t="s">
        <v>319</v>
      </c>
      <c r="AA979" s="71" t="n">
        <f aca="false">(1320+360)/20</f>
        <v>84</v>
      </c>
      <c r="AB979" s="71" t="s">
        <v>319</v>
      </c>
      <c r="AC979" s="71" t="n">
        <f aca="false">(1440+420)/20</f>
        <v>93</v>
      </c>
      <c r="AD979" s="71" t="s">
        <v>319</v>
      </c>
      <c r="AE979" s="71" t="n">
        <f aca="false">(1600+400)/20</f>
        <v>100</v>
      </c>
      <c r="AF979" s="71" t="s">
        <v>319</v>
      </c>
      <c r="AG979" s="71" t="n">
        <f aca="false">(1660+380)/20</f>
        <v>102</v>
      </c>
      <c r="AH979" s="71" t="s">
        <v>319</v>
      </c>
      <c r="AI979" s="71" t="n">
        <f aca="false">(1420+360)/20</f>
        <v>89</v>
      </c>
      <c r="AJ979" s="71" t="s">
        <v>319</v>
      </c>
      <c r="AK979" s="71" t="n">
        <f aca="false">(1540+400)/20</f>
        <v>97</v>
      </c>
      <c r="AL979" s="71" t="s">
        <v>319</v>
      </c>
      <c r="AM979" s="229" t="n">
        <f aca="false">O979+Q979+S979+U979+W979+Y979+AA979+AC979+AE979+AG979+AI979+AK979</f>
        <v>1154</v>
      </c>
      <c r="AN979" s="123"/>
      <c r="AO979" s="264"/>
      <c r="AP979" s="264"/>
    </row>
    <row collapsed="false" customFormat="true" customHeight="false" hidden="false" ht="15.75" outlineLevel="0" r="980" s="267">
      <c r="A980" s="55"/>
      <c r="B980" s="55"/>
      <c r="C980" s="71"/>
      <c r="D980" s="55"/>
      <c r="E980" s="56" t="s">
        <v>824</v>
      </c>
      <c r="F980" s="34" t="s">
        <v>823</v>
      </c>
      <c r="G980" s="55" t="s">
        <v>859</v>
      </c>
      <c r="H980" s="55" t="n">
        <v>298</v>
      </c>
      <c r="I980" s="55" t="s">
        <v>860</v>
      </c>
      <c r="J980" s="55" t="n">
        <v>13</v>
      </c>
      <c r="K980" s="34" t="s">
        <v>52</v>
      </c>
      <c r="L980" s="34" t="s">
        <v>52</v>
      </c>
      <c r="M980" s="71" t="n">
        <v>78445</v>
      </c>
      <c r="N980" s="71" t="n">
        <v>73969</v>
      </c>
      <c r="O980" s="71" t="n">
        <f aca="false">8069-O979*20</f>
        <v>6069</v>
      </c>
      <c r="P980" s="71" t="s">
        <v>319</v>
      </c>
      <c r="Q980" s="71" t="n">
        <f aca="false">6860-Q979*20</f>
        <v>5080</v>
      </c>
      <c r="R980" s="71" t="s">
        <v>319</v>
      </c>
      <c r="S980" s="71" t="n">
        <f aca="false">8345-S979*20</f>
        <v>6225</v>
      </c>
      <c r="T980" s="71" t="s">
        <v>319</v>
      </c>
      <c r="U980" s="71" t="n">
        <f aca="false">6452-U979*20</f>
        <v>4232</v>
      </c>
      <c r="V980" s="71" t="s">
        <v>319</v>
      </c>
      <c r="W980" s="71" t="n">
        <f aca="false">5854-W979*20</f>
        <v>3874</v>
      </c>
      <c r="X980" s="71" t="s">
        <v>319</v>
      </c>
      <c r="Y980" s="71" t="n">
        <f aca="false">4689-Y979*20</f>
        <v>3009</v>
      </c>
      <c r="Z980" s="71" t="s">
        <v>319</v>
      </c>
      <c r="AA980" s="71" t="n">
        <f aca="false">4689-AA979*20</f>
        <v>3009</v>
      </c>
      <c r="AB980" s="71" t="s">
        <v>319</v>
      </c>
      <c r="AC980" s="71" t="n">
        <f aca="false">5552-AC979*20</f>
        <v>3692</v>
      </c>
      <c r="AD980" s="71" t="s">
        <v>319</v>
      </c>
      <c r="AE980" s="71" t="n">
        <f aca="false">5602-AE979*20</f>
        <v>3602</v>
      </c>
      <c r="AF980" s="71" t="s">
        <v>319</v>
      </c>
      <c r="AG980" s="71" t="n">
        <f aca="false">5720-AG979*20</f>
        <v>3680</v>
      </c>
      <c r="AH980" s="71" t="s">
        <v>319</v>
      </c>
      <c r="AI980" s="71" t="n">
        <f aca="false">5020-AI979*20</f>
        <v>3240</v>
      </c>
      <c r="AJ980" s="71" t="s">
        <v>319</v>
      </c>
      <c r="AK980" s="71" t="n">
        <f aca="false">5747-AK979*20</f>
        <v>3807</v>
      </c>
      <c r="AL980" s="71" t="s">
        <v>319</v>
      </c>
      <c r="AM980" s="229" t="n">
        <f aca="false">O980+Q980+S980+U980+W980+Y980+AA980+AC980+AE980+AG980+AI980+AK980</f>
        <v>49519</v>
      </c>
      <c r="AN980" s="123"/>
      <c r="AO980" s="266"/>
      <c r="AP980" s="266"/>
    </row>
    <row collapsed="false" customFormat="true" customHeight="true" hidden="false" ht="19.5" outlineLevel="0" r="981" s="265">
      <c r="A981" s="55" t="n">
        <v>530</v>
      </c>
      <c r="B981" s="55" t="n">
        <v>8529</v>
      </c>
      <c r="C981" s="71" t="s">
        <v>863</v>
      </c>
      <c r="D981" s="55" t="s">
        <v>911</v>
      </c>
      <c r="E981" s="56"/>
      <c r="F981" s="34" t="s">
        <v>823</v>
      </c>
      <c r="G981" s="55"/>
      <c r="H981" s="55"/>
      <c r="I981" s="55"/>
      <c r="J981" s="55"/>
      <c r="K981" s="34" t="s">
        <v>52</v>
      </c>
      <c r="L981" s="34" t="s">
        <v>52</v>
      </c>
      <c r="M981" s="34"/>
      <c r="N981" s="34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229"/>
      <c r="AN981" s="123"/>
      <c r="AO981" s="264"/>
      <c r="AP981" s="264"/>
    </row>
    <row collapsed="false" customFormat="true" customHeight="false" hidden="false" ht="15.75" outlineLevel="0" r="982" s="267">
      <c r="A982" s="55"/>
      <c r="B982" s="55"/>
      <c r="C982" s="71"/>
      <c r="D982" s="55"/>
      <c r="E982" s="56" t="s">
        <v>824</v>
      </c>
      <c r="F982" s="34" t="s">
        <v>823</v>
      </c>
      <c r="G982" s="55"/>
      <c r="H982" s="55"/>
      <c r="I982" s="55"/>
      <c r="J982" s="55"/>
      <c r="K982" s="34"/>
      <c r="L982" s="34"/>
      <c r="M982" s="71" t="n">
        <v>68273</v>
      </c>
      <c r="N982" s="71" t="n">
        <v>49702</v>
      </c>
      <c r="O982" s="71" t="n">
        <v>6503</v>
      </c>
      <c r="P982" s="71" t="s">
        <v>319</v>
      </c>
      <c r="Q982" s="71" t="n">
        <v>3553</v>
      </c>
      <c r="R982" s="71" t="s">
        <v>319</v>
      </c>
      <c r="S982" s="71" t="n">
        <v>3654</v>
      </c>
      <c r="T982" s="71" t="s">
        <v>319</v>
      </c>
      <c r="U982" s="71" t="n">
        <v>4459</v>
      </c>
      <c r="V982" s="71" t="s">
        <v>319</v>
      </c>
      <c r="W982" s="71" t="n">
        <v>4249</v>
      </c>
      <c r="X982" s="71" t="s">
        <v>319</v>
      </c>
      <c r="Y982" s="71" t="n">
        <v>3639</v>
      </c>
      <c r="Z982" s="71" t="s">
        <v>319</v>
      </c>
      <c r="AA982" s="71" t="n">
        <v>3187</v>
      </c>
      <c r="AB982" s="71" t="s">
        <v>319</v>
      </c>
      <c r="AC982" s="71" t="n">
        <v>3506</v>
      </c>
      <c r="AD982" s="71" t="s">
        <v>319</v>
      </c>
      <c r="AE982" s="71" t="n">
        <v>2175</v>
      </c>
      <c r="AF982" s="71" t="s">
        <v>319</v>
      </c>
      <c r="AG982" s="71" t="n">
        <v>2345</v>
      </c>
      <c r="AH982" s="71" t="s">
        <v>319</v>
      </c>
      <c r="AI982" s="71" t="n">
        <v>1757</v>
      </c>
      <c r="AJ982" s="71" t="s">
        <v>319</v>
      </c>
      <c r="AK982" s="71" t="n">
        <v>1763</v>
      </c>
      <c r="AL982" s="71" t="s">
        <v>319</v>
      </c>
      <c r="AM982" s="229" t="n">
        <v>40790</v>
      </c>
      <c r="AN982" s="123"/>
      <c r="AO982" s="266"/>
      <c r="AP982" s="266"/>
    </row>
    <row collapsed="false" customFormat="true" customHeight="true" hidden="false" ht="15.75" outlineLevel="0" r="983" s="171">
      <c r="A983" s="55" t="n">
        <v>531</v>
      </c>
      <c r="B983" s="55" t="n">
        <v>8530</v>
      </c>
      <c r="C983" s="71" t="s">
        <v>863</v>
      </c>
      <c r="D983" s="71" t="s">
        <v>652</v>
      </c>
      <c r="E983" s="56" t="s">
        <v>822</v>
      </c>
      <c r="F983" s="34" t="s">
        <v>823</v>
      </c>
      <c r="G983" s="55"/>
      <c r="H983" s="55"/>
      <c r="I983" s="55"/>
      <c r="J983" s="55"/>
      <c r="K983" s="34" t="s">
        <v>52</v>
      </c>
      <c r="L983" s="34" t="s">
        <v>52</v>
      </c>
      <c r="M983" s="34" t="n">
        <v>10300</v>
      </c>
      <c r="N983" s="34" t="n">
        <v>10100</v>
      </c>
      <c r="O983" s="71" t="n">
        <v>790</v>
      </c>
      <c r="P983" s="71" t="s">
        <v>52</v>
      </c>
      <c r="Q983" s="71" t="n">
        <v>850</v>
      </c>
      <c r="R983" s="71" t="s">
        <v>52</v>
      </c>
      <c r="S983" s="71" t="n">
        <v>750</v>
      </c>
      <c r="T983" s="71" t="s">
        <v>52</v>
      </c>
      <c r="U983" s="71" t="n">
        <v>780</v>
      </c>
      <c r="V983" s="71" t="s">
        <v>52</v>
      </c>
      <c r="W983" s="71" t="n">
        <v>800</v>
      </c>
      <c r="X983" s="71" t="s">
        <v>52</v>
      </c>
      <c r="Y983" s="71" t="n">
        <v>750</v>
      </c>
      <c r="Z983" s="71" t="s">
        <v>52</v>
      </c>
      <c r="AA983" s="71" t="n">
        <v>730</v>
      </c>
      <c r="AB983" s="71" t="s">
        <v>52</v>
      </c>
      <c r="AC983" s="71" t="n">
        <v>800</v>
      </c>
      <c r="AD983" s="71" t="s">
        <v>52</v>
      </c>
      <c r="AE983" s="71" t="n">
        <v>850</v>
      </c>
      <c r="AF983" s="71" t="s">
        <v>52</v>
      </c>
      <c r="AG983" s="71" t="n">
        <v>900</v>
      </c>
      <c r="AH983" s="71" t="s">
        <v>52</v>
      </c>
      <c r="AI983" s="71" t="n">
        <v>820</v>
      </c>
      <c r="AJ983" s="71" t="s">
        <v>52</v>
      </c>
      <c r="AK983" s="71" t="n">
        <v>830</v>
      </c>
      <c r="AL983" s="71" t="s">
        <v>52</v>
      </c>
      <c r="AM983" s="229" t="n">
        <v>9600</v>
      </c>
      <c r="AN983" s="230"/>
      <c r="AO983" s="231"/>
      <c r="AP983" s="231"/>
    </row>
    <row collapsed="false" customFormat="true" customHeight="true" hidden="false" ht="15.75" outlineLevel="0" r="984" s="263">
      <c r="A984" s="55"/>
      <c r="B984" s="55"/>
      <c r="C984" s="71"/>
      <c r="D984" s="71"/>
      <c r="E984" s="56" t="s">
        <v>824</v>
      </c>
      <c r="F984" s="34" t="s">
        <v>823</v>
      </c>
      <c r="G984" s="55"/>
      <c r="H984" s="55"/>
      <c r="I984" s="55"/>
      <c r="J984" s="55"/>
      <c r="K984" s="34"/>
      <c r="L984" s="34"/>
      <c r="M984" s="71" t="n">
        <v>11600</v>
      </c>
      <c r="N984" s="71" t="n">
        <v>11300</v>
      </c>
      <c r="O984" s="71" t="n">
        <v>950</v>
      </c>
      <c r="P984" s="71" t="s">
        <v>52</v>
      </c>
      <c r="Q984" s="71" t="n">
        <v>1040</v>
      </c>
      <c r="R984" s="71" t="s">
        <v>52</v>
      </c>
      <c r="S984" s="71" t="n">
        <v>980</v>
      </c>
      <c r="T984" s="71" t="s">
        <v>52</v>
      </c>
      <c r="U984" s="71" t="n">
        <v>1050</v>
      </c>
      <c r="V984" s="71" t="s">
        <v>52</v>
      </c>
      <c r="W984" s="71" t="n">
        <v>900</v>
      </c>
      <c r="X984" s="71" t="s">
        <v>52</v>
      </c>
      <c r="Y984" s="71" t="n">
        <v>850</v>
      </c>
      <c r="Z984" s="71" t="s">
        <v>52</v>
      </c>
      <c r="AA984" s="71" t="n">
        <v>830</v>
      </c>
      <c r="AB984" s="71" t="s">
        <v>52</v>
      </c>
      <c r="AC984" s="71" t="n">
        <v>850</v>
      </c>
      <c r="AD984" s="71" t="s">
        <v>52</v>
      </c>
      <c r="AE984" s="71" t="n">
        <v>870</v>
      </c>
      <c r="AF984" s="71" t="s">
        <v>52</v>
      </c>
      <c r="AG984" s="71" t="n">
        <v>920</v>
      </c>
      <c r="AH984" s="71" t="s">
        <v>52</v>
      </c>
      <c r="AI984" s="71" t="n">
        <v>900</v>
      </c>
      <c r="AJ984" s="71" t="s">
        <v>52</v>
      </c>
      <c r="AK984" s="71" t="n">
        <v>920</v>
      </c>
      <c r="AL984" s="71" t="s">
        <v>52</v>
      </c>
      <c r="AM984" s="229" t="n">
        <v>10870</v>
      </c>
      <c r="AN984" s="230"/>
      <c r="AO984" s="262"/>
      <c r="AP984" s="262"/>
    </row>
    <row collapsed="false" customFormat="true" customHeight="true" hidden="false" ht="15.75" outlineLevel="0" r="985" s="171">
      <c r="A985" s="55" t="n">
        <v>532</v>
      </c>
      <c r="B985" s="55" t="n">
        <v>8531</v>
      </c>
      <c r="C985" s="71" t="s">
        <v>863</v>
      </c>
      <c r="D985" s="55" t="s">
        <v>655</v>
      </c>
      <c r="E985" s="56" t="s">
        <v>822</v>
      </c>
      <c r="F985" s="34" t="s">
        <v>823</v>
      </c>
      <c r="G985" s="55" t="s">
        <v>912</v>
      </c>
      <c r="H985" s="55" t="n">
        <v>72</v>
      </c>
      <c r="I985" s="55" t="s">
        <v>904</v>
      </c>
      <c r="J985" s="55" t="n">
        <v>14</v>
      </c>
      <c r="K985" s="34" t="s">
        <v>52</v>
      </c>
      <c r="L985" s="34" t="s">
        <v>52</v>
      </c>
      <c r="M985" s="71" t="n">
        <v>82676</v>
      </c>
      <c r="N985" s="71" t="n">
        <v>66367</v>
      </c>
      <c r="O985" s="71" t="n">
        <v>12142</v>
      </c>
      <c r="P985" s="71" t="s">
        <v>319</v>
      </c>
      <c r="Q985" s="71" t="n">
        <v>5796</v>
      </c>
      <c r="R985" s="71" t="s">
        <v>319</v>
      </c>
      <c r="S985" s="71" t="n">
        <v>4798</v>
      </c>
      <c r="T985" s="71" t="s">
        <v>319</v>
      </c>
      <c r="U985" s="71" t="n">
        <v>4619</v>
      </c>
      <c r="V985" s="71" t="s">
        <v>319</v>
      </c>
      <c r="W985" s="71" t="n">
        <v>4031</v>
      </c>
      <c r="X985" s="71" t="s">
        <v>319</v>
      </c>
      <c r="Y985" s="71" t="n">
        <v>509</v>
      </c>
      <c r="Z985" s="71" t="s">
        <v>319</v>
      </c>
      <c r="AA985" s="71" t="n">
        <v>4226</v>
      </c>
      <c r="AB985" s="71" t="s">
        <v>319</v>
      </c>
      <c r="AC985" s="71" t="n">
        <v>6803</v>
      </c>
      <c r="AD985" s="71" t="s">
        <v>319</v>
      </c>
      <c r="AE985" s="71" t="n">
        <v>4708</v>
      </c>
      <c r="AF985" s="71" t="s">
        <v>319</v>
      </c>
      <c r="AG985" s="71" t="n">
        <v>4848</v>
      </c>
      <c r="AH985" s="71" t="s">
        <v>319</v>
      </c>
      <c r="AI985" s="71" t="n">
        <v>6640</v>
      </c>
      <c r="AJ985" s="71" t="s">
        <v>319</v>
      </c>
      <c r="AK985" s="71" t="n">
        <v>6853</v>
      </c>
      <c r="AL985" s="71" t="s">
        <v>319</v>
      </c>
      <c r="AM985" s="229" t="n">
        <v>65973</v>
      </c>
      <c r="AN985" s="230"/>
      <c r="AO985" s="231"/>
      <c r="AP985" s="231"/>
    </row>
    <row collapsed="false" customFormat="true" customHeight="false" hidden="false" ht="15.75" outlineLevel="0" r="986" s="263">
      <c r="A986" s="55"/>
      <c r="B986" s="55"/>
      <c r="C986" s="71"/>
      <c r="D986" s="55"/>
      <c r="E986" s="56" t="s">
        <v>824</v>
      </c>
      <c r="F986" s="34" t="s">
        <v>823</v>
      </c>
      <c r="G986" s="55"/>
      <c r="H986" s="55"/>
      <c r="I986" s="55"/>
      <c r="J986" s="55"/>
      <c r="K986" s="34"/>
      <c r="L986" s="34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229"/>
      <c r="AN986" s="230"/>
      <c r="AO986" s="262"/>
      <c r="AP986" s="262"/>
    </row>
    <row collapsed="false" customFormat="false" customHeight="true" hidden="false" ht="15.75" outlineLevel="0" r="987">
      <c r="A987" s="55" t="n">
        <v>533</v>
      </c>
      <c r="B987" s="55" t="n">
        <v>8532</v>
      </c>
      <c r="C987" s="71" t="s">
        <v>863</v>
      </c>
      <c r="D987" s="55" t="s">
        <v>655</v>
      </c>
      <c r="E987" s="56" t="s">
        <v>822</v>
      </c>
      <c r="F987" s="34" t="s">
        <v>823</v>
      </c>
      <c r="G987" s="55"/>
      <c r="H987" s="55"/>
      <c r="I987" s="55"/>
      <c r="J987" s="55"/>
      <c r="K987" s="34"/>
      <c r="L987" s="34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229"/>
      <c r="AN987" s="230"/>
      <c r="AO987" s="231"/>
      <c r="AP987" s="231"/>
    </row>
    <row collapsed="false" customFormat="false" customHeight="false" hidden="false" ht="15.75" outlineLevel="0" r="988">
      <c r="A988" s="55"/>
      <c r="B988" s="55"/>
      <c r="C988" s="71"/>
      <c r="D988" s="55"/>
      <c r="E988" s="56" t="s">
        <v>824</v>
      </c>
      <c r="F988" s="34" t="s">
        <v>823</v>
      </c>
      <c r="G988" s="55"/>
      <c r="H988" s="55"/>
      <c r="I988" s="55"/>
      <c r="J988" s="55"/>
      <c r="K988" s="34"/>
      <c r="L988" s="34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229"/>
      <c r="AN988" s="230"/>
      <c r="AO988" s="231"/>
      <c r="AP988" s="231"/>
    </row>
    <row collapsed="false" customFormat="false" customHeight="true" hidden="false" ht="15.75" outlineLevel="0" r="989">
      <c r="A989" s="55" t="n">
        <v>534</v>
      </c>
      <c r="B989" s="55" t="n">
        <v>8533</v>
      </c>
      <c r="C989" s="71" t="s">
        <v>863</v>
      </c>
      <c r="D989" s="55" t="s">
        <v>655</v>
      </c>
      <c r="E989" s="56" t="s">
        <v>822</v>
      </c>
      <c r="F989" s="34" t="s">
        <v>823</v>
      </c>
      <c r="G989" s="55"/>
      <c r="H989" s="55"/>
      <c r="I989" s="55"/>
      <c r="J989" s="55"/>
      <c r="K989" s="34"/>
      <c r="L989" s="34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229"/>
      <c r="AN989" s="230"/>
      <c r="AO989" s="231"/>
      <c r="AP989" s="231"/>
    </row>
    <row collapsed="false" customFormat="false" customHeight="false" hidden="false" ht="15.75" outlineLevel="0" r="990">
      <c r="A990" s="55"/>
      <c r="B990" s="55"/>
      <c r="C990" s="71"/>
      <c r="D990" s="55"/>
      <c r="E990" s="56" t="s">
        <v>824</v>
      </c>
      <c r="F990" s="34" t="s">
        <v>823</v>
      </c>
      <c r="G990" s="55"/>
      <c r="H990" s="55"/>
      <c r="I990" s="55"/>
      <c r="J990" s="55"/>
      <c r="K990" s="34"/>
      <c r="L990" s="34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229"/>
      <c r="AN990" s="230"/>
      <c r="AO990" s="231"/>
      <c r="AP990" s="231"/>
    </row>
    <row collapsed="false" customFormat="true" customHeight="true" hidden="false" ht="15.75" outlineLevel="0" r="991" s="171">
      <c r="A991" s="55" t="n">
        <v>535</v>
      </c>
      <c r="B991" s="55" t="n">
        <v>8534</v>
      </c>
      <c r="C991" s="71" t="s">
        <v>863</v>
      </c>
      <c r="D991" s="55" t="s">
        <v>913</v>
      </c>
      <c r="E991" s="56" t="s">
        <v>822</v>
      </c>
      <c r="F991" s="34" t="s">
        <v>823</v>
      </c>
      <c r="G991" s="55"/>
      <c r="H991" s="55"/>
      <c r="I991" s="55"/>
      <c r="J991" s="55"/>
      <c r="K991" s="34"/>
      <c r="L991" s="34"/>
      <c r="M991" s="34"/>
      <c r="N991" s="34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229"/>
      <c r="AN991" s="230"/>
      <c r="AO991" s="231"/>
      <c r="AP991" s="231"/>
    </row>
    <row collapsed="false" customFormat="true" customHeight="false" hidden="false" ht="15.75" outlineLevel="0" r="992" s="263">
      <c r="A992" s="55"/>
      <c r="B992" s="55"/>
      <c r="C992" s="71"/>
      <c r="D992" s="55"/>
      <c r="E992" s="56" t="s">
        <v>824</v>
      </c>
      <c r="F992" s="34" t="s">
        <v>823</v>
      </c>
      <c r="G992" s="55" t="s">
        <v>912</v>
      </c>
      <c r="H992" s="55" t="n">
        <v>96</v>
      </c>
      <c r="I992" s="55" t="s">
        <v>914</v>
      </c>
      <c r="J992" s="55" t="n">
        <v>2</v>
      </c>
      <c r="K992" s="34" t="s">
        <v>52</v>
      </c>
      <c r="L992" s="34" t="s">
        <v>52</v>
      </c>
      <c r="M992" s="71" t="n">
        <v>51316</v>
      </c>
      <c r="N992" s="71" t="n">
        <v>16897</v>
      </c>
      <c r="O992" s="71" t="n">
        <v>1718</v>
      </c>
      <c r="P992" s="71" t="s">
        <v>319</v>
      </c>
      <c r="Q992" s="71" t="n">
        <v>1736</v>
      </c>
      <c r="R992" s="71" t="s">
        <v>319</v>
      </c>
      <c r="S992" s="71" t="n">
        <v>1860</v>
      </c>
      <c r="T992" s="71" t="s">
        <v>319</v>
      </c>
      <c r="U992" s="71" t="n">
        <v>1619</v>
      </c>
      <c r="V992" s="71" t="s">
        <v>319</v>
      </c>
      <c r="W992" s="71" t="n">
        <v>2142</v>
      </c>
      <c r="X992" s="71" t="s">
        <v>319</v>
      </c>
      <c r="Y992" s="71" t="n">
        <v>65</v>
      </c>
      <c r="Z992" s="71" t="s">
        <v>319</v>
      </c>
      <c r="AA992" s="71" t="n">
        <v>1799</v>
      </c>
      <c r="AB992" s="71" t="s">
        <v>319</v>
      </c>
      <c r="AC992" s="71" t="n">
        <v>3329</v>
      </c>
      <c r="AD992" s="71" t="s">
        <v>319</v>
      </c>
      <c r="AE992" s="71" t="n">
        <v>3221</v>
      </c>
      <c r="AF992" s="71" t="s">
        <v>319</v>
      </c>
      <c r="AG992" s="71" t="n">
        <v>3329</v>
      </c>
      <c r="AH992" s="71" t="s">
        <v>319</v>
      </c>
      <c r="AI992" s="71" t="n">
        <v>3221</v>
      </c>
      <c r="AJ992" s="71" t="s">
        <v>319</v>
      </c>
      <c r="AK992" s="71" t="n">
        <v>3329</v>
      </c>
      <c r="AL992" s="71" t="s">
        <v>319</v>
      </c>
      <c r="AM992" s="229" t="n">
        <v>27368</v>
      </c>
      <c r="AN992" s="230"/>
      <c r="AO992" s="262"/>
      <c r="AP992" s="262"/>
    </row>
    <row collapsed="false" customFormat="true" customHeight="true" hidden="false" ht="15.75" outlineLevel="0" r="993" s="171">
      <c r="A993" s="55" t="n">
        <v>536</v>
      </c>
      <c r="B993" s="55" t="n">
        <v>8535</v>
      </c>
      <c r="C993" s="71" t="s">
        <v>863</v>
      </c>
      <c r="D993" s="55" t="s">
        <v>915</v>
      </c>
      <c r="E993" s="56" t="s">
        <v>822</v>
      </c>
      <c r="F993" s="34" t="s">
        <v>823</v>
      </c>
      <c r="G993" s="55"/>
      <c r="H993" s="55"/>
      <c r="I993" s="55"/>
      <c r="J993" s="55"/>
      <c r="K993" s="34"/>
      <c r="L993" s="34"/>
      <c r="M993" s="34"/>
      <c r="N993" s="34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229"/>
      <c r="AN993" s="230"/>
      <c r="AO993" s="231"/>
      <c r="AP993" s="231"/>
    </row>
    <row collapsed="false" customFormat="true" customHeight="false" hidden="false" ht="15.75" outlineLevel="0" r="994" s="263">
      <c r="A994" s="55"/>
      <c r="B994" s="55"/>
      <c r="C994" s="71"/>
      <c r="D994" s="55"/>
      <c r="E994" s="56" t="s">
        <v>824</v>
      </c>
      <c r="F994" s="34" t="s">
        <v>823</v>
      </c>
      <c r="G994" s="55" t="s">
        <v>916</v>
      </c>
      <c r="H994" s="55" t="n">
        <v>130</v>
      </c>
      <c r="I994" s="55" t="s">
        <v>917</v>
      </c>
      <c r="J994" s="55" t="n">
        <v>5</v>
      </c>
      <c r="K994" s="34" t="s">
        <v>52</v>
      </c>
      <c r="L994" s="34" t="s">
        <v>52</v>
      </c>
      <c r="M994" s="71" t="n">
        <v>65746</v>
      </c>
      <c r="N994" s="71" t="n">
        <v>66096</v>
      </c>
      <c r="O994" s="71" t="n">
        <v>6893</v>
      </c>
      <c r="P994" s="71" t="s">
        <v>319</v>
      </c>
      <c r="Q994" s="71" t="n">
        <v>7614</v>
      </c>
      <c r="R994" s="71" t="s">
        <v>319</v>
      </c>
      <c r="S994" s="71" t="n">
        <v>6200</v>
      </c>
      <c r="T994" s="71" t="s">
        <v>319</v>
      </c>
      <c r="U994" s="71" t="n">
        <v>5617</v>
      </c>
      <c r="V994" s="71" t="s">
        <v>319</v>
      </c>
      <c r="W994" s="71" t="n">
        <v>4639</v>
      </c>
      <c r="X994" s="71" t="s">
        <v>319</v>
      </c>
      <c r="Y994" s="71" t="n">
        <v>3337</v>
      </c>
      <c r="Z994" s="71" t="s">
        <v>319</v>
      </c>
      <c r="AA994" s="71" t="n">
        <v>3423</v>
      </c>
      <c r="AB994" s="71" t="s">
        <v>319</v>
      </c>
      <c r="AC994" s="71" t="n">
        <v>4051</v>
      </c>
      <c r="AD994" s="71" t="s">
        <v>319</v>
      </c>
      <c r="AE994" s="71" t="n">
        <v>4535</v>
      </c>
      <c r="AF994" s="71" t="s">
        <v>319</v>
      </c>
      <c r="AG994" s="71" t="n">
        <v>5386</v>
      </c>
      <c r="AH994" s="71" t="s">
        <v>319</v>
      </c>
      <c r="AI994" s="71" t="n">
        <v>6783</v>
      </c>
      <c r="AJ994" s="71" t="s">
        <v>319</v>
      </c>
      <c r="AK994" s="71" t="n">
        <v>6320</v>
      </c>
      <c r="AL994" s="71" t="s">
        <v>319</v>
      </c>
      <c r="AM994" s="229" t="n">
        <f aca="false">SUM(O994:AL994)</f>
        <v>64798</v>
      </c>
      <c r="AN994" s="230"/>
      <c r="AO994" s="262"/>
      <c r="AP994" s="262"/>
    </row>
    <row collapsed="false" customFormat="true" customHeight="true" hidden="false" ht="15.75" outlineLevel="0" r="995" s="263">
      <c r="A995" s="55" t="n">
        <v>537</v>
      </c>
      <c r="B995" s="55" t="n">
        <v>8536</v>
      </c>
      <c r="C995" s="71" t="s">
        <v>863</v>
      </c>
      <c r="D995" s="55" t="s">
        <v>915</v>
      </c>
      <c r="E995" s="56"/>
      <c r="F995" s="34"/>
      <c r="G995" s="55"/>
      <c r="H995" s="55"/>
      <c r="I995" s="55"/>
      <c r="J995" s="55"/>
      <c r="K995" s="34"/>
      <c r="L995" s="34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229"/>
      <c r="AN995" s="230"/>
      <c r="AO995" s="262"/>
      <c r="AP995" s="262"/>
    </row>
    <row collapsed="false" customFormat="true" customHeight="false" hidden="false" ht="15.75" outlineLevel="0" r="996" s="263">
      <c r="A996" s="55"/>
      <c r="B996" s="55"/>
      <c r="C996" s="71"/>
      <c r="D996" s="55"/>
      <c r="E996" s="56" t="s">
        <v>824</v>
      </c>
      <c r="F996" s="34" t="s">
        <v>823</v>
      </c>
      <c r="G996" s="55" t="s">
        <v>916</v>
      </c>
      <c r="H996" s="55" t="n">
        <v>130</v>
      </c>
      <c r="I996" s="55" t="s">
        <v>917</v>
      </c>
      <c r="J996" s="55" t="n">
        <v>5</v>
      </c>
      <c r="K996" s="34" t="s">
        <v>52</v>
      </c>
      <c r="L996" s="34" t="s">
        <v>52</v>
      </c>
      <c r="M996" s="71" t="n">
        <v>64741</v>
      </c>
      <c r="N996" s="71" t="n">
        <v>66369</v>
      </c>
      <c r="O996" s="71" t="n">
        <v>7248</v>
      </c>
      <c r="P996" s="71" t="s">
        <v>319</v>
      </c>
      <c r="Q996" s="71" t="n">
        <v>2971</v>
      </c>
      <c r="R996" s="71" t="s">
        <v>319</v>
      </c>
      <c r="S996" s="71" t="n">
        <v>5850</v>
      </c>
      <c r="T996" s="71" t="s">
        <v>319</v>
      </c>
      <c r="U996" s="71" t="n">
        <v>5472</v>
      </c>
      <c r="V996" s="71" t="s">
        <v>319</v>
      </c>
      <c r="W996" s="71" t="n">
        <v>4880</v>
      </c>
      <c r="X996" s="71" t="s">
        <v>319</v>
      </c>
      <c r="Y996" s="71" t="n">
        <v>3789</v>
      </c>
      <c r="Z996" s="71" t="s">
        <v>319</v>
      </c>
      <c r="AA996" s="71" t="n">
        <v>3934</v>
      </c>
      <c r="AB996" s="71" t="s">
        <v>319</v>
      </c>
      <c r="AC996" s="71" t="n">
        <v>4612</v>
      </c>
      <c r="AD996" s="71" t="s">
        <v>319</v>
      </c>
      <c r="AE996" s="71" t="n">
        <v>4996</v>
      </c>
      <c r="AF996" s="71" t="s">
        <v>319</v>
      </c>
      <c r="AG996" s="71" t="n">
        <v>5300</v>
      </c>
      <c r="AH996" s="71" t="s">
        <v>319</v>
      </c>
      <c r="AI996" s="71" t="n">
        <v>6589</v>
      </c>
      <c r="AJ996" s="71" t="s">
        <v>319</v>
      </c>
      <c r="AK996" s="71" t="n">
        <v>5842</v>
      </c>
      <c r="AL996" s="71" t="s">
        <v>319</v>
      </c>
      <c r="AM996" s="229" t="n">
        <f aca="false">SUM(O996:AL996)</f>
        <v>61483</v>
      </c>
      <c r="AN996" s="230"/>
      <c r="AO996" s="262"/>
      <c r="AP996" s="262"/>
    </row>
    <row collapsed="false" customFormat="true" customHeight="true" hidden="false" ht="15.75" outlineLevel="0" r="997" s="183">
      <c r="A997" s="55" t="n">
        <v>538</v>
      </c>
      <c r="B997" s="55" t="n">
        <v>8537</v>
      </c>
      <c r="C997" s="71" t="s">
        <v>863</v>
      </c>
      <c r="D997" s="180" t="s">
        <v>662</v>
      </c>
      <c r="E997" s="127" t="s">
        <v>822</v>
      </c>
      <c r="F997" s="182" t="s">
        <v>823</v>
      </c>
      <c r="G997" s="180" t="s">
        <v>859</v>
      </c>
      <c r="H997" s="180" t="n">
        <v>284</v>
      </c>
      <c r="I997" s="180" t="s">
        <v>860</v>
      </c>
      <c r="J997" s="180" t="n">
        <v>6</v>
      </c>
      <c r="K997" s="182" t="s">
        <v>52</v>
      </c>
      <c r="L997" s="182" t="s">
        <v>52</v>
      </c>
      <c r="M997" s="182" t="s">
        <v>183</v>
      </c>
      <c r="N997" s="182" t="s">
        <v>183</v>
      </c>
      <c r="O997" s="268" t="s">
        <v>183</v>
      </c>
      <c r="P997" s="268" t="s">
        <v>319</v>
      </c>
      <c r="Q997" s="268" t="s">
        <v>183</v>
      </c>
      <c r="R997" s="268" t="s">
        <v>319</v>
      </c>
      <c r="S997" s="268" t="s">
        <v>183</v>
      </c>
      <c r="T997" s="268" t="s">
        <v>319</v>
      </c>
      <c r="U997" s="268" t="s">
        <v>183</v>
      </c>
      <c r="V997" s="268" t="s">
        <v>319</v>
      </c>
      <c r="W997" s="268" t="s">
        <v>183</v>
      </c>
      <c r="X997" s="268" t="s">
        <v>319</v>
      </c>
      <c r="Y997" s="268" t="s">
        <v>183</v>
      </c>
      <c r="Z997" s="268" t="s">
        <v>319</v>
      </c>
      <c r="AA997" s="268" t="s">
        <v>183</v>
      </c>
      <c r="AB997" s="268" t="s">
        <v>319</v>
      </c>
      <c r="AC997" s="268" t="s">
        <v>183</v>
      </c>
      <c r="AD997" s="268" t="s">
        <v>319</v>
      </c>
      <c r="AE997" s="268" t="s">
        <v>183</v>
      </c>
      <c r="AF997" s="268" t="s">
        <v>319</v>
      </c>
      <c r="AG997" s="268" t="s">
        <v>183</v>
      </c>
      <c r="AH997" s="268" t="s">
        <v>319</v>
      </c>
      <c r="AI997" s="268" t="s">
        <v>183</v>
      </c>
      <c r="AJ997" s="268" t="s">
        <v>319</v>
      </c>
      <c r="AK997" s="268" t="s">
        <v>183</v>
      </c>
      <c r="AL997" s="268" t="s">
        <v>319</v>
      </c>
      <c r="AM997" s="269" t="s">
        <v>183</v>
      </c>
      <c r="AN997" s="270"/>
      <c r="AO997" s="271"/>
      <c r="AP997" s="271"/>
    </row>
    <row collapsed="false" customFormat="true" customHeight="false" hidden="false" ht="15.75" outlineLevel="0" r="998" s="273">
      <c r="A998" s="55"/>
      <c r="B998" s="55"/>
      <c r="C998" s="71"/>
      <c r="D998" s="180"/>
      <c r="E998" s="127" t="s">
        <v>824</v>
      </c>
      <c r="F998" s="182" t="s">
        <v>823</v>
      </c>
      <c r="G998" s="180" t="s">
        <v>862</v>
      </c>
      <c r="H998" s="180" t="n">
        <v>106</v>
      </c>
      <c r="I998" s="180"/>
      <c r="J998" s="180"/>
      <c r="K998" s="182"/>
      <c r="L998" s="182"/>
      <c r="M998" s="268"/>
      <c r="N998" s="268"/>
      <c r="O998" s="268"/>
      <c r="P998" s="268"/>
      <c r="Q998" s="268"/>
      <c r="R998" s="268"/>
      <c r="S998" s="268"/>
      <c r="T998" s="268"/>
      <c r="U998" s="268"/>
      <c r="V998" s="268"/>
      <c r="W998" s="268"/>
      <c r="X998" s="268"/>
      <c r="Y998" s="268"/>
      <c r="Z998" s="268"/>
      <c r="AA998" s="268"/>
      <c r="AB998" s="268"/>
      <c r="AC998" s="268"/>
      <c r="AD998" s="268"/>
      <c r="AE998" s="268"/>
      <c r="AF998" s="268"/>
      <c r="AG998" s="268"/>
      <c r="AH998" s="268"/>
      <c r="AI998" s="268"/>
      <c r="AJ998" s="268"/>
      <c r="AK998" s="268"/>
      <c r="AL998" s="268"/>
      <c r="AM998" s="269"/>
      <c r="AN998" s="270"/>
      <c r="AO998" s="272"/>
      <c r="AP998" s="272"/>
    </row>
    <row collapsed="false" customFormat="true" customHeight="true" hidden="false" ht="15.75" outlineLevel="0" r="999" s="171">
      <c r="A999" s="55" t="n">
        <v>539</v>
      </c>
      <c r="B999" s="55" t="n">
        <v>8538</v>
      </c>
      <c r="C999" s="71" t="s">
        <v>863</v>
      </c>
      <c r="D999" s="55" t="s">
        <v>666</v>
      </c>
      <c r="E999" s="56" t="s">
        <v>822</v>
      </c>
      <c r="F999" s="34" t="s">
        <v>823</v>
      </c>
      <c r="G999" s="55"/>
      <c r="H999" s="55" t="n">
        <v>230</v>
      </c>
      <c r="I999" s="55" t="s">
        <v>897</v>
      </c>
      <c r="J999" s="55" t="n">
        <v>6</v>
      </c>
      <c r="K999" s="34" t="s">
        <v>52</v>
      </c>
      <c r="L999" s="34" t="s">
        <v>52</v>
      </c>
      <c r="M999" s="34" t="n">
        <v>142667</v>
      </c>
      <c r="N999" s="34" t="n">
        <v>131090</v>
      </c>
      <c r="O999" s="71" t="n">
        <v>13407</v>
      </c>
      <c r="P999" s="71" t="s">
        <v>319</v>
      </c>
      <c r="Q999" s="71" t="n">
        <v>10557</v>
      </c>
      <c r="R999" s="71" t="s">
        <v>319</v>
      </c>
      <c r="S999" s="71" t="n">
        <v>9857</v>
      </c>
      <c r="T999" s="71" t="s">
        <v>319</v>
      </c>
      <c r="U999" s="71" t="n">
        <v>9045</v>
      </c>
      <c r="V999" s="71" t="s">
        <v>319</v>
      </c>
      <c r="W999" s="71" t="n">
        <v>7872</v>
      </c>
      <c r="X999" s="71" t="s">
        <v>319</v>
      </c>
      <c r="Y999" s="71" t="n">
        <v>7314</v>
      </c>
      <c r="Z999" s="71" t="s">
        <v>319</v>
      </c>
      <c r="AA999" s="71" t="n">
        <v>7545</v>
      </c>
      <c r="AB999" s="71" t="s">
        <v>319</v>
      </c>
      <c r="AC999" s="71" t="n">
        <v>6213</v>
      </c>
      <c r="AD999" s="71" t="s">
        <v>319</v>
      </c>
      <c r="AE999" s="71" t="n">
        <v>7442</v>
      </c>
      <c r="AF999" s="71" t="s">
        <v>319</v>
      </c>
      <c r="AG999" s="71" t="n">
        <v>8861</v>
      </c>
      <c r="AH999" s="71" t="s">
        <v>319</v>
      </c>
      <c r="AI999" s="71" t="n">
        <v>11638</v>
      </c>
      <c r="AJ999" s="71" t="s">
        <v>319</v>
      </c>
      <c r="AK999" s="71" t="n">
        <v>9950</v>
      </c>
      <c r="AL999" s="71" t="s">
        <v>319</v>
      </c>
      <c r="AM999" s="229" t="n">
        <v>109701</v>
      </c>
      <c r="AN999" s="230"/>
      <c r="AO999" s="231"/>
      <c r="AP999" s="231"/>
    </row>
    <row collapsed="false" customFormat="true" customHeight="false" hidden="false" ht="15.75" outlineLevel="0" r="1000" s="263">
      <c r="A1000" s="55"/>
      <c r="B1000" s="55"/>
      <c r="C1000" s="71"/>
      <c r="D1000" s="55"/>
      <c r="E1000" s="56" t="s">
        <v>824</v>
      </c>
      <c r="F1000" s="34" t="s">
        <v>823</v>
      </c>
      <c r="G1000" s="55"/>
      <c r="H1000" s="55"/>
      <c r="I1000" s="55"/>
      <c r="J1000" s="55"/>
      <c r="K1000" s="34"/>
      <c r="L1000" s="34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229"/>
      <c r="AN1000" s="230"/>
      <c r="AO1000" s="262"/>
      <c r="AP1000" s="262"/>
    </row>
    <row collapsed="false" customFormat="true" customHeight="true" hidden="false" ht="15.75" outlineLevel="0" r="1001" s="171">
      <c r="A1001" s="55" t="n">
        <v>540</v>
      </c>
      <c r="B1001" s="55" t="s">
        <v>306</v>
      </c>
      <c r="C1001" s="71" t="s">
        <v>863</v>
      </c>
      <c r="D1001" s="55" t="s">
        <v>668</v>
      </c>
      <c r="E1001" s="56" t="s">
        <v>822</v>
      </c>
      <c r="F1001" s="34" t="s">
        <v>823</v>
      </c>
      <c r="G1001" s="71"/>
      <c r="H1001" s="71"/>
      <c r="I1001" s="71"/>
      <c r="J1001" s="71"/>
      <c r="K1001" s="34" t="s">
        <v>52</v>
      </c>
      <c r="L1001" s="34" t="s">
        <v>52</v>
      </c>
      <c r="M1001" s="34" t="n">
        <v>13680</v>
      </c>
      <c r="N1001" s="34" t="n">
        <v>11580</v>
      </c>
      <c r="O1001" s="71" t="n">
        <v>940</v>
      </c>
      <c r="P1001" s="71" t="s">
        <v>319</v>
      </c>
      <c r="Q1001" s="71" t="n">
        <v>880</v>
      </c>
      <c r="R1001" s="71" t="s">
        <v>319</v>
      </c>
      <c r="S1001" s="71" t="n">
        <v>1220</v>
      </c>
      <c r="T1001" s="71" t="s">
        <v>319</v>
      </c>
      <c r="U1001" s="71" t="n">
        <v>960</v>
      </c>
      <c r="V1001" s="71" t="s">
        <v>319</v>
      </c>
      <c r="W1001" s="71" t="n">
        <v>900</v>
      </c>
      <c r="X1001" s="71" t="s">
        <v>319</v>
      </c>
      <c r="Y1001" s="71" t="n">
        <v>760</v>
      </c>
      <c r="Z1001" s="71" t="s">
        <v>319</v>
      </c>
      <c r="AA1001" s="71" t="n">
        <v>860</v>
      </c>
      <c r="AB1001" s="71" t="s">
        <v>319</v>
      </c>
      <c r="AC1001" s="71" t="n">
        <v>780</v>
      </c>
      <c r="AD1001" s="71" t="s">
        <v>319</v>
      </c>
      <c r="AE1001" s="71" t="n">
        <v>880</v>
      </c>
      <c r="AF1001" s="71" t="s">
        <v>319</v>
      </c>
      <c r="AG1001" s="71" t="n">
        <v>940</v>
      </c>
      <c r="AH1001" s="71" t="s">
        <v>319</v>
      </c>
      <c r="AI1001" s="71" t="n">
        <v>900</v>
      </c>
      <c r="AJ1001" s="71" t="s">
        <v>319</v>
      </c>
      <c r="AK1001" s="71" t="n">
        <v>820</v>
      </c>
      <c r="AL1001" s="71" t="s">
        <v>319</v>
      </c>
      <c r="AM1001" s="229" t="n">
        <f aca="false">O1001+Q1001+S1001+U1001+W1001+Y1001+AA1001+AC1001+AE1001+AG1001+AI1001+AK1001</f>
        <v>10840</v>
      </c>
      <c r="AN1001" s="230"/>
      <c r="AO1001" s="231"/>
      <c r="AP1001" s="231"/>
    </row>
    <row collapsed="false" customFormat="true" customHeight="false" hidden="false" ht="15.75" outlineLevel="0" r="1002" s="263">
      <c r="A1002" s="55"/>
      <c r="B1002" s="55"/>
      <c r="C1002" s="71"/>
      <c r="D1002" s="55"/>
      <c r="E1002" s="56" t="s">
        <v>824</v>
      </c>
      <c r="F1002" s="34" t="s">
        <v>823</v>
      </c>
      <c r="G1002" s="71" t="s">
        <v>918</v>
      </c>
      <c r="H1002" s="71" t="n">
        <v>188</v>
      </c>
      <c r="I1002" s="71" t="s">
        <v>919</v>
      </c>
      <c r="J1002" s="71" t="n">
        <v>5</v>
      </c>
      <c r="K1002" s="34" t="s">
        <v>52</v>
      </c>
      <c r="L1002" s="34" t="s">
        <v>52</v>
      </c>
      <c r="M1002" s="71" t="n">
        <v>36568</v>
      </c>
      <c r="N1002" s="71" t="n">
        <v>34736</v>
      </c>
      <c r="O1002" s="71" t="n">
        <v>3750</v>
      </c>
      <c r="P1002" s="71" t="s">
        <v>319</v>
      </c>
      <c r="Q1002" s="71" t="n">
        <v>2895</v>
      </c>
      <c r="R1002" s="71" t="s">
        <v>319</v>
      </c>
      <c r="S1002" s="71" t="n">
        <v>2845</v>
      </c>
      <c r="T1002" s="71" t="s">
        <v>319</v>
      </c>
      <c r="U1002" s="71" t="n">
        <v>2729</v>
      </c>
      <c r="V1002" s="71" t="s">
        <v>319</v>
      </c>
      <c r="W1002" s="71" t="n">
        <v>2362</v>
      </c>
      <c r="X1002" s="71" t="s">
        <v>319</v>
      </c>
      <c r="Y1002" s="71" t="n">
        <v>2045</v>
      </c>
      <c r="Z1002" s="71" t="s">
        <v>319</v>
      </c>
      <c r="AA1002" s="71" t="n">
        <v>2313</v>
      </c>
      <c r="AB1002" s="71" t="s">
        <v>319</v>
      </c>
      <c r="AC1002" s="71" t="n">
        <v>2170</v>
      </c>
      <c r="AD1002" s="71" t="s">
        <v>319</v>
      </c>
      <c r="AE1002" s="71" t="n">
        <v>2353</v>
      </c>
      <c r="AF1002" s="71" t="s">
        <v>319</v>
      </c>
      <c r="AG1002" s="71" t="n">
        <v>3072</v>
      </c>
      <c r="AH1002" s="71" t="s">
        <v>319</v>
      </c>
      <c r="AI1002" s="71" t="n">
        <v>3452</v>
      </c>
      <c r="AJ1002" s="71" t="s">
        <v>319</v>
      </c>
      <c r="AK1002" s="71" t="n">
        <v>3189</v>
      </c>
      <c r="AL1002" s="71" t="s">
        <v>319</v>
      </c>
      <c r="AM1002" s="229" t="n">
        <f aca="false">O1002+Q1002+S1002+U1002+W1002+Y1002+AA1002+AC1002+AE1002+AG1002+AI1002+AK1002</f>
        <v>33175</v>
      </c>
      <c r="AN1002" s="230"/>
      <c r="AO1002" s="262"/>
      <c r="AP1002" s="262"/>
    </row>
    <row collapsed="false" customFormat="true" customHeight="true" hidden="false" ht="47.25" outlineLevel="0" r="1003" s="171">
      <c r="A1003" s="55" t="n">
        <v>541</v>
      </c>
      <c r="B1003" s="55" t="s">
        <v>310</v>
      </c>
      <c r="C1003" s="71" t="s">
        <v>863</v>
      </c>
      <c r="D1003" s="55" t="s">
        <v>676</v>
      </c>
      <c r="E1003" s="56" t="s">
        <v>822</v>
      </c>
      <c r="F1003" s="34" t="s">
        <v>823</v>
      </c>
      <c r="G1003" s="55" t="s">
        <v>920</v>
      </c>
      <c r="H1003" s="55" t="s">
        <v>921</v>
      </c>
      <c r="I1003" s="55" t="s">
        <v>922</v>
      </c>
      <c r="J1003" s="184" t="s">
        <v>923</v>
      </c>
      <c r="K1003" s="34" t="s">
        <v>52</v>
      </c>
      <c r="L1003" s="34" t="s">
        <v>52</v>
      </c>
      <c r="M1003" s="34"/>
      <c r="N1003" s="34" t="n">
        <f aca="false">1320+3100+3000+1260+1420+3240+3200+1360+2900+1260+1240+2940+1220+2920+1480+3200+2900+1300+3340+1480+3980+1840+3880+1740</f>
        <v>55520</v>
      </c>
      <c r="O1003" s="71" t="n">
        <f aca="false">3740+1680</f>
        <v>5420</v>
      </c>
      <c r="P1003" s="71" t="s">
        <v>319</v>
      </c>
      <c r="Q1003" s="71" t="n">
        <f aca="false">3660+1640</f>
        <v>5300</v>
      </c>
      <c r="R1003" s="71" t="s">
        <v>319</v>
      </c>
      <c r="S1003" s="71" t="n">
        <f aca="false">3300+1500</f>
        <v>4800</v>
      </c>
      <c r="T1003" s="71" t="s">
        <v>319</v>
      </c>
      <c r="U1003" s="71" t="n">
        <f aca="false">3600+1580</f>
        <v>5180</v>
      </c>
      <c r="V1003" s="71" t="s">
        <v>319</v>
      </c>
      <c r="W1003" s="71" t="n">
        <f aca="false">3200+1420</f>
        <v>4620</v>
      </c>
      <c r="X1003" s="71" t="s">
        <v>319</v>
      </c>
      <c r="Y1003" s="71" t="n">
        <f aca="false">3367+1500</f>
        <v>4867</v>
      </c>
      <c r="Z1003" s="71" t="s">
        <v>319</v>
      </c>
      <c r="AA1003" s="71" t="n">
        <f aca="false">2593+880</f>
        <v>3473</v>
      </c>
      <c r="AB1003" s="71" t="s">
        <v>319</v>
      </c>
      <c r="AC1003" s="71" t="n">
        <f aca="false">3020+1380</f>
        <v>4400</v>
      </c>
      <c r="AD1003" s="71" t="s">
        <v>319</v>
      </c>
      <c r="AE1003" s="71" t="n">
        <f aca="false">3040+1340</f>
        <v>4380</v>
      </c>
      <c r="AF1003" s="71" t="s">
        <v>319</v>
      </c>
      <c r="AG1003" s="71" t="n">
        <f aca="false">3240+1380</f>
        <v>4620</v>
      </c>
      <c r="AH1003" s="71" t="s">
        <v>319</v>
      </c>
      <c r="AI1003" s="71" t="n">
        <f aca="false">2900+1240</f>
        <v>4140</v>
      </c>
      <c r="AJ1003" s="71" t="s">
        <v>319</v>
      </c>
      <c r="AK1003" s="71" t="n">
        <f aca="false">2880+1180</f>
        <v>4060</v>
      </c>
      <c r="AL1003" s="71" t="s">
        <v>319</v>
      </c>
      <c r="AM1003" s="229" t="n">
        <f aca="false">O1003+Q1003+S1003+U1003+W1003+Y1003+AA1003+AC1003+AE1003+AG1003+AI1003+AK1003</f>
        <v>55260</v>
      </c>
      <c r="AN1003" s="230"/>
      <c r="AO1003" s="231"/>
      <c r="AP1003" s="231"/>
    </row>
    <row collapsed="false" customFormat="true" customHeight="false" hidden="false" ht="15.75" outlineLevel="0" r="1004" s="263">
      <c r="A1004" s="55"/>
      <c r="B1004" s="55"/>
      <c r="C1004" s="71"/>
      <c r="D1004" s="55"/>
      <c r="E1004" s="56" t="s">
        <v>824</v>
      </c>
      <c r="F1004" s="34" t="s">
        <v>823</v>
      </c>
      <c r="G1004" s="55"/>
      <c r="H1004" s="55"/>
      <c r="I1004" s="55"/>
      <c r="J1004" s="55"/>
      <c r="K1004" s="34"/>
      <c r="L1004" s="34"/>
      <c r="M1004" s="71"/>
      <c r="N1004" s="71" t="n">
        <f aca="false">1260+2549+2707+1237+2683+1276+1393+2679+2501+1306+2642+1356+2479+1258+1436+2826+2374+1234+2337+1213+2871+1458+1369+2875</f>
        <v>47319</v>
      </c>
      <c r="O1004" s="71" t="n">
        <f aca="false">1356+2766</f>
        <v>4122</v>
      </c>
      <c r="P1004" s="71" t="s">
        <v>319</v>
      </c>
      <c r="Q1004" s="71" t="n">
        <f aca="false">2850+1354</f>
        <v>4204</v>
      </c>
      <c r="R1004" s="71" t="s">
        <v>319</v>
      </c>
      <c r="S1004" s="71" t="n">
        <f aca="false">2582+1235</f>
        <v>3817</v>
      </c>
      <c r="T1004" s="71" t="s">
        <v>319</v>
      </c>
      <c r="U1004" s="71" t="n">
        <f aca="false">2690+1330</f>
        <v>4020</v>
      </c>
      <c r="V1004" s="71" t="s">
        <v>319</v>
      </c>
      <c r="W1004" s="71" t="n">
        <f aca="false">2544+1303</f>
        <v>3847</v>
      </c>
      <c r="X1004" s="71" t="s">
        <v>319</v>
      </c>
      <c r="Y1004" s="71" t="n">
        <f aca="false">2605+1289</f>
        <v>3894</v>
      </c>
      <c r="Z1004" s="71" t="s">
        <v>319</v>
      </c>
      <c r="AA1004" s="71" t="n">
        <f aca="false">2426+1272</f>
        <v>3698</v>
      </c>
      <c r="AB1004" s="71" t="s">
        <v>319</v>
      </c>
      <c r="AC1004" s="71" t="n">
        <f aca="false">2644+1338</f>
        <v>3982</v>
      </c>
      <c r="AD1004" s="71" t="s">
        <v>319</v>
      </c>
      <c r="AE1004" s="71" t="n">
        <f aca="false">2350+1204</f>
        <v>3554</v>
      </c>
      <c r="AF1004" s="71" t="s">
        <v>319</v>
      </c>
      <c r="AG1004" s="71" t="n">
        <f aca="false">2150+1091</f>
        <v>3241</v>
      </c>
      <c r="AH1004" s="71" t="s">
        <v>319</v>
      </c>
      <c r="AI1004" s="71" t="n">
        <f aca="false">916+444</f>
        <v>1360</v>
      </c>
      <c r="AJ1004" s="71" t="s">
        <v>319</v>
      </c>
      <c r="AK1004" s="71" t="n">
        <f aca="false">885+386</f>
        <v>1271</v>
      </c>
      <c r="AL1004" s="71" t="s">
        <v>319</v>
      </c>
      <c r="AM1004" s="229" t="n">
        <f aca="false">O1004+Q1004+S1004+U1004+W1004+Y1004+AA1004+AC1004+AE1004+AG1004+AI1004+AK1004</f>
        <v>41010</v>
      </c>
      <c r="AN1004" s="230"/>
      <c r="AO1004" s="262"/>
      <c r="AP1004" s="262"/>
    </row>
    <row collapsed="false" customFormat="true" customHeight="true" hidden="false" ht="15.75" outlineLevel="0" r="1005" s="171">
      <c r="A1005" s="55" t="n">
        <v>542</v>
      </c>
      <c r="B1005" s="55" t="s">
        <v>312</v>
      </c>
      <c r="C1005" s="71" t="s">
        <v>863</v>
      </c>
      <c r="D1005" s="55" t="s">
        <v>677</v>
      </c>
      <c r="E1005" s="56" t="s">
        <v>822</v>
      </c>
      <c r="F1005" s="34" t="s">
        <v>823</v>
      </c>
      <c r="G1005" s="55"/>
      <c r="H1005" s="55"/>
      <c r="I1005" s="55" t="s">
        <v>924</v>
      </c>
      <c r="J1005" s="55"/>
      <c r="K1005" s="34" t="s">
        <v>52</v>
      </c>
      <c r="L1005" s="34" t="s">
        <v>52</v>
      </c>
      <c r="M1005" s="34" t="n">
        <f aca="false">(4717-3000)+(2272-1498)</f>
        <v>2491</v>
      </c>
      <c r="N1005" s="34" t="n">
        <f aca="false">(6205-4717)+(3002-2272)</f>
        <v>2218</v>
      </c>
      <c r="O1005" s="55" t="n">
        <f aca="false">(6374-6205)+(3082-3002)</f>
        <v>249</v>
      </c>
      <c r="P1005" s="71"/>
      <c r="Q1005" s="71" t="n">
        <f aca="false">(6477-6374)+(3132-3082)</f>
        <v>153</v>
      </c>
      <c r="R1005" s="71"/>
      <c r="S1005" s="71" t="n">
        <f aca="false">(6616-6477)+(3202-3132)</f>
        <v>209</v>
      </c>
      <c r="T1005" s="71"/>
      <c r="U1005" s="71" t="n">
        <f aca="false">(6754-6616)+(3272-3202)</f>
        <v>208</v>
      </c>
      <c r="V1005" s="71"/>
      <c r="W1005" s="125" t="n">
        <f aca="false">(6883-6754)+(3337-3272)</f>
        <v>194</v>
      </c>
      <c r="X1005" s="71"/>
      <c r="Y1005" s="71" t="n">
        <f aca="false">(7010-6883)+(3402-3337)</f>
        <v>192</v>
      </c>
      <c r="Z1005" s="71"/>
      <c r="AA1005" s="71" t="n">
        <f aca="false">(7137-7010)+(3467-3402)</f>
        <v>192</v>
      </c>
      <c r="AB1005" s="71"/>
      <c r="AC1005" s="71" t="n">
        <f aca="false">(7227-7137)+(3494-3467)</f>
        <v>117</v>
      </c>
      <c r="AD1005" s="71"/>
      <c r="AE1005" s="71" t="n">
        <f aca="false">(7373-7227)+(3563-3494)</f>
        <v>215</v>
      </c>
      <c r="AF1005" s="71"/>
      <c r="AG1005" s="71" t="n">
        <f aca="false">(7537-7373)+(3637-3563)</f>
        <v>238</v>
      </c>
      <c r="AH1005" s="71"/>
      <c r="AI1005" s="71" t="n">
        <f aca="false">(7669-7537)+(3700-3637)</f>
        <v>195</v>
      </c>
      <c r="AJ1005" s="71"/>
      <c r="AK1005" s="71" t="n">
        <f aca="false">(7835-7669)+(3780-3700)</f>
        <v>246</v>
      </c>
      <c r="AL1005" s="71"/>
      <c r="AM1005" s="229" t="n">
        <f aca="false">W1005+O1005+Q1005+S1005+U1005+Y1005+AA1005+AC1005+AE1005+AG1005+AI1005+AK1005</f>
        <v>2408</v>
      </c>
      <c r="AN1005" s="230"/>
      <c r="AO1005" s="231"/>
      <c r="AP1005" s="231"/>
    </row>
    <row collapsed="false" customFormat="true" customHeight="false" hidden="false" ht="15.75" outlineLevel="0" r="1006" s="263">
      <c r="A1006" s="55"/>
      <c r="B1006" s="55"/>
      <c r="C1006" s="71"/>
      <c r="D1006" s="55"/>
      <c r="E1006" s="56" t="s">
        <v>824</v>
      </c>
      <c r="F1006" s="34" t="s">
        <v>823</v>
      </c>
      <c r="G1006" s="55"/>
      <c r="H1006" s="55"/>
      <c r="I1006" s="55"/>
      <c r="J1006" s="55"/>
      <c r="K1006" s="34"/>
      <c r="L1006" s="34"/>
      <c r="M1006" s="71" t="n">
        <f aca="false">(7280-3161)+(3677-1588)</f>
        <v>6208</v>
      </c>
      <c r="N1006" s="71" t="n">
        <f aca="false">(10842-7280)+(5528-3677)</f>
        <v>5413</v>
      </c>
      <c r="O1006" s="125" t="n">
        <f aca="false">(11252-10842)+(5788-5528)</f>
        <v>670</v>
      </c>
      <c r="P1006" s="71"/>
      <c r="Q1006" s="71" t="n">
        <f aca="false">(11359-11252)</f>
        <v>107</v>
      </c>
      <c r="R1006" s="71"/>
      <c r="S1006" s="71" t="n">
        <f aca="false">(11684-11359)+(5902-5788)</f>
        <v>439</v>
      </c>
      <c r="T1006" s="71"/>
      <c r="U1006" s="71" t="n">
        <f aca="false">(12004-11684)+(6065-5902)</f>
        <v>483</v>
      </c>
      <c r="V1006" s="71"/>
      <c r="W1006" s="71" t="n">
        <f aca="false">(12324-12004)+(6228-6065)</f>
        <v>483</v>
      </c>
      <c r="X1006" s="71"/>
      <c r="Y1006" s="71" t="n">
        <f aca="false">(12640-12324)+(6390-6228)</f>
        <v>478</v>
      </c>
      <c r="Z1006" s="71"/>
      <c r="AA1006" s="71" t="n">
        <f aca="false">(12956-12640)+(6552-6390)</f>
        <v>478</v>
      </c>
      <c r="AB1006" s="71"/>
      <c r="AC1006" s="71" t="n">
        <f aca="false">(13189-12956)+(6668-6552)</f>
        <v>349</v>
      </c>
      <c r="AD1006" s="71"/>
      <c r="AE1006" s="71" t="n">
        <f aca="false">(13505-13189)+(6827-6668)</f>
        <v>475</v>
      </c>
      <c r="AF1006" s="71"/>
      <c r="AG1006" s="71" t="n">
        <f aca="false">(13837-13505)+(6999-6827)</f>
        <v>504</v>
      </c>
      <c r="AH1006" s="71"/>
      <c r="AI1006" s="71" t="n">
        <f aca="false">(14098-13837)+(7132-6999)</f>
        <v>394</v>
      </c>
      <c r="AJ1006" s="71"/>
      <c r="AK1006" s="71" t="n">
        <f aca="false">(14394-14098)+(7282-7132)</f>
        <v>446</v>
      </c>
      <c r="AL1006" s="71"/>
      <c r="AM1006" s="229" t="n">
        <f aca="false">W1006+O1006+Q1006+S1006+U1006+Y1006+AA1006+AC1006+AE1006+AG1006+AI1006+AK1006</f>
        <v>5306</v>
      </c>
      <c r="AN1006" s="230"/>
      <c r="AO1006" s="262"/>
      <c r="AP1006" s="262"/>
    </row>
    <row collapsed="false" customFormat="true" customHeight="false" hidden="false" ht="31.5" outlineLevel="0" r="1007" s="263">
      <c r="A1007" s="55" t="n">
        <v>543</v>
      </c>
      <c r="B1007" s="55" t="n">
        <v>8541</v>
      </c>
      <c r="C1007" s="196" t="s">
        <v>925</v>
      </c>
      <c r="D1007" s="55" t="s">
        <v>679</v>
      </c>
      <c r="E1007" s="42" t="s">
        <v>824</v>
      </c>
      <c r="F1007" s="71" t="s">
        <v>926</v>
      </c>
      <c r="G1007" s="55" t="s">
        <v>927</v>
      </c>
      <c r="H1007" s="55" t="n">
        <v>196</v>
      </c>
      <c r="I1007" s="55" t="s">
        <v>928</v>
      </c>
      <c r="J1007" s="55" t="n">
        <v>11</v>
      </c>
      <c r="K1007" s="71" t="s">
        <v>52</v>
      </c>
      <c r="L1007" s="71" t="s">
        <v>52</v>
      </c>
      <c r="M1007" s="71" t="n">
        <v>91531</v>
      </c>
      <c r="N1007" s="71" t="n">
        <v>90667</v>
      </c>
      <c r="O1007" s="71" t="n">
        <v>8916</v>
      </c>
      <c r="P1007" s="71" t="s">
        <v>680</v>
      </c>
      <c r="Q1007" s="71" t="n">
        <v>6251</v>
      </c>
      <c r="R1007" s="71" t="s">
        <v>680</v>
      </c>
      <c r="S1007" s="71" t="n">
        <v>6525</v>
      </c>
      <c r="T1007" s="71" t="s">
        <v>680</v>
      </c>
      <c r="U1007" s="71" t="n">
        <v>6850</v>
      </c>
      <c r="V1007" s="71" t="s">
        <v>680</v>
      </c>
      <c r="W1007" s="71" t="n">
        <v>6586</v>
      </c>
      <c r="X1007" s="71" t="s">
        <v>680</v>
      </c>
      <c r="Y1007" s="71" t="n">
        <v>5590</v>
      </c>
      <c r="Z1007" s="71" t="s">
        <v>680</v>
      </c>
      <c r="AA1007" s="71" t="n">
        <v>5839</v>
      </c>
      <c r="AB1007" s="71" t="s">
        <v>680</v>
      </c>
      <c r="AC1007" s="71" t="n">
        <v>6271</v>
      </c>
      <c r="AD1007" s="71" t="s">
        <v>680</v>
      </c>
      <c r="AE1007" s="71" t="n">
        <v>6836</v>
      </c>
      <c r="AF1007" s="71" t="s">
        <v>680</v>
      </c>
      <c r="AG1007" s="71" t="n">
        <v>6746</v>
      </c>
      <c r="AH1007" s="71" t="s">
        <v>680</v>
      </c>
      <c r="AI1007" s="71" t="n">
        <v>7493</v>
      </c>
      <c r="AJ1007" s="71" t="s">
        <v>680</v>
      </c>
      <c r="AK1007" s="71" t="n">
        <v>7399</v>
      </c>
      <c r="AL1007" s="71" t="s">
        <v>680</v>
      </c>
      <c r="AM1007" s="229" t="n">
        <v>81302</v>
      </c>
      <c r="AN1007" s="230"/>
      <c r="AO1007" s="262"/>
      <c r="AP1007" s="262"/>
    </row>
    <row collapsed="false" customFormat="false" customHeight="true" hidden="false" ht="15.75" outlineLevel="0" r="1008">
      <c r="A1008" s="55" t="n">
        <v>544</v>
      </c>
      <c r="B1008" s="55" t="n">
        <v>8542</v>
      </c>
      <c r="C1008" s="71" t="s">
        <v>863</v>
      </c>
      <c r="D1008" s="55" t="s">
        <v>681</v>
      </c>
      <c r="E1008" s="56" t="s">
        <v>822</v>
      </c>
      <c r="F1008" s="34" t="s">
        <v>823</v>
      </c>
      <c r="G1008" s="55"/>
      <c r="H1008" s="55"/>
      <c r="I1008" s="55"/>
      <c r="J1008" s="55"/>
      <c r="K1008" s="34" t="s">
        <v>683</v>
      </c>
      <c r="L1008" s="34" t="s">
        <v>683</v>
      </c>
      <c r="M1008" s="34" t="n">
        <v>21220</v>
      </c>
      <c r="N1008" s="34" t="n">
        <v>21760</v>
      </c>
      <c r="O1008" s="71" t="n">
        <v>1700</v>
      </c>
      <c r="P1008" s="71" t="s">
        <v>319</v>
      </c>
      <c r="Q1008" s="71" t="n">
        <v>1860</v>
      </c>
      <c r="R1008" s="71" t="s">
        <v>319</v>
      </c>
      <c r="S1008" s="71" t="n">
        <v>1800</v>
      </c>
      <c r="T1008" s="71" t="s">
        <v>319</v>
      </c>
      <c r="U1008" s="71" t="n">
        <v>1840</v>
      </c>
      <c r="V1008" s="71" t="s">
        <v>319</v>
      </c>
      <c r="W1008" s="71" t="n">
        <v>1660</v>
      </c>
      <c r="X1008" s="71" t="s">
        <v>319</v>
      </c>
      <c r="Y1008" s="71" t="n">
        <v>1500</v>
      </c>
      <c r="Z1008" s="71" t="s">
        <v>319</v>
      </c>
      <c r="AA1008" s="71" t="n">
        <v>1240</v>
      </c>
      <c r="AB1008" s="71" t="s">
        <v>319</v>
      </c>
      <c r="AC1008" s="71" t="n">
        <v>1620</v>
      </c>
      <c r="AD1008" s="71" t="s">
        <v>319</v>
      </c>
      <c r="AE1008" s="71" t="n">
        <v>1620</v>
      </c>
      <c r="AF1008" s="71" t="s">
        <v>319</v>
      </c>
      <c r="AG1008" s="71" t="n">
        <v>1700</v>
      </c>
      <c r="AH1008" s="71" t="s">
        <v>319</v>
      </c>
      <c r="AI1008" s="71" t="n">
        <v>1760</v>
      </c>
      <c r="AJ1008" s="71" t="s">
        <v>319</v>
      </c>
      <c r="AK1008" s="71" t="n">
        <v>1660</v>
      </c>
      <c r="AL1008" s="71" t="s">
        <v>319</v>
      </c>
      <c r="AM1008" s="229" t="n">
        <v>19960</v>
      </c>
      <c r="AN1008" s="44"/>
      <c r="AO1008" s="274"/>
      <c r="AP1008" s="274"/>
    </row>
    <row collapsed="false" customFormat="false" customHeight="true" hidden="false" ht="18.75" outlineLevel="0" r="1009">
      <c r="A1009" s="55"/>
      <c r="B1009" s="55"/>
      <c r="C1009" s="71"/>
      <c r="D1009" s="55"/>
      <c r="E1009" s="56" t="s">
        <v>824</v>
      </c>
      <c r="F1009" s="34" t="s">
        <v>823</v>
      </c>
      <c r="G1009" s="55" t="s">
        <v>929</v>
      </c>
      <c r="H1009" s="55" t="n">
        <v>270</v>
      </c>
      <c r="I1009" s="55" t="s">
        <v>919</v>
      </c>
      <c r="J1009" s="55" t="n">
        <v>8</v>
      </c>
      <c r="K1009" s="34" t="s">
        <v>683</v>
      </c>
      <c r="L1009" s="34" t="s">
        <v>683</v>
      </c>
      <c r="M1009" s="71" t="n">
        <v>22266</v>
      </c>
      <c r="N1009" s="71" t="n">
        <v>22847</v>
      </c>
      <c r="O1009" s="71" t="n">
        <v>2571</v>
      </c>
      <c r="P1009" s="71" t="s">
        <v>319</v>
      </c>
      <c r="Q1009" s="71" t="n">
        <v>2294</v>
      </c>
      <c r="R1009" s="71" t="s">
        <v>319</v>
      </c>
      <c r="S1009" s="71" t="n">
        <v>1943</v>
      </c>
      <c r="T1009" s="71" t="s">
        <v>319</v>
      </c>
      <c r="U1009" s="71" t="n">
        <v>1838</v>
      </c>
      <c r="V1009" s="71" t="s">
        <v>319</v>
      </c>
      <c r="W1009" s="71" t="n">
        <v>1536</v>
      </c>
      <c r="X1009" s="71" t="s">
        <v>319</v>
      </c>
      <c r="Y1009" s="71" t="n">
        <v>707</v>
      </c>
      <c r="Z1009" s="71" t="s">
        <v>319</v>
      </c>
      <c r="AA1009" s="71" t="n">
        <v>591</v>
      </c>
      <c r="AB1009" s="71" t="s">
        <v>319</v>
      </c>
      <c r="AC1009" s="71" t="n">
        <v>1272</v>
      </c>
      <c r="AD1009" s="71" t="s">
        <v>319</v>
      </c>
      <c r="AE1009" s="71" t="n">
        <v>1605</v>
      </c>
      <c r="AF1009" s="71" t="s">
        <v>319</v>
      </c>
      <c r="AG1009" s="71" t="n">
        <v>2002</v>
      </c>
      <c r="AH1009" s="71" t="s">
        <v>319</v>
      </c>
      <c r="AI1009" s="71" t="n">
        <v>2380</v>
      </c>
      <c r="AJ1009" s="71" t="s">
        <v>319</v>
      </c>
      <c r="AK1009" s="71" t="n">
        <v>2384</v>
      </c>
      <c r="AL1009" s="71" t="s">
        <v>319</v>
      </c>
      <c r="AM1009" s="229" t="n">
        <v>21123</v>
      </c>
      <c r="AN1009" s="44"/>
      <c r="AO1009" s="274"/>
      <c r="AP1009" s="274"/>
    </row>
    <row collapsed="false" customFormat="true" customHeight="true" hidden="false" ht="15.75" outlineLevel="0" r="1010" s="171">
      <c r="A1010" s="55" t="n">
        <v>545</v>
      </c>
      <c r="B1010" s="55" t="n">
        <v>8543</v>
      </c>
      <c r="C1010" s="71" t="s">
        <v>863</v>
      </c>
      <c r="D1010" s="55" t="s">
        <v>930</v>
      </c>
      <c r="E1010" s="56" t="s">
        <v>822</v>
      </c>
      <c r="F1010" s="34" t="s">
        <v>931</v>
      </c>
      <c r="G1010" s="55"/>
      <c r="H1010" s="55"/>
      <c r="I1010" s="55"/>
      <c r="J1010" s="55"/>
      <c r="K1010" s="34"/>
      <c r="L1010" s="34"/>
      <c r="M1010" s="34" t="n">
        <v>110016</v>
      </c>
      <c r="N1010" s="34" t="n">
        <v>112344</v>
      </c>
      <c r="O1010" s="71" t="n">
        <v>13411</v>
      </c>
      <c r="P1010" s="71" t="s">
        <v>319</v>
      </c>
      <c r="Q1010" s="71" t="n">
        <v>12800</v>
      </c>
      <c r="R1010" s="71" t="s">
        <v>319</v>
      </c>
      <c r="S1010" s="71" t="n">
        <v>9195</v>
      </c>
      <c r="T1010" s="71" t="s">
        <v>319</v>
      </c>
      <c r="U1010" s="71" t="n">
        <v>7923</v>
      </c>
      <c r="V1010" s="71" t="s">
        <v>319</v>
      </c>
      <c r="W1010" s="71" t="n">
        <v>6822</v>
      </c>
      <c r="X1010" s="71" t="s">
        <v>319</v>
      </c>
      <c r="Y1010" s="71" t="n">
        <v>5308</v>
      </c>
      <c r="Z1010" s="71" t="s">
        <v>319</v>
      </c>
      <c r="AA1010" s="71" t="n">
        <v>5692</v>
      </c>
      <c r="AB1010" s="71" t="s">
        <v>319</v>
      </c>
      <c r="AC1010" s="71" t="n">
        <v>4710</v>
      </c>
      <c r="AD1010" s="71" t="s">
        <v>319</v>
      </c>
      <c r="AE1010" s="71" t="n">
        <v>7659</v>
      </c>
      <c r="AF1010" s="71" t="s">
        <v>319</v>
      </c>
      <c r="AG1010" s="71" t="n">
        <v>7791</v>
      </c>
      <c r="AH1010" s="71" t="s">
        <v>319</v>
      </c>
      <c r="AI1010" s="71" t="n">
        <v>8635</v>
      </c>
      <c r="AJ1010" s="71" t="s">
        <v>319</v>
      </c>
      <c r="AK1010" s="71" t="n">
        <v>9953</v>
      </c>
      <c r="AL1010" s="71" t="s">
        <v>319</v>
      </c>
      <c r="AM1010" s="229" t="n">
        <v>99899</v>
      </c>
      <c r="AN1010" s="230"/>
      <c r="AO1010" s="231"/>
      <c r="AP1010" s="231"/>
    </row>
    <row collapsed="false" customFormat="true" customHeight="false" hidden="false" ht="15.75" outlineLevel="0" r="1011" s="263">
      <c r="A1011" s="55"/>
      <c r="B1011" s="55"/>
      <c r="C1011" s="71"/>
      <c r="D1011" s="55"/>
      <c r="E1011" s="56" t="s">
        <v>824</v>
      </c>
      <c r="F1011" s="34" t="s">
        <v>823</v>
      </c>
      <c r="G1011" s="55" t="s">
        <v>932</v>
      </c>
      <c r="H1011" s="55" t="n">
        <v>20</v>
      </c>
      <c r="I1011" s="55" t="s">
        <v>933</v>
      </c>
      <c r="J1011" s="55" t="n">
        <v>6</v>
      </c>
      <c r="K1011" s="34" t="s">
        <v>52</v>
      </c>
      <c r="L1011" s="34" t="s">
        <v>52</v>
      </c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229"/>
      <c r="AN1011" s="230"/>
      <c r="AO1011" s="262"/>
      <c r="AP1011" s="262"/>
    </row>
    <row collapsed="false" customFormat="true" customHeight="true" hidden="false" ht="15.75" outlineLevel="0" r="1012" s="125">
      <c r="A1012" s="55" t="n">
        <v>546</v>
      </c>
      <c r="B1012" s="55" t="n">
        <v>8544</v>
      </c>
      <c r="C1012" s="71" t="s">
        <v>863</v>
      </c>
      <c r="D1012" s="55" t="s">
        <v>934</v>
      </c>
      <c r="E1012" s="42" t="s">
        <v>822</v>
      </c>
      <c r="F1012" s="71" t="s">
        <v>823</v>
      </c>
      <c r="G1012" s="71"/>
      <c r="H1012" s="71"/>
      <c r="I1012" s="71"/>
      <c r="J1012" s="55"/>
      <c r="K1012" s="71"/>
      <c r="L1012" s="71"/>
      <c r="M1012" s="71" t="n">
        <v>20084</v>
      </c>
      <c r="N1012" s="71" t="n">
        <v>20378</v>
      </c>
      <c r="O1012" s="71" t="n">
        <v>1254</v>
      </c>
      <c r="P1012" s="71" t="s">
        <v>319</v>
      </c>
      <c r="Q1012" s="71" t="n">
        <v>2059</v>
      </c>
      <c r="R1012" s="71" t="s">
        <v>319</v>
      </c>
      <c r="S1012" s="71" t="n">
        <v>1673</v>
      </c>
      <c r="T1012" s="71" t="s">
        <v>319</v>
      </c>
      <c r="U1012" s="71" t="n">
        <v>1642</v>
      </c>
      <c r="V1012" s="71" t="s">
        <v>319</v>
      </c>
      <c r="W1012" s="71" t="n">
        <v>1403</v>
      </c>
      <c r="X1012" s="71" t="s">
        <v>319</v>
      </c>
      <c r="Y1012" s="71" t="n">
        <v>1235</v>
      </c>
      <c r="Z1012" s="71" t="s">
        <v>319</v>
      </c>
      <c r="AA1012" s="71" t="n">
        <v>1418</v>
      </c>
      <c r="AB1012" s="71" t="s">
        <v>319</v>
      </c>
      <c r="AC1012" s="71" t="n">
        <v>1271</v>
      </c>
      <c r="AD1012" s="71" t="s">
        <v>319</v>
      </c>
      <c r="AE1012" s="71" t="n">
        <v>1747</v>
      </c>
      <c r="AF1012" s="71" t="s">
        <v>319</v>
      </c>
      <c r="AG1012" s="71" t="n">
        <v>1601</v>
      </c>
      <c r="AH1012" s="71" t="s">
        <v>319</v>
      </c>
      <c r="AI1012" s="71" t="n">
        <v>2134</v>
      </c>
      <c r="AJ1012" s="71" t="s">
        <v>319</v>
      </c>
      <c r="AK1012" s="71" t="n">
        <v>1749</v>
      </c>
      <c r="AL1012" s="71" t="s">
        <v>319</v>
      </c>
      <c r="AM1012" s="229" t="n">
        <v>19186</v>
      </c>
      <c r="AN1012" s="55"/>
    </row>
    <row collapsed="false" customFormat="true" customHeight="true" hidden="false" ht="15.75" outlineLevel="0" r="1013" s="125">
      <c r="A1013" s="55"/>
      <c r="B1013" s="55"/>
      <c r="C1013" s="71"/>
      <c r="D1013" s="55"/>
      <c r="E1013" s="42" t="s">
        <v>824</v>
      </c>
      <c r="F1013" s="71" t="s">
        <v>823</v>
      </c>
      <c r="G1013" s="190" t="s">
        <v>935</v>
      </c>
      <c r="H1013" s="55" t="n">
        <v>147</v>
      </c>
      <c r="I1013" s="55" t="s">
        <v>919</v>
      </c>
      <c r="J1013" s="55" t="n">
        <v>7</v>
      </c>
      <c r="K1013" s="71" t="s">
        <v>53</v>
      </c>
      <c r="L1013" s="71" t="s">
        <v>52</v>
      </c>
      <c r="M1013" s="71" t="n">
        <v>17643</v>
      </c>
      <c r="N1013" s="71" t="n">
        <v>15566</v>
      </c>
      <c r="O1013" s="71" t="n">
        <v>2101</v>
      </c>
      <c r="P1013" s="71" t="s">
        <v>319</v>
      </c>
      <c r="Q1013" s="71" t="n">
        <v>2780</v>
      </c>
      <c r="R1013" s="71" t="s">
        <v>319</v>
      </c>
      <c r="S1013" s="71" t="n">
        <v>2053</v>
      </c>
      <c r="T1013" s="71" t="s">
        <v>319</v>
      </c>
      <c r="U1013" s="71" t="n">
        <v>1809</v>
      </c>
      <c r="V1013" s="71" t="s">
        <v>319</v>
      </c>
      <c r="W1013" s="71" t="n">
        <v>1113</v>
      </c>
      <c r="X1013" s="71" t="s">
        <v>319</v>
      </c>
      <c r="Y1013" s="71" t="n">
        <v>896</v>
      </c>
      <c r="Z1013" s="71" t="s">
        <v>319</v>
      </c>
      <c r="AA1013" s="71" t="n">
        <v>1043</v>
      </c>
      <c r="AB1013" s="71" t="s">
        <v>319</v>
      </c>
      <c r="AC1013" s="71" t="n">
        <v>951</v>
      </c>
      <c r="AD1013" s="71" t="s">
        <v>319</v>
      </c>
      <c r="AE1013" s="71" t="n">
        <v>797</v>
      </c>
      <c r="AF1013" s="71" t="s">
        <v>319</v>
      </c>
      <c r="AG1013" s="71" t="n">
        <v>1146</v>
      </c>
      <c r="AH1013" s="71" t="s">
        <v>319</v>
      </c>
      <c r="AI1013" s="71" t="n">
        <v>1294</v>
      </c>
      <c r="AJ1013" s="71" t="s">
        <v>319</v>
      </c>
      <c r="AK1013" s="71" t="n">
        <v>1189</v>
      </c>
      <c r="AL1013" s="71" t="s">
        <v>319</v>
      </c>
      <c r="AM1013" s="229" t="n">
        <v>17172</v>
      </c>
      <c r="AN1013" s="55"/>
    </row>
    <row collapsed="false" customFormat="true" customHeight="false" hidden="false" ht="31.5" outlineLevel="0" r="1014" s="171">
      <c r="A1014" s="55" t="n">
        <v>547</v>
      </c>
      <c r="B1014" s="55" t="s">
        <v>327</v>
      </c>
      <c r="C1014" s="55" t="s">
        <v>863</v>
      </c>
      <c r="D1014" s="55" t="s">
        <v>711</v>
      </c>
      <c r="E1014" s="56" t="s">
        <v>822</v>
      </c>
      <c r="F1014" s="34" t="s">
        <v>823</v>
      </c>
      <c r="G1014" s="55" t="s">
        <v>936</v>
      </c>
      <c r="H1014" s="55" t="n">
        <v>77</v>
      </c>
      <c r="I1014" s="55" t="s">
        <v>919</v>
      </c>
      <c r="J1014" s="55" t="n">
        <v>7</v>
      </c>
      <c r="K1014" s="34" t="s">
        <v>52</v>
      </c>
      <c r="L1014" s="275" t="s">
        <v>52</v>
      </c>
      <c r="M1014" s="36" t="n">
        <v>2925.76</v>
      </c>
      <c r="N1014" s="276" t="n">
        <v>2692.44</v>
      </c>
      <c r="O1014" s="71" t="n">
        <v>404.25</v>
      </c>
      <c r="P1014" s="71" t="s">
        <v>319</v>
      </c>
      <c r="Q1014" s="71" t="n">
        <v>443</v>
      </c>
      <c r="R1014" s="71" t="s">
        <v>319</v>
      </c>
      <c r="S1014" s="71" t="n">
        <v>389.16</v>
      </c>
      <c r="T1014" s="71" t="s">
        <v>319</v>
      </c>
      <c r="U1014" s="71" t="n">
        <v>312.06</v>
      </c>
      <c r="V1014" s="71" t="s">
        <v>319</v>
      </c>
      <c r="W1014" s="71" t="n">
        <v>155.59</v>
      </c>
      <c r="X1014" s="71" t="s">
        <v>319</v>
      </c>
      <c r="Y1014" s="71" t="n">
        <v>92.86</v>
      </c>
      <c r="Z1014" s="71" t="s">
        <v>319</v>
      </c>
      <c r="AA1014" s="71" t="n">
        <v>33.83</v>
      </c>
      <c r="AB1014" s="71" t="s">
        <v>319</v>
      </c>
      <c r="AC1014" s="71" t="n">
        <v>50.33</v>
      </c>
      <c r="AD1014" s="71" t="s">
        <v>319</v>
      </c>
      <c r="AE1014" s="71" t="n">
        <v>64.85</v>
      </c>
      <c r="AF1014" s="71" t="s">
        <v>319</v>
      </c>
      <c r="AG1014" s="71" t="n">
        <v>238.03</v>
      </c>
      <c r="AH1014" s="71" t="s">
        <v>319</v>
      </c>
      <c r="AI1014" s="71" t="n">
        <v>280.54</v>
      </c>
      <c r="AJ1014" s="71" t="s">
        <v>319</v>
      </c>
      <c r="AK1014" s="71" t="n">
        <v>365.31</v>
      </c>
      <c r="AL1014" s="71" t="s">
        <v>319</v>
      </c>
      <c r="AM1014" s="229" t="n">
        <f aca="false">O1014+Q1014+S1014+U1014+W1014+Y1014+AA1014+AC1014+AE1014+AG1014+AI1014+AK1014</f>
        <v>2829.81</v>
      </c>
      <c r="AN1014" s="230"/>
      <c r="AO1014" s="231"/>
      <c r="AP1014" s="231"/>
    </row>
    <row collapsed="false" customFormat="true" customHeight="true" hidden="false" ht="15.75" outlineLevel="0" r="1015" s="171">
      <c r="A1015" s="55" t="n">
        <v>548</v>
      </c>
      <c r="B1015" s="55" t="n">
        <v>8545</v>
      </c>
      <c r="C1015" s="71" t="s">
        <v>863</v>
      </c>
      <c r="D1015" s="55" t="s">
        <v>714</v>
      </c>
      <c r="E1015" s="56" t="s">
        <v>822</v>
      </c>
      <c r="F1015" s="34" t="s">
        <v>823</v>
      </c>
      <c r="G1015" s="55" t="s">
        <v>937</v>
      </c>
      <c r="H1015" s="55" t="n">
        <v>100</v>
      </c>
      <c r="I1015" s="55" t="s">
        <v>904</v>
      </c>
      <c r="J1015" s="55" t="n">
        <v>14</v>
      </c>
      <c r="K1015" s="34" t="s">
        <v>52</v>
      </c>
      <c r="L1015" s="34" t="s">
        <v>52</v>
      </c>
      <c r="M1015" s="277" t="s">
        <v>938</v>
      </c>
      <c r="N1015" s="34" t="n">
        <v>60960</v>
      </c>
      <c r="O1015" s="71" t="n">
        <v>3073</v>
      </c>
      <c r="P1015" s="71" t="s">
        <v>319</v>
      </c>
      <c r="Q1015" s="71" t="n">
        <v>4379</v>
      </c>
      <c r="R1015" s="71" t="s">
        <v>319</v>
      </c>
      <c r="S1015" s="71" t="n">
        <v>4323</v>
      </c>
      <c r="T1015" s="71" t="s">
        <v>319</v>
      </c>
      <c r="U1015" s="71" t="n">
        <v>3817</v>
      </c>
      <c r="V1015" s="71" t="s">
        <v>319</v>
      </c>
      <c r="W1015" s="71" t="n">
        <v>3274</v>
      </c>
      <c r="X1015" s="71" t="s">
        <v>319</v>
      </c>
      <c r="Y1015" s="71" t="n">
        <v>2478</v>
      </c>
      <c r="Z1015" s="71" t="s">
        <v>319</v>
      </c>
      <c r="AA1015" s="71" t="n">
        <v>3378</v>
      </c>
      <c r="AB1015" s="71" t="s">
        <v>319</v>
      </c>
      <c r="AC1015" s="71" t="n">
        <v>3145</v>
      </c>
      <c r="AD1015" s="71" t="s">
        <v>319</v>
      </c>
      <c r="AE1015" s="71" t="n">
        <v>3045</v>
      </c>
      <c r="AF1015" s="71" t="s">
        <v>319</v>
      </c>
      <c r="AG1015" s="71" t="n">
        <v>4487</v>
      </c>
      <c r="AH1015" s="71" t="s">
        <v>319</v>
      </c>
      <c r="AI1015" s="71" t="n">
        <v>5326</v>
      </c>
      <c r="AJ1015" s="71" t="s">
        <v>319</v>
      </c>
      <c r="AK1015" s="71" t="n">
        <v>4803</v>
      </c>
      <c r="AL1015" s="71" t="s">
        <v>319</v>
      </c>
      <c r="AM1015" s="229" t="n">
        <v>45528</v>
      </c>
      <c r="AN1015" s="230"/>
      <c r="AO1015" s="231"/>
      <c r="AP1015" s="231"/>
    </row>
    <row collapsed="false" customFormat="true" customHeight="false" hidden="false" ht="15.75" outlineLevel="0" r="1016" s="263">
      <c r="A1016" s="55"/>
      <c r="B1016" s="55"/>
      <c r="C1016" s="71"/>
      <c r="D1016" s="55"/>
      <c r="E1016" s="56" t="s">
        <v>824</v>
      </c>
      <c r="F1016" s="34" t="s">
        <v>823</v>
      </c>
      <c r="G1016" s="55"/>
      <c r="H1016" s="55"/>
      <c r="I1016" s="55"/>
      <c r="J1016" s="55"/>
      <c r="K1016" s="34"/>
      <c r="L1016" s="34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  <c r="AA1016" s="71"/>
      <c r="AB1016" s="71"/>
      <c r="AC1016" s="71"/>
      <c r="AD1016" s="71"/>
      <c r="AE1016" s="71"/>
      <c r="AF1016" s="71"/>
      <c r="AG1016" s="71"/>
      <c r="AH1016" s="71"/>
      <c r="AI1016" s="71"/>
      <c r="AJ1016" s="71"/>
      <c r="AK1016" s="71"/>
      <c r="AL1016" s="71"/>
      <c r="AM1016" s="229"/>
      <c r="AN1016" s="230"/>
      <c r="AO1016" s="262"/>
      <c r="AP1016" s="262"/>
    </row>
    <row collapsed="false" customFormat="true" customHeight="true" hidden="false" ht="15.75" outlineLevel="0" r="1017" s="171">
      <c r="A1017" s="55" t="n">
        <v>549</v>
      </c>
      <c r="B1017" s="55" t="n">
        <v>8546</v>
      </c>
      <c r="C1017" s="71" t="s">
        <v>863</v>
      </c>
      <c r="D1017" s="55" t="s">
        <v>719</v>
      </c>
      <c r="E1017" s="56" t="s">
        <v>822</v>
      </c>
      <c r="F1017" s="34" t="s">
        <v>823</v>
      </c>
      <c r="G1017" s="55"/>
      <c r="H1017" s="55"/>
      <c r="I1017" s="55"/>
      <c r="J1017" s="55"/>
      <c r="K1017" s="34" t="s">
        <v>52</v>
      </c>
      <c r="L1017" s="34" t="s">
        <v>52</v>
      </c>
      <c r="M1017" s="34" t="n">
        <v>10890</v>
      </c>
      <c r="N1017" s="34" t="n">
        <v>11610</v>
      </c>
      <c r="O1017" s="71" t="n">
        <v>760</v>
      </c>
      <c r="P1017" s="71" t="s">
        <v>680</v>
      </c>
      <c r="Q1017" s="71" t="n">
        <v>820</v>
      </c>
      <c r="R1017" s="71" t="s">
        <v>680</v>
      </c>
      <c r="S1017" s="71" t="n">
        <v>1000</v>
      </c>
      <c r="T1017" s="71" t="s">
        <v>680</v>
      </c>
      <c r="U1017" s="71" t="n">
        <v>920</v>
      </c>
      <c r="V1017" s="71" t="s">
        <v>680</v>
      </c>
      <c r="W1017" s="71" t="n">
        <v>490</v>
      </c>
      <c r="X1017" s="71" t="s">
        <v>680</v>
      </c>
      <c r="Y1017" s="71" t="n">
        <v>490</v>
      </c>
      <c r="Z1017" s="71" t="s">
        <v>680</v>
      </c>
      <c r="AA1017" s="71" t="n">
        <v>420</v>
      </c>
      <c r="AB1017" s="71" t="s">
        <v>680</v>
      </c>
      <c r="AC1017" s="71" t="n">
        <v>467</v>
      </c>
      <c r="AD1017" s="71" t="s">
        <v>680</v>
      </c>
      <c r="AE1017" s="71" t="n">
        <v>467</v>
      </c>
      <c r="AF1017" s="71" t="s">
        <v>680</v>
      </c>
      <c r="AG1017" s="71" t="n">
        <v>467</v>
      </c>
      <c r="AH1017" s="71" t="s">
        <v>680</v>
      </c>
      <c r="AI1017" s="71" t="n">
        <v>467</v>
      </c>
      <c r="AJ1017" s="71" t="s">
        <v>680</v>
      </c>
      <c r="AK1017" s="71" t="n">
        <v>3060</v>
      </c>
      <c r="AL1017" s="71" t="s">
        <v>680</v>
      </c>
      <c r="AM1017" s="229" t="n">
        <v>9828</v>
      </c>
      <c r="AN1017" s="230"/>
      <c r="AO1017" s="231"/>
      <c r="AP1017" s="231"/>
    </row>
    <row collapsed="false" customFormat="true" customHeight="false" hidden="false" ht="15.75" outlineLevel="0" r="1018" s="263">
      <c r="A1018" s="55"/>
      <c r="B1018" s="55"/>
      <c r="C1018" s="71"/>
      <c r="D1018" s="55"/>
      <c r="E1018" s="56" t="s">
        <v>824</v>
      </c>
      <c r="F1018" s="34" t="s">
        <v>823</v>
      </c>
      <c r="G1018" s="55" t="s">
        <v>939</v>
      </c>
      <c r="H1018" s="55" t="n">
        <v>180</v>
      </c>
      <c r="I1018" s="55" t="s">
        <v>860</v>
      </c>
      <c r="J1018" s="55" t="n">
        <v>18</v>
      </c>
      <c r="K1018" s="34" t="s">
        <v>52</v>
      </c>
      <c r="L1018" s="34" t="s">
        <v>52</v>
      </c>
      <c r="M1018" s="71" t="n">
        <v>45056</v>
      </c>
      <c r="N1018" s="71" t="n">
        <v>39917</v>
      </c>
      <c r="O1018" s="71" t="n">
        <v>5500</v>
      </c>
      <c r="P1018" s="125" t="s">
        <v>680</v>
      </c>
      <c r="Q1018" s="71" t="n">
        <v>5900</v>
      </c>
      <c r="R1018" s="71" t="s">
        <v>680</v>
      </c>
      <c r="S1018" s="71" t="n">
        <v>6270</v>
      </c>
      <c r="T1018" s="71" t="s">
        <v>680</v>
      </c>
      <c r="U1018" s="71" t="n">
        <v>13160</v>
      </c>
      <c r="V1018" s="71" t="s">
        <v>680</v>
      </c>
      <c r="W1018" s="71" t="n">
        <v>1870</v>
      </c>
      <c r="X1018" s="71" t="s">
        <v>680</v>
      </c>
      <c r="Y1018" s="71" t="n">
        <v>1890</v>
      </c>
      <c r="Z1018" s="71" t="s">
        <v>680</v>
      </c>
      <c r="AA1018" s="71" t="n">
        <v>1740</v>
      </c>
      <c r="AB1018" s="71" t="s">
        <v>680</v>
      </c>
      <c r="AC1018" s="71" t="n">
        <v>1833</v>
      </c>
      <c r="AD1018" s="71" t="s">
        <v>680</v>
      </c>
      <c r="AE1018" s="71" t="n">
        <v>1833</v>
      </c>
      <c r="AF1018" s="71" t="s">
        <v>680</v>
      </c>
      <c r="AG1018" s="71" t="n">
        <v>1833</v>
      </c>
      <c r="AH1018" s="71" t="s">
        <v>680</v>
      </c>
      <c r="AI1018" s="71" t="n">
        <v>1833</v>
      </c>
      <c r="AJ1018" s="71" t="s">
        <v>680</v>
      </c>
      <c r="AK1018" s="71" t="n">
        <v>9100</v>
      </c>
      <c r="AL1018" s="71" t="s">
        <v>680</v>
      </c>
      <c r="AM1018" s="229" t="n">
        <v>52762</v>
      </c>
      <c r="AN1018" s="230"/>
      <c r="AO1018" s="262"/>
      <c r="AP1018" s="262"/>
    </row>
    <row collapsed="false" customFormat="true" customHeight="true" hidden="false" ht="15.75" outlineLevel="0" r="1019" s="171">
      <c r="A1019" s="55" t="n">
        <v>550</v>
      </c>
      <c r="B1019" s="55" t="s">
        <v>333</v>
      </c>
      <c r="C1019" s="71" t="s">
        <v>863</v>
      </c>
      <c r="D1019" s="55" t="s">
        <v>722</v>
      </c>
      <c r="E1019" s="56" t="s">
        <v>822</v>
      </c>
      <c r="F1019" s="34" t="s">
        <v>823</v>
      </c>
      <c r="G1019" s="55"/>
      <c r="H1019" s="55"/>
      <c r="I1019" s="55"/>
      <c r="J1019" s="55"/>
      <c r="K1019" s="34" t="s">
        <v>52</v>
      </c>
      <c r="L1019" s="34" t="s">
        <v>52</v>
      </c>
      <c r="M1019" s="34" t="n">
        <f aca="false">(562-193+2143-737)/10</f>
        <v>177.5</v>
      </c>
      <c r="N1019" s="34" t="n">
        <f aca="false">(3717-2289+976-601)/10</f>
        <v>180.3</v>
      </c>
      <c r="O1019" s="55" t="n">
        <f aca="false">(3855-3717)+(1014-976)</f>
        <v>176</v>
      </c>
      <c r="P1019" s="71"/>
      <c r="Q1019" s="71" t="n">
        <f aca="false">(3939-3855)+(1047-1014)</f>
        <v>117</v>
      </c>
      <c r="R1019" s="71"/>
      <c r="S1019" s="71" t="n">
        <f aca="false">(4130-3939)+(1084-1047)</f>
        <v>228</v>
      </c>
      <c r="T1019" s="71"/>
      <c r="U1019" s="71" t="n">
        <f aca="false">(4273-4130)+(1118-1084)</f>
        <v>177</v>
      </c>
      <c r="V1019" s="71"/>
      <c r="W1019" s="125" t="n">
        <f aca="false">(4418-4273)+(1156-1118)</f>
        <v>183</v>
      </c>
      <c r="X1019" s="71"/>
      <c r="Y1019" s="71" t="n">
        <f aca="false">(4539-4418)+(1191-1156)</f>
        <v>156</v>
      </c>
      <c r="Z1019" s="71"/>
      <c r="AA1019" s="71" t="n">
        <f aca="false">(4660-4539)+(1226-1191)</f>
        <v>156</v>
      </c>
      <c r="AB1019" s="71"/>
      <c r="AC1019" s="71" t="n">
        <f aca="false">(4781-4660)+(1261-1226)</f>
        <v>156</v>
      </c>
      <c r="AD1019" s="71"/>
      <c r="AE1019" s="71" t="n">
        <f aca="false">(4920-4781)+(1294-1261)</f>
        <v>172</v>
      </c>
      <c r="AF1019" s="71"/>
      <c r="AG1019" s="71" t="n">
        <f aca="false">(5059-4920)+(1327-1294)</f>
        <v>172</v>
      </c>
      <c r="AH1019" s="71"/>
      <c r="AI1019" s="71" t="n">
        <f aca="false">(5180-5059)+(1358-1327)</f>
        <v>152</v>
      </c>
      <c r="AJ1019" s="71"/>
      <c r="AK1019" s="71" t="n">
        <f aca="false">(5312-5180)+(1393-1358)</f>
        <v>167</v>
      </c>
      <c r="AL1019" s="71"/>
      <c r="AM1019" s="229" t="n">
        <f aca="false">O1019+Q1019+S1019+U1019+W1019+Y1019+AA1019+AC1019+AE1019+AG1019+AI1019+AK1019</f>
        <v>2012</v>
      </c>
      <c r="AN1019" s="230"/>
      <c r="AO1019" s="231"/>
      <c r="AP1019" s="231"/>
    </row>
    <row collapsed="false" customFormat="true" customHeight="false" hidden="false" ht="15.75" outlineLevel="0" r="1020" s="263">
      <c r="A1020" s="55"/>
      <c r="B1020" s="55"/>
      <c r="C1020" s="71"/>
      <c r="D1020" s="55"/>
      <c r="E1020" s="56" t="s">
        <v>824</v>
      </c>
      <c r="F1020" s="34" t="s">
        <v>823</v>
      </c>
      <c r="G1020" s="55"/>
      <c r="H1020" s="55"/>
      <c r="I1020" s="55"/>
      <c r="J1020" s="55"/>
      <c r="K1020" s="34" t="s">
        <v>52</v>
      </c>
      <c r="L1020" s="34" t="s">
        <v>52</v>
      </c>
      <c r="M1020" s="71" t="n">
        <f aca="false">41523-11286+20482-5647+19518-5988+18820-5899</f>
        <v>71523</v>
      </c>
      <c r="N1020" s="71" t="n">
        <f aca="false">68830-41523+33320-20482+32342-19518+31905-18820</f>
        <v>66054</v>
      </c>
      <c r="O1020" s="125" t="n">
        <f aca="false">(71052-68830)+(34333-33320)+(33750-32342)+(32967-31905)</f>
        <v>5705</v>
      </c>
      <c r="P1020" s="71"/>
      <c r="Q1020" s="71" t="n">
        <f aca="false">(72952-71052)+(35216-34333)+(34865-33750)+(34043-32967)</f>
        <v>4974</v>
      </c>
      <c r="R1020" s="71"/>
      <c r="S1020" s="71" t="n">
        <f aca="false">(75359-72952)+(36365-35216)+(35977-34865)+(35295-34043)</f>
        <v>5920</v>
      </c>
      <c r="T1020" s="71"/>
      <c r="U1020" s="71" t="n">
        <f aca="false">(77565-75359)+(37425-36365)+(36842-35977)+(36595-35295)</f>
        <v>5431</v>
      </c>
      <c r="V1020" s="71"/>
      <c r="W1020" s="71" t="n">
        <f aca="false">(79877-77565)+(38475-37425)+(37509-36842)+(37770-36595)</f>
        <v>5204</v>
      </c>
      <c r="X1020" s="71"/>
      <c r="Y1020" s="71" t="n">
        <f aca="false">(81587-79877)+(39327-38475)+(38037-38509)+(38566-37770)</f>
        <v>2886</v>
      </c>
      <c r="Z1020" s="71"/>
      <c r="AA1020" s="71" t="n">
        <f aca="false">(83297-81587)+(40179-39327)+(38565-38037)+(39362-38566)</f>
        <v>3886</v>
      </c>
      <c r="AB1020" s="71"/>
      <c r="AC1020" s="71" t="n">
        <f aca="false">(85210-83297)+(41101-40179)+(39129-38565)+(40368-39362)</f>
        <v>4405</v>
      </c>
      <c r="AD1020" s="71"/>
      <c r="AE1020" s="71" t="n">
        <f aca="false">(87324-85210)+(42114-41101)+(39708-39129)+(41417-40368)</f>
        <v>4755</v>
      </c>
      <c r="AF1020" s="71"/>
      <c r="AG1020" s="71" t="n">
        <f aca="false">(89549-87324)+(43173-42114)+(40599-39708)+(42473-41417)</f>
        <v>5231</v>
      </c>
      <c r="AH1020" s="71"/>
      <c r="AI1020" s="71" t="n">
        <f aca="false">(91384-89549)+(44044-43173)+(41827-40599)+(43627-42473)</f>
        <v>5088</v>
      </c>
      <c r="AJ1020" s="71"/>
      <c r="AK1020" s="71" t="n">
        <f aca="false">(93320-91384)+(44975-44044)+(43632-41827)+(45124-43627)</f>
        <v>6169</v>
      </c>
      <c r="AL1020" s="71"/>
      <c r="AM1020" s="229" t="n">
        <f aca="false">O1020+Q1020+S1020+U1020+W1020+Y1020+AA1020+AC1020+AE1020+AG1020+AI1020+AK1020</f>
        <v>59654</v>
      </c>
      <c r="AN1020" s="230"/>
      <c r="AO1020" s="262"/>
      <c r="AP1020" s="262"/>
    </row>
    <row collapsed="false" customFormat="true" customHeight="true" hidden="false" ht="15.75" outlineLevel="0" r="1021" s="171">
      <c r="A1021" s="55" t="n">
        <v>551</v>
      </c>
      <c r="B1021" s="55" t="n">
        <v>8547</v>
      </c>
      <c r="C1021" s="71" t="s">
        <v>863</v>
      </c>
      <c r="D1021" s="55" t="s">
        <v>728</v>
      </c>
      <c r="E1021" s="56" t="s">
        <v>822</v>
      </c>
      <c r="F1021" s="34" t="s">
        <v>823</v>
      </c>
      <c r="G1021" s="55"/>
      <c r="H1021" s="55"/>
      <c r="I1021" s="55"/>
      <c r="J1021" s="55"/>
      <c r="K1021" s="34" t="s">
        <v>683</v>
      </c>
      <c r="L1021" s="34" t="s">
        <v>683</v>
      </c>
      <c r="M1021" s="34" t="n">
        <v>0</v>
      </c>
      <c r="N1021" s="34" t="n">
        <v>90304</v>
      </c>
      <c r="O1021" s="71" t="n">
        <v>10027</v>
      </c>
      <c r="P1021" s="71" t="s">
        <v>319</v>
      </c>
      <c r="Q1021" s="71" t="n">
        <v>9040</v>
      </c>
      <c r="R1021" s="71" t="s">
        <v>319</v>
      </c>
      <c r="S1021" s="71" t="n">
        <v>9329</v>
      </c>
      <c r="T1021" s="71" t="s">
        <v>319</v>
      </c>
      <c r="U1021" s="71" t="n">
        <v>9398</v>
      </c>
      <c r="V1021" s="71" t="s">
        <v>319</v>
      </c>
      <c r="W1021" s="71" t="n">
        <v>5806</v>
      </c>
      <c r="X1021" s="71" t="s">
        <v>319</v>
      </c>
      <c r="Y1021" s="71" t="n">
        <v>6076</v>
      </c>
      <c r="Z1021" s="71" t="s">
        <v>319</v>
      </c>
      <c r="AA1021" s="71" t="n">
        <v>5696</v>
      </c>
      <c r="AB1021" s="71" t="s">
        <v>319</v>
      </c>
      <c r="AC1021" s="71" t="n">
        <v>5864</v>
      </c>
      <c r="AD1021" s="71" t="s">
        <v>319</v>
      </c>
      <c r="AE1021" s="71" t="n">
        <v>6606</v>
      </c>
      <c r="AF1021" s="71" t="s">
        <v>319</v>
      </c>
      <c r="AG1021" s="71" t="n">
        <v>8704</v>
      </c>
      <c r="AH1021" s="71" t="s">
        <v>319</v>
      </c>
      <c r="AI1021" s="71" t="n">
        <v>9632</v>
      </c>
      <c r="AJ1021" s="71" t="s">
        <v>319</v>
      </c>
      <c r="AK1021" s="71" t="n">
        <v>8889</v>
      </c>
      <c r="AL1021" s="71" t="s">
        <v>319</v>
      </c>
      <c r="AM1021" s="229" t="n">
        <v>95067</v>
      </c>
      <c r="AN1021" s="230"/>
      <c r="AO1021" s="231"/>
      <c r="AP1021" s="231"/>
    </row>
    <row collapsed="false" customFormat="true" customHeight="true" hidden="false" ht="15.75" outlineLevel="0" r="1022" s="263">
      <c r="A1022" s="55"/>
      <c r="B1022" s="55"/>
      <c r="C1022" s="71"/>
      <c r="D1022" s="55"/>
      <c r="E1022" s="56" t="s">
        <v>824</v>
      </c>
      <c r="F1022" s="34" t="s">
        <v>823</v>
      </c>
      <c r="G1022" s="55" t="s">
        <v>940</v>
      </c>
      <c r="H1022" s="55" t="n">
        <v>1074</v>
      </c>
      <c r="I1022" s="55" t="s">
        <v>940</v>
      </c>
      <c r="J1022" s="55" t="n">
        <v>22</v>
      </c>
      <c r="K1022" s="34" t="s">
        <v>683</v>
      </c>
      <c r="L1022" s="34" t="s">
        <v>683</v>
      </c>
      <c r="M1022" s="71" t="n">
        <v>0</v>
      </c>
      <c r="N1022" s="71" t="n">
        <v>141924</v>
      </c>
      <c r="O1022" s="71" t="n">
        <v>15870</v>
      </c>
      <c r="P1022" s="71" t="s">
        <v>319</v>
      </c>
      <c r="Q1022" s="71" t="n">
        <v>14456</v>
      </c>
      <c r="R1022" s="71" t="s">
        <v>319</v>
      </c>
      <c r="S1022" s="71" t="n">
        <v>14266</v>
      </c>
      <c r="T1022" s="71" t="s">
        <v>319</v>
      </c>
      <c r="U1022" s="71" t="n">
        <v>13637</v>
      </c>
      <c r="V1022" s="71" t="s">
        <v>319</v>
      </c>
      <c r="W1022" s="71" t="n">
        <v>8989</v>
      </c>
      <c r="X1022" s="71" t="s">
        <v>319</v>
      </c>
      <c r="Y1022" s="71" t="n">
        <v>10016</v>
      </c>
      <c r="Z1022" s="71" t="s">
        <v>319</v>
      </c>
      <c r="AA1022" s="71" t="n">
        <v>9550</v>
      </c>
      <c r="AB1022" s="71" t="s">
        <v>319</v>
      </c>
      <c r="AC1022" s="71" t="n">
        <v>9819</v>
      </c>
      <c r="AD1022" s="71" t="s">
        <v>319</v>
      </c>
      <c r="AE1022" s="71" t="n">
        <v>11192</v>
      </c>
      <c r="AF1022" s="71" t="s">
        <v>319</v>
      </c>
      <c r="AG1022" s="71" t="n">
        <v>11553</v>
      </c>
      <c r="AH1022" s="71" t="s">
        <v>319</v>
      </c>
      <c r="AI1022" s="71" t="n">
        <v>12450</v>
      </c>
      <c r="AJ1022" s="71" t="s">
        <v>319</v>
      </c>
      <c r="AK1022" s="71" t="n">
        <v>12032</v>
      </c>
      <c r="AL1022" s="71" t="s">
        <v>319</v>
      </c>
      <c r="AM1022" s="229" t="n">
        <v>143830</v>
      </c>
      <c r="AN1022" s="230"/>
      <c r="AO1022" s="262"/>
      <c r="AP1022" s="262"/>
    </row>
    <row collapsed="false" customFormat="true" customHeight="true" hidden="false" ht="15.75" outlineLevel="0" r="1023" s="263">
      <c r="A1023" s="55" t="n">
        <v>552</v>
      </c>
      <c r="B1023" s="55" t="n">
        <v>8548</v>
      </c>
      <c r="C1023" s="71" t="s">
        <v>863</v>
      </c>
      <c r="D1023" s="55" t="s">
        <v>728</v>
      </c>
      <c r="E1023" s="56" t="s">
        <v>822</v>
      </c>
      <c r="F1023" s="34" t="s">
        <v>823</v>
      </c>
      <c r="G1023" s="55"/>
      <c r="H1023" s="55"/>
      <c r="I1023" s="55"/>
      <c r="J1023" s="55"/>
      <c r="K1023" s="34" t="s">
        <v>683</v>
      </c>
      <c r="L1023" s="34" t="s">
        <v>683</v>
      </c>
      <c r="M1023" s="71" t="n">
        <v>0</v>
      </c>
      <c r="N1023" s="71" t="n">
        <v>60464</v>
      </c>
      <c r="O1023" s="71" t="n">
        <v>7203</v>
      </c>
      <c r="P1023" s="71" t="s">
        <v>319</v>
      </c>
      <c r="Q1023" s="71" t="n">
        <v>6490</v>
      </c>
      <c r="R1023" s="71" t="s">
        <v>319</v>
      </c>
      <c r="S1023" s="71" t="n">
        <v>6205</v>
      </c>
      <c r="T1023" s="71" t="s">
        <v>319</v>
      </c>
      <c r="U1023" s="71" t="n">
        <v>6992</v>
      </c>
      <c r="V1023" s="71" t="s">
        <v>319</v>
      </c>
      <c r="W1023" s="71" t="n">
        <v>3821</v>
      </c>
      <c r="X1023" s="71" t="s">
        <v>319</v>
      </c>
      <c r="Y1023" s="71" t="n">
        <v>3705</v>
      </c>
      <c r="Z1023" s="71" t="s">
        <v>319</v>
      </c>
      <c r="AA1023" s="71" t="n">
        <v>3320</v>
      </c>
      <c r="AB1023" s="71" t="s">
        <v>319</v>
      </c>
      <c r="AC1023" s="71" t="n">
        <v>3522</v>
      </c>
      <c r="AD1023" s="71" t="s">
        <v>319</v>
      </c>
      <c r="AE1023" s="71" t="n">
        <v>4095</v>
      </c>
      <c r="AF1023" s="71" t="s">
        <v>319</v>
      </c>
      <c r="AG1023" s="71" t="n">
        <v>6024</v>
      </c>
      <c r="AH1023" s="71" t="s">
        <v>319</v>
      </c>
      <c r="AI1023" s="71" t="n">
        <v>7209</v>
      </c>
      <c r="AJ1023" s="71" t="s">
        <v>319</v>
      </c>
      <c r="AK1023" s="71" t="n">
        <v>6584</v>
      </c>
      <c r="AL1023" s="71" t="s">
        <v>319</v>
      </c>
      <c r="AM1023" s="229" t="n">
        <v>65170</v>
      </c>
      <c r="AN1023" s="230"/>
      <c r="AO1023" s="262"/>
      <c r="AP1023" s="262"/>
    </row>
    <row collapsed="false" customFormat="true" customHeight="true" hidden="false" ht="15.75" outlineLevel="0" r="1024" s="263">
      <c r="A1024" s="55"/>
      <c r="B1024" s="55"/>
      <c r="C1024" s="71"/>
      <c r="D1024" s="55"/>
      <c r="E1024" s="56" t="s">
        <v>824</v>
      </c>
      <c r="F1024" s="34" t="s">
        <v>823</v>
      </c>
      <c r="G1024" s="55" t="s">
        <v>940</v>
      </c>
      <c r="H1024" s="55" t="n">
        <v>510</v>
      </c>
      <c r="I1024" s="55" t="s">
        <v>940</v>
      </c>
      <c r="J1024" s="55" t="n">
        <v>10</v>
      </c>
      <c r="K1024" s="34" t="s">
        <v>683</v>
      </c>
      <c r="L1024" s="34" t="s">
        <v>683</v>
      </c>
      <c r="M1024" s="71" t="n">
        <v>0</v>
      </c>
      <c r="N1024" s="71" t="n">
        <v>76860</v>
      </c>
      <c r="O1024" s="71" t="n">
        <v>10023</v>
      </c>
      <c r="P1024" s="71" t="s">
        <v>319</v>
      </c>
      <c r="Q1024" s="71" t="n">
        <v>8744</v>
      </c>
      <c r="R1024" s="71" t="s">
        <v>319</v>
      </c>
      <c r="S1024" s="71" t="n">
        <v>7699</v>
      </c>
      <c r="T1024" s="71" t="s">
        <v>319</v>
      </c>
      <c r="U1024" s="71" t="n">
        <v>7451</v>
      </c>
      <c r="V1024" s="71" t="s">
        <v>319</v>
      </c>
      <c r="W1024" s="71" t="n">
        <v>4527</v>
      </c>
      <c r="X1024" s="71" t="s">
        <v>319</v>
      </c>
      <c r="Y1024" s="71" t="n">
        <v>5439</v>
      </c>
      <c r="Z1024" s="71" t="s">
        <v>319</v>
      </c>
      <c r="AA1024" s="71" t="n">
        <v>4714</v>
      </c>
      <c r="AB1024" s="71" t="s">
        <v>319</v>
      </c>
      <c r="AC1024" s="71" t="n">
        <v>5489</v>
      </c>
      <c r="AD1024" s="71" t="s">
        <v>319</v>
      </c>
      <c r="AE1024" s="71" t="n">
        <v>5653</v>
      </c>
      <c r="AF1024" s="71" t="s">
        <v>319</v>
      </c>
      <c r="AG1024" s="71" t="n">
        <v>5962</v>
      </c>
      <c r="AH1024" s="71" t="s">
        <v>319</v>
      </c>
      <c r="AI1024" s="71" t="n">
        <v>6654</v>
      </c>
      <c r="AJ1024" s="71" t="s">
        <v>319</v>
      </c>
      <c r="AK1024" s="71" t="n">
        <v>6365</v>
      </c>
      <c r="AL1024" s="71" t="s">
        <v>319</v>
      </c>
      <c r="AM1024" s="229" t="n">
        <v>78720</v>
      </c>
      <c r="AN1024" s="230"/>
      <c r="AO1024" s="262"/>
      <c r="AP1024" s="262"/>
    </row>
    <row collapsed="false" customFormat="true" customHeight="true" hidden="false" ht="15.75" outlineLevel="0" r="1025" s="171">
      <c r="A1025" s="55" t="n">
        <v>553</v>
      </c>
      <c r="B1025" s="55" t="n">
        <v>8549</v>
      </c>
      <c r="C1025" s="71" t="s">
        <v>863</v>
      </c>
      <c r="D1025" s="55"/>
      <c r="E1025" s="56" t="s">
        <v>822</v>
      </c>
      <c r="F1025" s="34" t="s">
        <v>823</v>
      </c>
      <c r="G1025" s="55"/>
      <c r="H1025" s="55"/>
      <c r="I1025" s="55"/>
      <c r="J1025" s="55"/>
      <c r="K1025" s="34" t="s">
        <v>683</v>
      </c>
      <c r="L1025" s="34" t="s">
        <v>683</v>
      </c>
      <c r="M1025" s="34" t="n">
        <v>53910</v>
      </c>
      <c r="N1025" s="34" t="n">
        <v>52210</v>
      </c>
      <c r="O1025" s="71" t="n">
        <v>5880</v>
      </c>
      <c r="P1025" s="71" t="s">
        <v>680</v>
      </c>
      <c r="Q1025" s="71" t="n">
        <v>6000</v>
      </c>
      <c r="R1025" s="71" t="s">
        <v>680</v>
      </c>
      <c r="S1025" s="71" t="n">
        <v>6360</v>
      </c>
      <c r="T1025" s="71" t="s">
        <v>680</v>
      </c>
      <c r="U1025" s="71" t="n">
        <v>3300</v>
      </c>
      <c r="V1025" s="71" t="s">
        <v>680</v>
      </c>
      <c r="W1025" s="71" t="n">
        <v>3830</v>
      </c>
      <c r="X1025" s="71" t="s">
        <v>680</v>
      </c>
      <c r="Y1025" s="71" t="n">
        <v>3440</v>
      </c>
      <c r="Z1025" s="71" t="s">
        <v>680</v>
      </c>
      <c r="AA1025" s="71" t="n">
        <v>3270</v>
      </c>
      <c r="AB1025" s="71" t="s">
        <v>680</v>
      </c>
      <c r="AC1025" s="71" t="n">
        <v>2910</v>
      </c>
      <c r="AD1025" s="71" t="s">
        <v>680</v>
      </c>
      <c r="AE1025" s="71" t="n">
        <v>3990</v>
      </c>
      <c r="AF1025" s="71" t="s">
        <v>680</v>
      </c>
      <c r="AG1025" s="71" t="n">
        <v>4060</v>
      </c>
      <c r="AH1025" s="71" t="s">
        <v>680</v>
      </c>
      <c r="AI1025" s="71" t="n">
        <v>5440</v>
      </c>
      <c r="AJ1025" s="71" t="s">
        <v>680</v>
      </c>
      <c r="AK1025" s="71" t="n">
        <v>5500</v>
      </c>
      <c r="AL1025" s="71" t="s">
        <v>680</v>
      </c>
      <c r="AM1025" s="229" t="n">
        <f aca="false">SUM(O1025:AL1025)</f>
        <v>53980</v>
      </c>
      <c r="AN1025" s="230"/>
      <c r="AO1025" s="231"/>
      <c r="AP1025" s="231"/>
    </row>
    <row collapsed="false" customFormat="true" customHeight="false" hidden="false" ht="15.75" outlineLevel="0" r="1026" s="263">
      <c r="A1026" s="55"/>
      <c r="B1026" s="55"/>
      <c r="C1026" s="71"/>
      <c r="D1026" s="55"/>
      <c r="E1026" s="56" t="s">
        <v>824</v>
      </c>
      <c r="F1026" s="34" t="s">
        <v>823</v>
      </c>
      <c r="G1026" s="55" t="s">
        <v>941</v>
      </c>
      <c r="H1026" s="55" t="n">
        <v>123</v>
      </c>
      <c r="I1026" s="55" t="s">
        <v>942</v>
      </c>
      <c r="J1026" s="55" t="n">
        <v>4</v>
      </c>
      <c r="K1026" s="34" t="s">
        <v>683</v>
      </c>
      <c r="L1026" s="34" t="s">
        <v>683</v>
      </c>
      <c r="M1026" s="71" t="n">
        <v>5004</v>
      </c>
      <c r="N1026" s="71" t="n">
        <v>5400</v>
      </c>
      <c r="O1026" s="71" t="n">
        <v>447</v>
      </c>
      <c r="P1026" s="71" t="s">
        <v>680</v>
      </c>
      <c r="Q1026" s="71" t="n">
        <v>392</v>
      </c>
      <c r="R1026" s="71" t="s">
        <v>680</v>
      </c>
      <c r="S1026" s="71" t="n">
        <v>438</v>
      </c>
      <c r="T1026" s="71" t="s">
        <v>680</v>
      </c>
      <c r="U1026" s="71" t="n">
        <v>288</v>
      </c>
      <c r="V1026" s="71" t="s">
        <v>680</v>
      </c>
      <c r="W1026" s="71" t="n">
        <v>341</v>
      </c>
      <c r="X1026" s="71" t="s">
        <v>680</v>
      </c>
      <c r="Y1026" s="71" t="n">
        <v>359</v>
      </c>
      <c r="Z1026" s="71" t="s">
        <v>680</v>
      </c>
      <c r="AA1026" s="71" t="n">
        <v>355</v>
      </c>
      <c r="AB1026" s="71" t="s">
        <v>680</v>
      </c>
      <c r="AC1026" s="71" t="n">
        <v>326</v>
      </c>
      <c r="AD1026" s="71" t="s">
        <v>680</v>
      </c>
      <c r="AE1026" s="71" t="n">
        <v>444</v>
      </c>
      <c r="AF1026" s="71" t="s">
        <v>680</v>
      </c>
      <c r="AG1026" s="71" t="n">
        <v>393</v>
      </c>
      <c r="AH1026" s="71" t="s">
        <v>680</v>
      </c>
      <c r="AI1026" s="71" t="n">
        <v>353</v>
      </c>
      <c r="AJ1026" s="71" t="s">
        <v>680</v>
      </c>
      <c r="AK1026" s="71" t="n">
        <v>289</v>
      </c>
      <c r="AL1026" s="71" t="s">
        <v>680</v>
      </c>
      <c r="AM1026" s="229" t="n">
        <f aca="false">SUM(O1026:AL1026)</f>
        <v>4425</v>
      </c>
      <c r="AN1026" s="230"/>
      <c r="AO1026" s="262"/>
      <c r="AP1026" s="262"/>
    </row>
    <row collapsed="false" customFormat="true" customHeight="true" hidden="false" ht="15.75" outlineLevel="0" r="1027" s="171">
      <c r="A1027" s="55" t="n">
        <v>554</v>
      </c>
      <c r="B1027" s="55" t="n">
        <v>8550</v>
      </c>
      <c r="C1027" s="71" t="s">
        <v>863</v>
      </c>
      <c r="D1027" s="55" t="s">
        <v>943</v>
      </c>
      <c r="E1027" s="56" t="s">
        <v>822</v>
      </c>
      <c r="F1027" s="34" t="s">
        <v>823</v>
      </c>
      <c r="G1027" s="55"/>
      <c r="H1027" s="55"/>
      <c r="I1027" s="55"/>
      <c r="J1027" s="55"/>
      <c r="K1027" s="34"/>
      <c r="L1027" s="34"/>
      <c r="M1027" s="278" t="n">
        <v>157867</v>
      </c>
      <c r="N1027" s="278" t="n">
        <v>195882</v>
      </c>
      <c r="O1027" s="71" t="n">
        <v>18510</v>
      </c>
      <c r="P1027" s="71" t="s">
        <v>680</v>
      </c>
      <c r="Q1027" s="71" t="n">
        <v>17577</v>
      </c>
      <c r="R1027" s="71" t="s">
        <v>680</v>
      </c>
      <c r="S1027" s="71" t="n">
        <v>16038</v>
      </c>
      <c r="T1027" s="71" t="s">
        <v>680</v>
      </c>
      <c r="U1027" s="71" t="n">
        <v>18587</v>
      </c>
      <c r="V1027" s="71" t="s">
        <v>680</v>
      </c>
      <c r="W1027" s="71" t="n">
        <v>18167</v>
      </c>
      <c r="X1027" s="71" t="s">
        <v>680</v>
      </c>
      <c r="Y1027" s="71" t="n">
        <v>17365</v>
      </c>
      <c r="Z1027" s="71" t="s">
        <v>680</v>
      </c>
      <c r="AA1027" s="71" t="n">
        <v>10143</v>
      </c>
      <c r="AB1027" s="71" t="s">
        <v>680</v>
      </c>
      <c r="AC1027" s="71" t="n">
        <v>12699</v>
      </c>
      <c r="AD1027" s="71" t="s">
        <v>680</v>
      </c>
      <c r="AE1027" s="71" t="n">
        <v>12463</v>
      </c>
      <c r="AF1027" s="71" t="s">
        <v>680</v>
      </c>
      <c r="AG1027" s="71" t="n">
        <v>11768</v>
      </c>
      <c r="AH1027" s="71" t="s">
        <v>680</v>
      </c>
      <c r="AI1027" s="71" t="n">
        <v>17389</v>
      </c>
      <c r="AJ1027" s="71" t="s">
        <v>680</v>
      </c>
      <c r="AK1027" s="71" t="n">
        <v>15049</v>
      </c>
      <c r="AL1027" s="71" t="s">
        <v>680</v>
      </c>
      <c r="AM1027" s="229" t="n">
        <f aca="false">M1027+N1027+O1027+Q1027+S1027+U1027+W1027+Y1027+AA1027+AC1027+AE1027+AG1027+AI1027+AK1027</f>
        <v>539504</v>
      </c>
      <c r="AN1027" s="230"/>
      <c r="AO1027" s="231"/>
      <c r="AP1027" s="231"/>
    </row>
    <row collapsed="false" customFormat="true" customHeight="true" hidden="false" ht="15.75" outlineLevel="0" r="1028" s="263">
      <c r="A1028" s="55"/>
      <c r="B1028" s="55"/>
      <c r="C1028" s="71"/>
      <c r="D1028" s="55"/>
      <c r="E1028" s="56" t="s">
        <v>824</v>
      </c>
      <c r="F1028" s="34" t="s">
        <v>823</v>
      </c>
      <c r="G1028" s="55" t="s">
        <v>944</v>
      </c>
      <c r="H1028" s="55" t="n">
        <v>200</v>
      </c>
      <c r="I1028" s="55" t="s">
        <v>944</v>
      </c>
      <c r="J1028" s="55" t="n">
        <v>15</v>
      </c>
      <c r="K1028" s="34" t="s">
        <v>52</v>
      </c>
      <c r="L1028" s="34" t="s">
        <v>52</v>
      </c>
      <c r="M1028" s="71"/>
      <c r="N1028" s="71"/>
      <c r="O1028" s="71"/>
      <c r="P1028" s="71"/>
      <c r="Q1028" s="71"/>
      <c r="R1028" s="71"/>
      <c r="S1028" s="71"/>
      <c r="T1028" s="71"/>
      <c r="U1028" s="71"/>
      <c r="V1028" s="71"/>
      <c r="W1028" s="71"/>
      <c r="X1028" s="71"/>
      <c r="Y1028" s="71"/>
      <c r="Z1028" s="71"/>
      <c r="AA1028" s="71"/>
      <c r="AB1028" s="71"/>
      <c r="AC1028" s="71"/>
      <c r="AD1028" s="71"/>
      <c r="AE1028" s="71"/>
      <c r="AF1028" s="71"/>
      <c r="AG1028" s="71"/>
      <c r="AH1028" s="71"/>
      <c r="AI1028" s="71"/>
      <c r="AJ1028" s="71"/>
      <c r="AK1028" s="71"/>
      <c r="AL1028" s="71"/>
      <c r="AM1028" s="229"/>
      <c r="AN1028" s="230"/>
      <c r="AO1028" s="262"/>
      <c r="AP1028" s="262"/>
    </row>
    <row collapsed="false" customFormat="false" customHeight="true" hidden="false" ht="15.75" outlineLevel="0" r="1029">
      <c r="A1029" s="55" t="n">
        <v>555</v>
      </c>
      <c r="B1029" s="55" t="n">
        <v>8551</v>
      </c>
      <c r="C1029" s="55" t="s">
        <v>820</v>
      </c>
      <c r="D1029" s="55" t="s">
        <v>742</v>
      </c>
      <c r="E1029" s="148" t="s">
        <v>822</v>
      </c>
      <c r="F1029" s="120" t="s">
        <v>823</v>
      </c>
      <c r="G1029" s="145"/>
      <c r="H1029" s="145"/>
      <c r="I1029" s="145"/>
      <c r="J1029" s="145"/>
      <c r="K1029" s="145"/>
      <c r="L1029" s="145"/>
      <c r="M1029" s="145"/>
      <c r="N1029" s="145"/>
      <c r="O1029" s="145"/>
      <c r="P1029" s="145"/>
      <c r="Q1029" s="145"/>
      <c r="R1029" s="145"/>
      <c r="S1029" s="145"/>
      <c r="T1029" s="145"/>
      <c r="U1029" s="145"/>
      <c r="V1029" s="145"/>
      <c r="W1029" s="145"/>
      <c r="X1029" s="145"/>
      <c r="Y1029" s="145"/>
      <c r="Z1029" s="145"/>
      <c r="AA1029" s="145"/>
      <c r="AB1029" s="145"/>
      <c r="AC1029" s="145"/>
      <c r="AD1029" s="145"/>
      <c r="AE1029" s="145"/>
      <c r="AF1029" s="145"/>
      <c r="AG1029" s="145"/>
      <c r="AH1029" s="145"/>
      <c r="AI1029" s="145"/>
      <c r="AJ1029" s="145"/>
      <c r="AK1029" s="145"/>
      <c r="AL1029" s="145"/>
      <c r="AM1029" s="145"/>
      <c r="AN1029" s="146"/>
    </row>
    <row collapsed="false" customFormat="false" customHeight="false" hidden="false" ht="15.75" outlineLevel="0" r="1030">
      <c r="A1030" s="55"/>
      <c r="B1030" s="55"/>
      <c r="C1030" s="55"/>
      <c r="D1030" s="55"/>
      <c r="E1030" s="148" t="s">
        <v>824</v>
      </c>
      <c r="F1030" s="120" t="s">
        <v>823</v>
      </c>
      <c r="G1030" s="145" t="s">
        <v>945</v>
      </c>
      <c r="H1030" s="145" t="n">
        <v>236</v>
      </c>
      <c r="I1030" s="145" t="s">
        <v>945</v>
      </c>
      <c r="J1030" s="145" t="n">
        <v>5</v>
      </c>
      <c r="K1030" s="145" t="s">
        <v>52</v>
      </c>
      <c r="L1030" s="145" t="s">
        <v>52</v>
      </c>
      <c r="M1030" s="145" t="n">
        <v>0</v>
      </c>
      <c r="N1030" s="145"/>
      <c r="O1030" s="145" t="n">
        <v>1589</v>
      </c>
      <c r="P1030" s="145" t="s">
        <v>319</v>
      </c>
      <c r="Q1030" s="145" t="n">
        <v>6866</v>
      </c>
      <c r="R1030" s="145" t="s">
        <v>319</v>
      </c>
      <c r="S1030" s="145" t="n">
        <v>8037</v>
      </c>
      <c r="T1030" s="145" t="s">
        <v>319</v>
      </c>
      <c r="U1030" s="145" t="n">
        <v>6664</v>
      </c>
      <c r="V1030" s="145" t="s">
        <v>319</v>
      </c>
      <c r="W1030" s="145" t="n">
        <v>18004</v>
      </c>
      <c r="X1030" s="145" t="s">
        <v>319</v>
      </c>
      <c r="Y1030" s="145" t="n">
        <v>6639</v>
      </c>
      <c r="Z1030" s="145" t="s">
        <v>319</v>
      </c>
      <c r="AA1030" s="145" t="n">
        <v>1355</v>
      </c>
      <c r="AB1030" s="145" t="s">
        <v>319</v>
      </c>
      <c r="AC1030" s="145" t="n">
        <v>1355</v>
      </c>
      <c r="AD1030" s="145" t="s">
        <v>319</v>
      </c>
      <c r="AE1030" s="145" t="n">
        <v>3547</v>
      </c>
      <c r="AF1030" s="145" t="s">
        <v>319</v>
      </c>
      <c r="AG1030" s="145" t="n">
        <v>4183</v>
      </c>
      <c r="AH1030" s="145" t="s">
        <v>319</v>
      </c>
      <c r="AI1030" s="145" t="n">
        <v>2131</v>
      </c>
      <c r="AJ1030" s="145" t="s">
        <v>319</v>
      </c>
      <c r="AK1030" s="145" t="n">
        <v>4106</v>
      </c>
      <c r="AL1030" s="145" t="s">
        <v>319</v>
      </c>
      <c r="AM1030" s="145" t="n">
        <v>64476</v>
      </c>
      <c r="AN1030" s="146"/>
    </row>
    <row collapsed="false" customFormat="false" customHeight="true" hidden="false" ht="15.75" outlineLevel="0" r="1031">
      <c r="A1031" s="55" t="n">
        <v>556</v>
      </c>
      <c r="B1031" s="55" t="n">
        <v>8552</v>
      </c>
      <c r="C1031" s="55" t="s">
        <v>820</v>
      </c>
      <c r="D1031" s="55" t="s">
        <v>742</v>
      </c>
      <c r="E1031" s="148" t="s">
        <v>822</v>
      </c>
      <c r="F1031" s="120" t="s">
        <v>823</v>
      </c>
      <c r="G1031" s="145"/>
      <c r="H1031" s="145"/>
      <c r="I1031" s="145"/>
      <c r="J1031" s="145"/>
      <c r="K1031" s="145"/>
      <c r="L1031" s="145"/>
      <c r="M1031" s="145"/>
      <c r="N1031" s="145"/>
      <c r="O1031" s="145"/>
      <c r="P1031" s="145"/>
      <c r="Q1031" s="145"/>
      <c r="R1031" s="145"/>
      <c r="S1031" s="145"/>
      <c r="T1031" s="145"/>
      <c r="U1031" s="145"/>
      <c r="V1031" s="145"/>
      <c r="W1031" s="145"/>
      <c r="X1031" s="145"/>
      <c r="Y1031" s="145"/>
      <c r="Z1031" s="145"/>
      <c r="AA1031" s="145"/>
      <c r="AB1031" s="145"/>
      <c r="AC1031" s="145"/>
      <c r="AD1031" s="145"/>
      <c r="AE1031" s="145"/>
      <c r="AF1031" s="145"/>
      <c r="AG1031" s="145"/>
      <c r="AH1031" s="145"/>
      <c r="AI1031" s="145"/>
      <c r="AJ1031" s="145"/>
      <c r="AK1031" s="145"/>
      <c r="AL1031" s="145"/>
      <c r="AM1031" s="145"/>
      <c r="AN1031" s="146"/>
    </row>
    <row collapsed="false" customFormat="false" customHeight="false" hidden="false" ht="15.75" outlineLevel="0" r="1032">
      <c r="A1032" s="55"/>
      <c r="B1032" s="55"/>
      <c r="C1032" s="55"/>
      <c r="D1032" s="55"/>
      <c r="E1032" s="148" t="s">
        <v>824</v>
      </c>
      <c r="F1032" s="120" t="s">
        <v>823</v>
      </c>
      <c r="G1032" s="145" t="s">
        <v>945</v>
      </c>
      <c r="H1032" s="145" t="n">
        <v>78</v>
      </c>
      <c r="I1032" s="145" t="s">
        <v>945</v>
      </c>
      <c r="J1032" s="145" t="n">
        <v>6</v>
      </c>
      <c r="K1032" s="145" t="s">
        <v>52</v>
      </c>
      <c r="L1032" s="145" t="s">
        <v>52</v>
      </c>
      <c r="M1032" s="145" t="n">
        <v>0</v>
      </c>
      <c r="N1032" s="145"/>
      <c r="O1032" s="145" t="n">
        <v>16805</v>
      </c>
      <c r="P1032" s="145" t="s">
        <v>466</v>
      </c>
      <c r="Q1032" s="145" t="n">
        <v>16805</v>
      </c>
      <c r="R1032" s="145" t="s">
        <v>466</v>
      </c>
      <c r="S1032" s="145" t="n">
        <v>18004</v>
      </c>
      <c r="T1032" s="145" t="s">
        <v>466</v>
      </c>
      <c r="U1032" s="145" t="n">
        <v>18004</v>
      </c>
      <c r="V1032" s="145" t="s">
        <v>466</v>
      </c>
      <c r="W1032" s="145" t="n">
        <v>7773</v>
      </c>
      <c r="X1032" s="145" t="s">
        <v>466</v>
      </c>
      <c r="Y1032" s="145" t="n">
        <v>18004</v>
      </c>
      <c r="Z1032" s="145" t="s">
        <v>466</v>
      </c>
      <c r="AA1032" s="145" t="n">
        <v>18004</v>
      </c>
      <c r="AB1032" s="145" t="s">
        <v>466</v>
      </c>
      <c r="AC1032" s="145" t="n">
        <v>18004</v>
      </c>
      <c r="AD1032" s="145" t="s">
        <v>466</v>
      </c>
      <c r="AE1032" s="145" t="n">
        <v>18004</v>
      </c>
      <c r="AF1032" s="145" t="s">
        <v>466</v>
      </c>
      <c r="AG1032" s="145" t="n">
        <v>18004</v>
      </c>
      <c r="AH1032" s="145" t="s">
        <v>466</v>
      </c>
      <c r="AI1032" s="145" t="n">
        <v>18004</v>
      </c>
      <c r="AJ1032" s="145" t="s">
        <v>466</v>
      </c>
      <c r="AK1032" s="145" t="n">
        <v>18004</v>
      </c>
      <c r="AL1032" s="145" t="s">
        <v>466</v>
      </c>
      <c r="AM1032" s="145" t="n">
        <v>203419</v>
      </c>
      <c r="AN1032" s="146"/>
    </row>
    <row collapsed="false" customFormat="false" customHeight="true" hidden="false" ht="15.75" outlineLevel="0" r="1033">
      <c r="A1033" s="55" t="n">
        <v>557</v>
      </c>
      <c r="B1033" s="55" t="n">
        <v>8553</v>
      </c>
      <c r="C1033" s="55" t="s">
        <v>820</v>
      </c>
      <c r="D1033" s="55" t="s">
        <v>742</v>
      </c>
      <c r="E1033" s="148" t="s">
        <v>822</v>
      </c>
      <c r="F1033" s="120" t="s">
        <v>823</v>
      </c>
      <c r="G1033" s="145"/>
      <c r="H1033" s="145"/>
      <c r="I1033" s="145"/>
      <c r="J1033" s="145"/>
      <c r="K1033" s="145"/>
      <c r="L1033" s="145"/>
      <c r="M1033" s="145"/>
      <c r="N1033" s="145"/>
      <c r="O1033" s="145"/>
      <c r="P1033" s="145"/>
      <c r="Q1033" s="145"/>
      <c r="R1033" s="145"/>
      <c r="S1033" s="145"/>
      <c r="T1033" s="145"/>
      <c r="U1033" s="145"/>
      <c r="V1033" s="145"/>
      <c r="W1033" s="145"/>
      <c r="X1033" s="145"/>
      <c r="Y1033" s="145"/>
      <c r="Z1033" s="145"/>
      <c r="AA1033" s="145"/>
      <c r="AB1033" s="145"/>
      <c r="AC1033" s="145"/>
      <c r="AD1033" s="145"/>
      <c r="AE1033" s="145"/>
      <c r="AF1033" s="145"/>
      <c r="AG1033" s="145"/>
      <c r="AH1033" s="145"/>
      <c r="AI1033" s="145"/>
      <c r="AJ1033" s="145"/>
      <c r="AK1033" s="145"/>
      <c r="AL1033" s="145"/>
      <c r="AM1033" s="145"/>
      <c r="AN1033" s="146"/>
    </row>
    <row collapsed="false" customFormat="false" customHeight="false" hidden="false" ht="15.75" outlineLevel="0" r="1034">
      <c r="A1034" s="55"/>
      <c r="B1034" s="55"/>
      <c r="C1034" s="55"/>
      <c r="D1034" s="55"/>
      <c r="E1034" s="148" t="s">
        <v>824</v>
      </c>
      <c r="F1034" s="120" t="s">
        <v>823</v>
      </c>
      <c r="G1034" s="145" t="s">
        <v>945</v>
      </c>
      <c r="H1034" s="145" t="n">
        <v>112</v>
      </c>
      <c r="I1034" s="145" t="s">
        <v>945</v>
      </c>
      <c r="J1034" s="145" t="n">
        <v>5</v>
      </c>
      <c r="K1034" s="145" t="s">
        <v>52</v>
      </c>
      <c r="L1034" s="145" t="s">
        <v>52</v>
      </c>
      <c r="M1034" s="145" t="n">
        <v>0</v>
      </c>
      <c r="N1034" s="145"/>
      <c r="O1034" s="145" t="n">
        <v>10162</v>
      </c>
      <c r="P1034" s="145" t="s">
        <v>319</v>
      </c>
      <c r="Q1034" s="145" t="n">
        <v>3073</v>
      </c>
      <c r="R1034" s="145" t="s">
        <v>466</v>
      </c>
      <c r="S1034" s="145" t="n">
        <v>2504</v>
      </c>
      <c r="T1034" s="145" t="s">
        <v>466</v>
      </c>
      <c r="U1034" s="145" t="n">
        <v>1855</v>
      </c>
      <c r="V1034" s="145" t="s">
        <v>466</v>
      </c>
      <c r="W1034" s="145" t="n">
        <v>2375</v>
      </c>
      <c r="X1034" s="145" t="s">
        <v>466</v>
      </c>
      <c r="Y1034" s="145" t="n">
        <v>2208</v>
      </c>
      <c r="Z1034" s="145" t="s">
        <v>466</v>
      </c>
      <c r="AA1034" s="145" t="n">
        <v>2338</v>
      </c>
      <c r="AB1034" s="145" t="s">
        <v>466</v>
      </c>
      <c r="AC1034" s="145" t="n">
        <v>2338</v>
      </c>
      <c r="AD1034" s="145" t="s">
        <v>466</v>
      </c>
      <c r="AE1034" s="145" t="n">
        <v>1959</v>
      </c>
      <c r="AF1034" s="145" t="s">
        <v>466</v>
      </c>
      <c r="AG1034" s="145" t="n">
        <v>0</v>
      </c>
      <c r="AH1034" s="145" t="s">
        <v>466</v>
      </c>
      <c r="AI1034" s="145" t="n">
        <v>2159</v>
      </c>
      <c r="AJ1034" s="145" t="s">
        <v>466</v>
      </c>
      <c r="AK1034" s="145" t="n">
        <v>2797</v>
      </c>
      <c r="AL1034" s="145" t="s">
        <v>466</v>
      </c>
      <c r="AM1034" s="145" t="n">
        <v>33768</v>
      </c>
      <c r="AN1034" s="146"/>
    </row>
    <row collapsed="false" customFormat="false" customHeight="true" hidden="false" ht="15.75" outlineLevel="0" r="1035">
      <c r="A1035" s="55" t="n">
        <v>558</v>
      </c>
      <c r="B1035" s="55" t="n">
        <v>8554</v>
      </c>
      <c r="C1035" s="55" t="s">
        <v>820</v>
      </c>
      <c r="D1035" s="55" t="s">
        <v>742</v>
      </c>
      <c r="E1035" s="148" t="s">
        <v>822</v>
      </c>
      <c r="F1035" s="120" t="s">
        <v>823</v>
      </c>
      <c r="G1035" s="145"/>
      <c r="H1035" s="145"/>
      <c r="I1035" s="145"/>
      <c r="J1035" s="145"/>
      <c r="K1035" s="145"/>
      <c r="L1035" s="145"/>
      <c r="M1035" s="145"/>
      <c r="N1035" s="145"/>
      <c r="O1035" s="145"/>
      <c r="P1035" s="145"/>
      <c r="Q1035" s="145"/>
      <c r="R1035" s="145"/>
      <c r="S1035" s="145"/>
      <c r="T1035" s="145"/>
      <c r="U1035" s="145"/>
      <c r="V1035" s="145"/>
      <c r="W1035" s="145"/>
      <c r="X1035" s="145"/>
      <c r="Y1035" s="145"/>
      <c r="Z1035" s="145"/>
      <c r="AA1035" s="145"/>
      <c r="AB1035" s="145"/>
      <c r="AC1035" s="145"/>
      <c r="AD1035" s="145"/>
      <c r="AE1035" s="145"/>
      <c r="AF1035" s="145"/>
      <c r="AG1035" s="145"/>
      <c r="AH1035" s="145"/>
      <c r="AI1035" s="145"/>
      <c r="AJ1035" s="145"/>
      <c r="AK1035" s="145"/>
      <c r="AL1035" s="145"/>
      <c r="AM1035" s="145"/>
      <c r="AN1035" s="146"/>
    </row>
    <row collapsed="false" customFormat="false" customHeight="false" hidden="false" ht="15.75" outlineLevel="0" r="1036">
      <c r="A1036" s="55"/>
      <c r="B1036" s="55"/>
      <c r="C1036" s="55"/>
      <c r="D1036" s="55"/>
      <c r="E1036" s="148" t="s">
        <v>824</v>
      </c>
      <c r="F1036" s="120" t="s">
        <v>823</v>
      </c>
      <c r="G1036" s="145" t="s">
        <v>945</v>
      </c>
      <c r="H1036" s="145"/>
      <c r="I1036" s="145" t="s">
        <v>945</v>
      </c>
      <c r="J1036" s="145"/>
      <c r="K1036" s="145" t="s">
        <v>52</v>
      </c>
      <c r="L1036" s="145" t="s">
        <v>52</v>
      </c>
      <c r="M1036" s="145" t="n">
        <v>0</v>
      </c>
      <c r="N1036" s="145" t="n">
        <v>0</v>
      </c>
      <c r="O1036" s="145" t="n">
        <v>0</v>
      </c>
      <c r="P1036" s="145" t="n">
        <v>0</v>
      </c>
      <c r="Q1036" s="145" t="n">
        <v>0</v>
      </c>
      <c r="R1036" s="145" t="n">
        <v>0</v>
      </c>
      <c r="S1036" s="145" t="n">
        <v>0</v>
      </c>
      <c r="T1036" s="145" t="n">
        <v>0</v>
      </c>
      <c r="U1036" s="145" t="n">
        <v>0</v>
      </c>
      <c r="V1036" s="145" t="n">
        <v>0</v>
      </c>
      <c r="W1036" s="145" t="n">
        <v>0</v>
      </c>
      <c r="X1036" s="145" t="n">
        <v>0</v>
      </c>
      <c r="Y1036" s="145" t="n">
        <v>0</v>
      </c>
      <c r="Z1036" s="145" t="n">
        <v>0</v>
      </c>
      <c r="AA1036" s="145" t="n">
        <v>0</v>
      </c>
      <c r="AB1036" s="145" t="n">
        <v>0</v>
      </c>
      <c r="AC1036" s="145" t="n">
        <v>0</v>
      </c>
      <c r="AD1036" s="145" t="n">
        <v>0</v>
      </c>
      <c r="AE1036" s="145" t="n">
        <v>0</v>
      </c>
      <c r="AF1036" s="145" t="n">
        <v>0</v>
      </c>
      <c r="AG1036" s="145" t="n">
        <v>0</v>
      </c>
      <c r="AH1036" s="145" t="n">
        <v>0</v>
      </c>
      <c r="AI1036" s="145" t="n">
        <v>0</v>
      </c>
      <c r="AJ1036" s="145" t="n">
        <v>0</v>
      </c>
      <c r="AK1036" s="145" t="n">
        <v>0</v>
      </c>
      <c r="AL1036" s="145" t="n">
        <v>0</v>
      </c>
      <c r="AM1036" s="145" t="n">
        <v>0</v>
      </c>
      <c r="AN1036" s="146"/>
    </row>
    <row collapsed="false" customFormat="false" customHeight="true" hidden="false" ht="15.75" outlineLevel="0" r="1037">
      <c r="A1037" s="55" t="n">
        <v>559</v>
      </c>
      <c r="B1037" s="55" t="n">
        <v>8555</v>
      </c>
      <c r="C1037" s="55" t="s">
        <v>820</v>
      </c>
      <c r="D1037" s="55" t="s">
        <v>742</v>
      </c>
      <c r="E1037" s="148" t="s">
        <v>822</v>
      </c>
      <c r="F1037" s="120" t="s">
        <v>823</v>
      </c>
      <c r="G1037" s="145"/>
      <c r="H1037" s="145"/>
      <c r="I1037" s="145"/>
      <c r="J1037" s="145"/>
      <c r="K1037" s="145"/>
      <c r="L1037" s="145"/>
      <c r="M1037" s="145"/>
      <c r="N1037" s="145"/>
      <c r="O1037" s="145"/>
      <c r="P1037" s="145"/>
      <c r="Q1037" s="145"/>
      <c r="R1037" s="145"/>
      <c r="S1037" s="145"/>
      <c r="T1037" s="145"/>
      <c r="U1037" s="145"/>
      <c r="V1037" s="145"/>
      <c r="W1037" s="145"/>
      <c r="X1037" s="145"/>
      <c r="Y1037" s="145"/>
      <c r="Z1037" s="145"/>
      <c r="AA1037" s="145"/>
      <c r="AB1037" s="145"/>
      <c r="AC1037" s="145"/>
      <c r="AD1037" s="145"/>
      <c r="AE1037" s="145"/>
      <c r="AF1037" s="145"/>
      <c r="AG1037" s="145"/>
      <c r="AH1037" s="145"/>
      <c r="AI1037" s="145"/>
      <c r="AJ1037" s="145"/>
      <c r="AK1037" s="145"/>
      <c r="AL1037" s="145"/>
      <c r="AM1037" s="145"/>
      <c r="AN1037" s="146"/>
    </row>
    <row collapsed="false" customFormat="false" customHeight="false" hidden="false" ht="15.75" outlineLevel="0" r="1038">
      <c r="A1038" s="55"/>
      <c r="B1038" s="55"/>
      <c r="C1038" s="55"/>
      <c r="D1038" s="55"/>
      <c r="E1038" s="148" t="s">
        <v>824</v>
      </c>
      <c r="F1038" s="120" t="s">
        <v>823</v>
      </c>
      <c r="G1038" s="145" t="s">
        <v>945</v>
      </c>
      <c r="H1038" s="145" t="n">
        <v>30</v>
      </c>
      <c r="I1038" s="145" t="s">
        <v>945</v>
      </c>
      <c r="J1038" s="145" t="n">
        <v>2</v>
      </c>
      <c r="K1038" s="145" t="s">
        <v>52</v>
      </c>
      <c r="L1038" s="145" t="s">
        <v>52</v>
      </c>
      <c r="M1038" s="145" t="n">
        <v>0</v>
      </c>
      <c r="N1038" s="145" t="n">
        <v>1058</v>
      </c>
      <c r="O1038" s="145" t="n">
        <v>539</v>
      </c>
      <c r="P1038" s="145" t="s">
        <v>319</v>
      </c>
      <c r="Q1038" s="145" t="n">
        <v>402</v>
      </c>
      <c r="R1038" s="145" t="s">
        <v>466</v>
      </c>
      <c r="S1038" s="145" t="n">
        <v>481</v>
      </c>
      <c r="T1038" s="145" t="s">
        <v>466</v>
      </c>
      <c r="U1038" s="145" t="n">
        <v>439</v>
      </c>
      <c r="V1038" s="145" t="s">
        <v>466</v>
      </c>
      <c r="W1038" s="145" t="n">
        <v>527</v>
      </c>
      <c r="X1038" s="145" t="s">
        <v>466</v>
      </c>
      <c r="Y1038" s="145" t="n">
        <v>349</v>
      </c>
      <c r="Z1038" s="145" t="s">
        <v>466</v>
      </c>
      <c r="AA1038" s="145" t="n">
        <v>372</v>
      </c>
      <c r="AB1038" s="145" t="s">
        <v>466</v>
      </c>
      <c r="AC1038" s="145" t="n">
        <v>372</v>
      </c>
      <c r="AD1038" s="145" t="s">
        <v>466</v>
      </c>
      <c r="AE1038" s="145" t="n">
        <v>407</v>
      </c>
      <c r="AF1038" s="145" t="s">
        <v>466</v>
      </c>
      <c r="AG1038" s="145" t="n">
        <v>541</v>
      </c>
      <c r="AH1038" s="145" t="s">
        <v>466</v>
      </c>
      <c r="AI1038" s="145" t="n">
        <v>373</v>
      </c>
      <c r="AJ1038" s="145" t="s">
        <v>466</v>
      </c>
      <c r="AK1038" s="145" t="n">
        <v>511</v>
      </c>
      <c r="AL1038" s="145" t="s">
        <v>466</v>
      </c>
      <c r="AM1038" s="145" t="n">
        <v>5313</v>
      </c>
      <c r="AN1038" s="146"/>
    </row>
    <row collapsed="false" customFormat="false" customHeight="true" hidden="false" ht="15.75" outlineLevel="0" r="1039">
      <c r="A1039" s="55" t="n">
        <v>560</v>
      </c>
      <c r="B1039" s="55" t="n">
        <v>8556</v>
      </c>
      <c r="C1039" s="55" t="s">
        <v>820</v>
      </c>
      <c r="D1039" s="55" t="s">
        <v>742</v>
      </c>
      <c r="E1039" s="148" t="s">
        <v>822</v>
      </c>
      <c r="F1039" s="120" t="s">
        <v>823</v>
      </c>
      <c r="G1039" s="145"/>
      <c r="H1039" s="145"/>
      <c r="I1039" s="145"/>
      <c r="J1039" s="145"/>
      <c r="K1039" s="145"/>
      <c r="L1039" s="145"/>
      <c r="M1039" s="145"/>
      <c r="N1039" s="145"/>
      <c r="O1039" s="145"/>
      <c r="P1039" s="145"/>
      <c r="Q1039" s="145"/>
      <c r="R1039" s="145"/>
      <c r="S1039" s="145"/>
      <c r="T1039" s="145"/>
      <c r="U1039" s="145"/>
      <c r="V1039" s="145"/>
      <c r="W1039" s="145"/>
      <c r="X1039" s="145"/>
      <c r="Y1039" s="145"/>
      <c r="Z1039" s="145"/>
      <c r="AA1039" s="145"/>
      <c r="AB1039" s="145"/>
      <c r="AC1039" s="145"/>
      <c r="AD1039" s="145"/>
      <c r="AE1039" s="145"/>
      <c r="AF1039" s="145"/>
      <c r="AG1039" s="145"/>
      <c r="AH1039" s="145"/>
      <c r="AI1039" s="145"/>
      <c r="AJ1039" s="145"/>
      <c r="AK1039" s="145"/>
      <c r="AL1039" s="145"/>
      <c r="AM1039" s="145"/>
      <c r="AN1039" s="146"/>
    </row>
    <row collapsed="false" customFormat="false" customHeight="false" hidden="false" ht="15.75" outlineLevel="0" r="1040">
      <c r="A1040" s="55"/>
      <c r="B1040" s="55"/>
      <c r="C1040" s="55"/>
      <c r="D1040" s="55"/>
      <c r="E1040" s="148" t="s">
        <v>824</v>
      </c>
      <c r="F1040" s="120" t="s">
        <v>823</v>
      </c>
      <c r="G1040" s="145" t="s">
        <v>945</v>
      </c>
      <c r="H1040" s="145" t="n">
        <v>88</v>
      </c>
      <c r="I1040" s="145" t="s">
        <v>945</v>
      </c>
      <c r="J1040" s="145" t="n">
        <v>5</v>
      </c>
      <c r="K1040" s="145" t="s">
        <v>52</v>
      </c>
      <c r="L1040" s="145" t="s">
        <v>52</v>
      </c>
      <c r="M1040" s="145" t="n">
        <v>0</v>
      </c>
      <c r="N1040" s="145" t="n">
        <v>29161</v>
      </c>
      <c r="O1040" s="145" t="n">
        <v>34474</v>
      </c>
      <c r="P1040" s="145" t="s">
        <v>319</v>
      </c>
      <c r="Q1040" s="145" t="n">
        <v>32623</v>
      </c>
      <c r="R1040" s="145" t="s">
        <v>466</v>
      </c>
      <c r="S1040" s="145" t="n">
        <v>34951</v>
      </c>
      <c r="T1040" s="145" t="s">
        <v>466</v>
      </c>
      <c r="U1040" s="145" t="n">
        <v>35311</v>
      </c>
      <c r="V1040" s="145" t="s">
        <v>466</v>
      </c>
      <c r="W1040" s="145" t="n">
        <v>27656</v>
      </c>
      <c r="X1040" s="145" t="s">
        <v>466</v>
      </c>
      <c r="Y1040" s="145" t="n">
        <v>29164</v>
      </c>
      <c r="Z1040" s="145" t="s">
        <v>466</v>
      </c>
      <c r="AA1040" s="145" t="n">
        <v>24745</v>
      </c>
      <c r="AB1040" s="145" t="s">
        <v>466</v>
      </c>
      <c r="AC1040" s="145" t="n">
        <v>24745</v>
      </c>
      <c r="AD1040" s="145" t="s">
        <v>466</v>
      </c>
      <c r="AE1040" s="145" t="n">
        <v>26590</v>
      </c>
      <c r="AF1040" s="145" t="s">
        <v>466</v>
      </c>
      <c r="AG1040" s="145" t="n">
        <v>33990</v>
      </c>
      <c r="AH1040" s="145" t="s">
        <v>466</v>
      </c>
      <c r="AI1040" s="145" t="n">
        <v>21540</v>
      </c>
      <c r="AJ1040" s="145" t="s">
        <v>466</v>
      </c>
      <c r="AK1040" s="145" t="n">
        <v>31020</v>
      </c>
      <c r="AL1040" s="145" t="s">
        <v>466</v>
      </c>
      <c r="AM1040" s="145" t="n">
        <v>356809</v>
      </c>
      <c r="AN1040" s="146"/>
    </row>
    <row collapsed="false" customFormat="false" customHeight="true" hidden="false" ht="15.75" outlineLevel="0" r="1041">
      <c r="A1041" s="55" t="n">
        <v>561</v>
      </c>
      <c r="B1041" s="55" t="n">
        <v>8557</v>
      </c>
      <c r="C1041" s="55" t="s">
        <v>820</v>
      </c>
      <c r="D1041" s="55" t="s">
        <v>742</v>
      </c>
      <c r="E1041" s="148" t="s">
        <v>822</v>
      </c>
      <c r="F1041" s="120" t="s">
        <v>823</v>
      </c>
      <c r="G1041" s="145"/>
      <c r="H1041" s="145"/>
      <c r="I1041" s="145"/>
      <c r="J1041" s="145"/>
      <c r="K1041" s="145"/>
      <c r="L1041" s="145"/>
      <c r="M1041" s="145"/>
      <c r="N1041" s="145"/>
      <c r="O1041" s="145"/>
      <c r="P1041" s="145"/>
      <c r="Q1041" s="145"/>
      <c r="R1041" s="145"/>
      <c r="S1041" s="145"/>
      <c r="T1041" s="145"/>
      <c r="U1041" s="145"/>
      <c r="V1041" s="145"/>
      <c r="W1041" s="145"/>
      <c r="X1041" s="145"/>
      <c r="Y1041" s="145"/>
      <c r="Z1041" s="145"/>
      <c r="AA1041" s="145"/>
      <c r="AB1041" s="145"/>
      <c r="AC1041" s="145"/>
      <c r="AD1041" s="145"/>
      <c r="AE1041" s="145"/>
      <c r="AF1041" s="145"/>
      <c r="AG1041" s="145"/>
      <c r="AH1041" s="145"/>
      <c r="AI1041" s="145"/>
      <c r="AJ1041" s="145"/>
      <c r="AK1041" s="145"/>
      <c r="AL1041" s="145"/>
      <c r="AM1041" s="145"/>
      <c r="AN1041" s="146"/>
    </row>
    <row collapsed="false" customFormat="false" customHeight="false" hidden="false" ht="15.75" outlineLevel="0" r="1042">
      <c r="A1042" s="55"/>
      <c r="B1042" s="55"/>
      <c r="C1042" s="55"/>
      <c r="D1042" s="55"/>
      <c r="E1042" s="148" t="s">
        <v>824</v>
      </c>
      <c r="F1042" s="120" t="s">
        <v>823</v>
      </c>
      <c r="G1042" s="145" t="s">
        <v>945</v>
      </c>
      <c r="H1042" s="145" t="n">
        <v>88</v>
      </c>
      <c r="I1042" s="145" t="s">
        <v>945</v>
      </c>
      <c r="J1042" s="145" t="n">
        <v>5</v>
      </c>
      <c r="K1042" s="145" t="s">
        <v>52</v>
      </c>
      <c r="L1042" s="145" t="s">
        <v>52</v>
      </c>
      <c r="M1042" s="145" t="n">
        <v>0</v>
      </c>
      <c r="N1042" s="145" t="n">
        <v>1352</v>
      </c>
      <c r="O1042" s="145" t="n">
        <v>752</v>
      </c>
      <c r="P1042" s="145" t="s">
        <v>319</v>
      </c>
      <c r="Q1042" s="145" t="n">
        <v>580</v>
      </c>
      <c r="R1042" s="145" t="s">
        <v>466</v>
      </c>
      <c r="S1042" s="145" t="n">
        <v>689</v>
      </c>
      <c r="T1042" s="145" t="s">
        <v>466</v>
      </c>
      <c r="U1042" s="145" t="n">
        <v>808</v>
      </c>
      <c r="V1042" s="145" t="s">
        <v>466</v>
      </c>
      <c r="W1042" s="145" t="n">
        <v>1622</v>
      </c>
      <c r="X1042" s="145" t="s">
        <v>466</v>
      </c>
      <c r="Y1042" s="145" t="n">
        <v>1436</v>
      </c>
      <c r="Z1042" s="145" t="s">
        <v>466</v>
      </c>
      <c r="AA1042" s="145" t="n">
        <v>2100</v>
      </c>
      <c r="AB1042" s="145" t="s">
        <v>466</v>
      </c>
      <c r="AC1042" s="145" t="n">
        <v>2100</v>
      </c>
      <c r="AD1042" s="145" t="s">
        <v>466</v>
      </c>
      <c r="AE1042" s="145" t="n">
        <v>1608</v>
      </c>
      <c r="AF1042" s="145" t="s">
        <v>466</v>
      </c>
      <c r="AG1042" s="145" t="n">
        <v>2208</v>
      </c>
      <c r="AH1042" s="145" t="s">
        <v>466</v>
      </c>
      <c r="AI1042" s="145" t="n">
        <v>1288</v>
      </c>
      <c r="AJ1042" s="145" t="s">
        <v>466</v>
      </c>
      <c r="AK1042" s="145" t="n">
        <v>1881</v>
      </c>
      <c r="AL1042" s="145" t="s">
        <v>466</v>
      </c>
      <c r="AM1042" s="145" t="n">
        <v>17072</v>
      </c>
      <c r="AN1042" s="146"/>
    </row>
    <row collapsed="false" customFormat="false" customHeight="true" hidden="false" ht="15.75" outlineLevel="0" r="1043">
      <c r="A1043" s="55" t="n">
        <v>562</v>
      </c>
      <c r="B1043" s="55" t="n">
        <v>8558</v>
      </c>
      <c r="C1043" s="55" t="s">
        <v>820</v>
      </c>
      <c r="D1043" s="55" t="s">
        <v>742</v>
      </c>
      <c r="E1043" s="148" t="s">
        <v>822</v>
      </c>
      <c r="F1043" s="120" t="s">
        <v>823</v>
      </c>
      <c r="G1043" s="145"/>
      <c r="H1043" s="145"/>
      <c r="I1043" s="145"/>
      <c r="J1043" s="145"/>
      <c r="K1043" s="145"/>
      <c r="L1043" s="145"/>
      <c r="M1043" s="145"/>
      <c r="N1043" s="145"/>
      <c r="O1043" s="145"/>
      <c r="P1043" s="145"/>
      <c r="Q1043" s="145"/>
      <c r="R1043" s="145"/>
      <c r="S1043" s="145"/>
      <c r="T1043" s="145"/>
      <c r="U1043" s="145"/>
      <c r="V1043" s="145"/>
      <c r="W1043" s="145"/>
      <c r="X1043" s="145"/>
      <c r="Y1043" s="145"/>
      <c r="Z1043" s="145"/>
      <c r="AA1043" s="145"/>
      <c r="AB1043" s="145"/>
      <c r="AC1043" s="145"/>
      <c r="AD1043" s="145"/>
      <c r="AE1043" s="145"/>
      <c r="AF1043" s="145"/>
      <c r="AG1043" s="145"/>
      <c r="AH1043" s="145"/>
      <c r="AI1043" s="145"/>
      <c r="AJ1043" s="145"/>
      <c r="AK1043" s="145"/>
      <c r="AL1043" s="145"/>
      <c r="AM1043" s="145"/>
      <c r="AN1043" s="146"/>
    </row>
    <row collapsed="false" customFormat="false" customHeight="false" hidden="false" ht="15.75" outlineLevel="0" r="1044">
      <c r="A1044" s="55"/>
      <c r="B1044" s="55"/>
      <c r="C1044" s="55"/>
      <c r="D1044" s="55"/>
      <c r="E1044" s="148" t="s">
        <v>824</v>
      </c>
      <c r="F1044" s="120" t="s">
        <v>823</v>
      </c>
      <c r="G1044" s="145" t="s">
        <v>945</v>
      </c>
      <c r="H1044" s="145" t="n">
        <v>88</v>
      </c>
      <c r="I1044" s="145" t="s">
        <v>945</v>
      </c>
      <c r="J1044" s="145" t="n">
        <v>5</v>
      </c>
      <c r="K1044" s="145" t="s">
        <v>52</v>
      </c>
      <c r="L1044" s="145" t="s">
        <v>52</v>
      </c>
      <c r="M1044" s="145" t="n">
        <v>0</v>
      </c>
      <c r="N1044" s="145" t="n">
        <v>32299</v>
      </c>
      <c r="O1044" s="145" t="n">
        <v>40134</v>
      </c>
      <c r="P1044" s="145" t="s">
        <v>319</v>
      </c>
      <c r="Q1044" s="145" t="n">
        <v>39383</v>
      </c>
      <c r="R1044" s="145" t="s">
        <v>466</v>
      </c>
      <c r="S1044" s="145" t="n">
        <v>40985</v>
      </c>
      <c r="T1044" s="145" t="s">
        <v>466</v>
      </c>
      <c r="U1044" s="145" t="n">
        <v>38736</v>
      </c>
      <c r="V1044" s="145" t="s">
        <v>466</v>
      </c>
      <c r="W1044" s="145" t="n">
        <v>25692</v>
      </c>
      <c r="X1044" s="145" t="s">
        <v>466</v>
      </c>
      <c r="Y1044" s="145" t="n">
        <v>29008</v>
      </c>
      <c r="Z1044" s="145" t="s">
        <v>466</v>
      </c>
      <c r="AA1044" s="145" t="n">
        <v>23374</v>
      </c>
      <c r="AB1044" s="145" t="s">
        <v>466</v>
      </c>
      <c r="AC1044" s="145" t="n">
        <v>23374</v>
      </c>
      <c r="AD1044" s="145" t="s">
        <v>466</v>
      </c>
      <c r="AE1044" s="145" t="n">
        <v>23374</v>
      </c>
      <c r="AF1044" s="145" t="s">
        <v>466</v>
      </c>
      <c r="AG1044" s="145" t="n">
        <v>25842</v>
      </c>
      <c r="AH1044" s="145" t="s">
        <v>466</v>
      </c>
      <c r="AI1044" s="145" t="n">
        <v>23160</v>
      </c>
      <c r="AJ1044" s="145" t="s">
        <v>466</v>
      </c>
      <c r="AK1044" s="145" t="n">
        <v>31600</v>
      </c>
      <c r="AL1044" s="145" t="s">
        <v>466</v>
      </c>
      <c r="AM1044" s="145" t="n">
        <v>364662</v>
      </c>
      <c r="AN1044" s="146"/>
    </row>
    <row collapsed="false" customFormat="false" customHeight="true" hidden="false" ht="15.75" outlineLevel="0" r="1045">
      <c r="A1045" s="55" t="n">
        <v>563</v>
      </c>
      <c r="B1045" s="55" t="n">
        <v>8559</v>
      </c>
      <c r="C1045" s="55" t="s">
        <v>820</v>
      </c>
      <c r="D1045" s="55" t="s">
        <v>742</v>
      </c>
      <c r="E1045" s="148" t="s">
        <v>822</v>
      </c>
      <c r="F1045" s="120" t="s">
        <v>823</v>
      </c>
      <c r="G1045" s="145"/>
      <c r="H1045" s="145"/>
      <c r="I1045" s="145"/>
      <c r="J1045" s="145"/>
      <c r="K1045" s="145"/>
      <c r="L1045" s="145"/>
      <c r="M1045" s="145"/>
      <c r="N1045" s="145"/>
      <c r="O1045" s="145"/>
      <c r="P1045" s="145"/>
      <c r="Q1045" s="145"/>
      <c r="R1045" s="145"/>
      <c r="S1045" s="145"/>
      <c r="T1045" s="145"/>
      <c r="U1045" s="145"/>
      <c r="V1045" s="145"/>
      <c r="W1045" s="145"/>
      <c r="X1045" s="145"/>
      <c r="Y1045" s="145"/>
      <c r="Z1045" s="145"/>
      <c r="AA1045" s="145"/>
      <c r="AB1045" s="145"/>
      <c r="AC1045" s="145"/>
      <c r="AD1045" s="145"/>
      <c r="AE1045" s="145"/>
      <c r="AF1045" s="145"/>
      <c r="AG1045" s="145"/>
      <c r="AH1045" s="145"/>
      <c r="AI1045" s="145"/>
      <c r="AJ1045" s="145"/>
      <c r="AK1045" s="145"/>
      <c r="AL1045" s="145"/>
      <c r="AM1045" s="145"/>
      <c r="AN1045" s="146"/>
    </row>
    <row collapsed="false" customFormat="false" customHeight="false" hidden="false" ht="15.75" outlineLevel="0" r="1046">
      <c r="A1046" s="55"/>
      <c r="B1046" s="55"/>
      <c r="C1046" s="55"/>
      <c r="D1046" s="55"/>
      <c r="E1046" s="148" t="s">
        <v>824</v>
      </c>
      <c r="F1046" s="120" t="s">
        <v>823</v>
      </c>
      <c r="G1046" s="145" t="s">
        <v>945</v>
      </c>
      <c r="H1046" s="145" t="n">
        <v>74</v>
      </c>
      <c r="I1046" s="145" t="s">
        <v>945</v>
      </c>
      <c r="J1046" s="145" t="n">
        <v>5</v>
      </c>
      <c r="K1046" s="145" t="s">
        <v>52</v>
      </c>
      <c r="L1046" s="145" t="s">
        <v>52</v>
      </c>
      <c r="M1046" s="145" t="n">
        <v>0</v>
      </c>
      <c r="N1046" s="145" t="n">
        <v>32248</v>
      </c>
      <c r="O1046" s="145" t="n">
        <v>1248</v>
      </c>
      <c r="P1046" s="145" t="s">
        <v>319</v>
      </c>
      <c r="Q1046" s="145" t="n">
        <v>1104</v>
      </c>
      <c r="R1046" s="145" t="s">
        <v>466</v>
      </c>
      <c r="S1046" s="145" t="n">
        <v>1277</v>
      </c>
      <c r="T1046" s="145" t="s">
        <v>466</v>
      </c>
      <c r="U1046" s="145" t="n">
        <v>1181</v>
      </c>
      <c r="V1046" s="145" t="s">
        <v>466</v>
      </c>
      <c r="W1046" s="145" t="n">
        <v>1561</v>
      </c>
      <c r="X1046" s="145" t="s">
        <v>466</v>
      </c>
      <c r="Y1046" s="145" t="n">
        <v>1561</v>
      </c>
      <c r="Z1046" s="145" t="s">
        <v>466</v>
      </c>
      <c r="AA1046" s="145" t="n">
        <v>1561</v>
      </c>
      <c r="AB1046" s="145" t="s">
        <v>466</v>
      </c>
      <c r="AC1046" s="145" t="n">
        <v>1561</v>
      </c>
      <c r="AD1046" s="145" t="s">
        <v>466</v>
      </c>
      <c r="AE1046" s="145" t="n">
        <v>1561</v>
      </c>
      <c r="AF1046" s="145" t="s">
        <v>466</v>
      </c>
      <c r="AG1046" s="145" t="n">
        <v>1561</v>
      </c>
      <c r="AH1046" s="145" t="s">
        <v>466</v>
      </c>
      <c r="AI1046" s="145" t="n">
        <v>1561</v>
      </c>
      <c r="AJ1046" s="145" t="s">
        <v>466</v>
      </c>
      <c r="AK1046" s="145" t="n">
        <v>625</v>
      </c>
      <c r="AL1046" s="145" t="s">
        <v>466</v>
      </c>
      <c r="AM1046" s="145" t="n">
        <v>16362</v>
      </c>
      <c r="AN1046" s="146"/>
    </row>
    <row collapsed="false" customFormat="false" customHeight="true" hidden="false" ht="15.75" outlineLevel="0" r="1047">
      <c r="A1047" s="55" t="n">
        <v>564</v>
      </c>
      <c r="B1047" s="55" t="n">
        <v>8560</v>
      </c>
      <c r="C1047" s="55" t="s">
        <v>820</v>
      </c>
      <c r="D1047" s="55" t="s">
        <v>742</v>
      </c>
      <c r="E1047" s="148" t="s">
        <v>822</v>
      </c>
      <c r="F1047" s="120" t="s">
        <v>823</v>
      </c>
      <c r="G1047" s="145"/>
      <c r="H1047" s="145"/>
      <c r="I1047" s="145"/>
      <c r="J1047" s="145"/>
      <c r="K1047" s="145"/>
      <c r="L1047" s="145"/>
      <c r="M1047" s="145"/>
      <c r="N1047" s="145"/>
      <c r="O1047" s="145"/>
      <c r="P1047" s="145"/>
      <c r="Q1047" s="145"/>
      <c r="R1047" s="145"/>
      <c r="S1047" s="145"/>
      <c r="T1047" s="145"/>
      <c r="U1047" s="145"/>
      <c r="V1047" s="145"/>
      <c r="W1047" s="145"/>
      <c r="X1047" s="145"/>
      <c r="Y1047" s="145"/>
      <c r="Z1047" s="145"/>
      <c r="AA1047" s="145"/>
      <c r="AB1047" s="145"/>
      <c r="AC1047" s="145"/>
      <c r="AD1047" s="145"/>
      <c r="AE1047" s="145"/>
      <c r="AF1047" s="145"/>
      <c r="AG1047" s="145"/>
      <c r="AH1047" s="145"/>
      <c r="AI1047" s="145"/>
      <c r="AJ1047" s="145"/>
      <c r="AK1047" s="145"/>
      <c r="AL1047" s="145"/>
      <c r="AM1047" s="145"/>
      <c r="AN1047" s="146"/>
    </row>
    <row collapsed="false" customFormat="false" customHeight="false" hidden="false" ht="15.75" outlineLevel="0" r="1048">
      <c r="A1048" s="55"/>
      <c r="B1048" s="55"/>
      <c r="C1048" s="55"/>
      <c r="D1048" s="55"/>
      <c r="E1048" s="148" t="s">
        <v>824</v>
      </c>
      <c r="F1048" s="120" t="s">
        <v>823</v>
      </c>
      <c r="G1048" s="145" t="s">
        <v>945</v>
      </c>
      <c r="H1048" s="145" t="n">
        <v>34</v>
      </c>
      <c r="I1048" s="145" t="s">
        <v>945</v>
      </c>
      <c r="J1048" s="145" t="n">
        <v>3</v>
      </c>
      <c r="K1048" s="145" t="s">
        <v>52</v>
      </c>
      <c r="L1048" s="145" t="s">
        <v>52</v>
      </c>
      <c r="M1048" s="145" t="n">
        <v>0</v>
      </c>
      <c r="N1048" s="145" t="n">
        <v>1301</v>
      </c>
      <c r="O1048" s="145" t="n">
        <v>806</v>
      </c>
      <c r="P1048" s="145" t="s">
        <v>319</v>
      </c>
      <c r="Q1048" s="145" t="n">
        <v>561</v>
      </c>
      <c r="R1048" s="145" t="s">
        <v>466</v>
      </c>
      <c r="S1048" s="145" t="n">
        <v>1951</v>
      </c>
      <c r="T1048" s="145" t="s">
        <v>466</v>
      </c>
      <c r="U1048" s="145" t="n">
        <v>536</v>
      </c>
      <c r="V1048" s="145" t="s">
        <v>466</v>
      </c>
      <c r="W1048" s="145" t="n">
        <v>719</v>
      </c>
      <c r="X1048" s="145" t="s">
        <v>466</v>
      </c>
      <c r="Y1048" s="145" t="n">
        <v>358</v>
      </c>
      <c r="Z1048" s="145" t="s">
        <v>466</v>
      </c>
      <c r="AA1048" s="145" t="n">
        <v>309</v>
      </c>
      <c r="AB1048" s="145" t="s">
        <v>466</v>
      </c>
      <c r="AC1048" s="145" t="n">
        <v>477</v>
      </c>
      <c r="AD1048" s="145" t="s">
        <v>466</v>
      </c>
      <c r="AE1048" s="145" t="n">
        <v>620</v>
      </c>
      <c r="AF1048" s="145" t="s">
        <v>466</v>
      </c>
      <c r="AG1048" s="145" t="n">
        <v>719</v>
      </c>
      <c r="AH1048" s="145" t="s">
        <v>466</v>
      </c>
      <c r="AI1048" s="145" t="n">
        <v>656</v>
      </c>
      <c r="AJ1048" s="145" t="s">
        <v>466</v>
      </c>
      <c r="AK1048" s="145" t="n">
        <v>983</v>
      </c>
      <c r="AL1048" s="145" t="s">
        <v>466</v>
      </c>
      <c r="AM1048" s="145" t="n">
        <v>8695</v>
      </c>
      <c r="AN1048" s="146"/>
    </row>
    <row collapsed="false" customFormat="false" customHeight="true" hidden="false" ht="15.75" outlineLevel="0" r="1049">
      <c r="A1049" s="55" t="n">
        <v>565</v>
      </c>
      <c r="B1049" s="55" t="n">
        <v>8561</v>
      </c>
      <c r="C1049" s="55" t="s">
        <v>820</v>
      </c>
      <c r="D1049" s="55" t="s">
        <v>742</v>
      </c>
      <c r="E1049" s="148" t="s">
        <v>822</v>
      </c>
      <c r="F1049" s="120" t="s">
        <v>823</v>
      </c>
      <c r="G1049" s="145"/>
      <c r="H1049" s="145"/>
      <c r="I1049" s="145"/>
      <c r="J1049" s="145"/>
      <c r="K1049" s="145"/>
      <c r="L1049" s="145"/>
      <c r="M1049" s="145"/>
      <c r="N1049" s="145"/>
      <c r="O1049" s="145"/>
      <c r="P1049" s="145"/>
      <c r="Q1049" s="145"/>
      <c r="R1049" s="145"/>
      <c r="S1049" s="145"/>
      <c r="T1049" s="145"/>
      <c r="U1049" s="145"/>
      <c r="V1049" s="145"/>
      <c r="W1049" s="145"/>
      <c r="X1049" s="145"/>
      <c r="Y1049" s="145"/>
      <c r="Z1049" s="145"/>
      <c r="AA1049" s="145"/>
      <c r="AB1049" s="145"/>
      <c r="AC1049" s="145"/>
      <c r="AD1049" s="145"/>
      <c r="AE1049" s="145"/>
      <c r="AF1049" s="145"/>
      <c r="AG1049" s="145"/>
      <c r="AH1049" s="145"/>
      <c r="AI1049" s="145"/>
      <c r="AJ1049" s="145"/>
      <c r="AK1049" s="145"/>
      <c r="AL1049" s="145"/>
      <c r="AM1049" s="145"/>
      <c r="AN1049" s="146"/>
    </row>
    <row collapsed="false" customFormat="false" customHeight="false" hidden="false" ht="15.75" outlineLevel="0" r="1050">
      <c r="A1050" s="55"/>
      <c r="B1050" s="55"/>
      <c r="C1050" s="55"/>
      <c r="D1050" s="55"/>
      <c r="E1050" s="148" t="s">
        <v>824</v>
      </c>
      <c r="F1050" s="120" t="s">
        <v>823</v>
      </c>
      <c r="G1050" s="145" t="s">
        <v>945</v>
      </c>
      <c r="H1050" s="145" t="n">
        <v>34</v>
      </c>
      <c r="I1050" s="145" t="s">
        <v>945</v>
      </c>
      <c r="J1050" s="145" t="n">
        <v>3</v>
      </c>
      <c r="K1050" s="145" t="s">
        <v>52</v>
      </c>
      <c r="L1050" s="145" t="s">
        <v>52</v>
      </c>
      <c r="M1050" s="145" t="n">
        <v>0</v>
      </c>
      <c r="N1050" s="145" t="n">
        <v>2328</v>
      </c>
      <c r="O1050" s="145" t="n">
        <v>1204</v>
      </c>
      <c r="P1050" s="145" t="s">
        <v>319</v>
      </c>
      <c r="Q1050" s="145" t="n">
        <v>852</v>
      </c>
      <c r="R1050" s="145" t="s">
        <v>466</v>
      </c>
      <c r="S1050" s="145" t="n">
        <v>733</v>
      </c>
      <c r="T1050" s="145" t="s">
        <v>466</v>
      </c>
      <c r="U1050" s="145" t="n">
        <v>1082</v>
      </c>
      <c r="V1050" s="145" t="s">
        <v>466</v>
      </c>
      <c r="W1050" s="145" t="n">
        <v>810</v>
      </c>
      <c r="X1050" s="145" t="s">
        <v>466</v>
      </c>
      <c r="Y1050" s="145" t="n">
        <v>462</v>
      </c>
      <c r="Z1050" s="145" t="s">
        <v>466</v>
      </c>
      <c r="AA1050" s="145" t="n">
        <v>410</v>
      </c>
      <c r="AB1050" s="145" t="s">
        <v>466</v>
      </c>
      <c r="AC1050" s="145" t="n">
        <v>765</v>
      </c>
      <c r="AD1050" s="145" t="s">
        <v>466</v>
      </c>
      <c r="AE1050" s="145" t="n">
        <v>1001</v>
      </c>
      <c r="AF1050" s="145" t="s">
        <v>466</v>
      </c>
      <c r="AG1050" s="145" t="n">
        <v>1083</v>
      </c>
      <c r="AH1050" s="145" t="s">
        <v>466</v>
      </c>
      <c r="AI1050" s="145" t="n">
        <v>801</v>
      </c>
      <c r="AJ1050" s="145" t="s">
        <v>466</v>
      </c>
      <c r="AK1050" s="145" t="n">
        <v>1139</v>
      </c>
      <c r="AL1050" s="145" t="s">
        <v>466</v>
      </c>
      <c r="AM1050" s="145" t="n">
        <v>10342</v>
      </c>
      <c r="AN1050" s="146"/>
    </row>
    <row collapsed="false" customFormat="false" customHeight="true" hidden="false" ht="15.75" outlineLevel="0" r="1051">
      <c r="A1051" s="55" t="n">
        <v>566</v>
      </c>
      <c r="B1051" s="55" t="n">
        <v>8562</v>
      </c>
      <c r="C1051" s="55" t="s">
        <v>820</v>
      </c>
      <c r="D1051" s="55" t="s">
        <v>742</v>
      </c>
      <c r="E1051" s="148" t="s">
        <v>822</v>
      </c>
      <c r="F1051" s="120" t="s">
        <v>823</v>
      </c>
      <c r="G1051" s="145"/>
      <c r="H1051" s="145"/>
      <c r="I1051" s="145"/>
      <c r="J1051" s="145"/>
      <c r="K1051" s="145"/>
      <c r="L1051" s="145"/>
      <c r="M1051" s="145"/>
      <c r="N1051" s="145"/>
      <c r="O1051" s="145"/>
      <c r="P1051" s="145"/>
      <c r="Q1051" s="145"/>
      <c r="R1051" s="145"/>
      <c r="S1051" s="145"/>
      <c r="T1051" s="145"/>
      <c r="U1051" s="145"/>
      <c r="V1051" s="145"/>
      <c r="W1051" s="145"/>
      <c r="X1051" s="145"/>
      <c r="Y1051" s="145"/>
      <c r="Z1051" s="145"/>
      <c r="AA1051" s="145"/>
      <c r="AB1051" s="145"/>
      <c r="AC1051" s="145"/>
      <c r="AD1051" s="145"/>
      <c r="AE1051" s="145"/>
      <c r="AF1051" s="145"/>
      <c r="AG1051" s="145"/>
      <c r="AH1051" s="145"/>
      <c r="AI1051" s="145"/>
      <c r="AJ1051" s="145"/>
      <c r="AK1051" s="145"/>
      <c r="AL1051" s="145"/>
      <c r="AM1051" s="145"/>
      <c r="AN1051" s="146"/>
    </row>
    <row collapsed="false" customFormat="false" customHeight="false" hidden="false" ht="15.75" outlineLevel="0" r="1052">
      <c r="A1052" s="55"/>
      <c r="B1052" s="55"/>
      <c r="C1052" s="55"/>
      <c r="D1052" s="55"/>
      <c r="E1052" s="148" t="s">
        <v>824</v>
      </c>
      <c r="F1052" s="120" t="s">
        <v>823</v>
      </c>
      <c r="G1052" s="145" t="s">
        <v>945</v>
      </c>
      <c r="H1052" s="145" t="n">
        <v>36</v>
      </c>
      <c r="I1052" s="145" t="s">
        <v>945</v>
      </c>
      <c r="J1052" s="145" t="n">
        <v>3</v>
      </c>
      <c r="K1052" s="145" t="s">
        <v>52</v>
      </c>
      <c r="L1052" s="145" t="s">
        <v>52</v>
      </c>
      <c r="M1052" s="145" t="n">
        <v>0</v>
      </c>
      <c r="N1052" s="145" t="n">
        <v>1709</v>
      </c>
      <c r="O1052" s="145" t="n">
        <v>749</v>
      </c>
      <c r="P1052" s="145" t="s">
        <v>319</v>
      </c>
      <c r="Q1052" s="145" t="n">
        <v>661</v>
      </c>
      <c r="R1052" s="145" t="s">
        <v>466</v>
      </c>
      <c r="S1052" s="145" t="n">
        <v>1946</v>
      </c>
      <c r="T1052" s="145" t="s">
        <v>466</v>
      </c>
      <c r="U1052" s="145" t="n">
        <v>810</v>
      </c>
      <c r="V1052" s="145" t="s">
        <v>466</v>
      </c>
      <c r="W1052" s="145" t="n">
        <v>945</v>
      </c>
      <c r="X1052" s="145" t="s">
        <v>466</v>
      </c>
      <c r="Y1052" s="145" t="n">
        <v>503</v>
      </c>
      <c r="Z1052" s="145" t="s">
        <v>466</v>
      </c>
      <c r="AA1052" s="145" t="n">
        <v>515</v>
      </c>
      <c r="AB1052" s="145" t="s">
        <v>466</v>
      </c>
      <c r="AC1052" s="145" t="n">
        <v>774</v>
      </c>
      <c r="AD1052" s="145" t="s">
        <v>466</v>
      </c>
      <c r="AE1052" s="145" t="n">
        <v>663</v>
      </c>
      <c r="AF1052" s="145" t="s">
        <v>466</v>
      </c>
      <c r="AG1052" s="145" t="n">
        <v>793</v>
      </c>
      <c r="AH1052" s="145" t="s">
        <v>466</v>
      </c>
      <c r="AI1052" s="145" t="n">
        <v>642</v>
      </c>
      <c r="AJ1052" s="145" t="s">
        <v>466</v>
      </c>
      <c r="AK1052" s="145" t="n">
        <v>952</v>
      </c>
      <c r="AL1052" s="145" t="s">
        <v>466</v>
      </c>
      <c r="AM1052" s="145" t="n">
        <v>9953</v>
      </c>
      <c r="AN1052" s="146"/>
    </row>
    <row collapsed="false" customFormat="false" customHeight="true" hidden="false" ht="15.75" outlineLevel="0" r="1053">
      <c r="A1053" s="55" t="n">
        <v>567</v>
      </c>
      <c r="B1053" s="55" t="n">
        <v>8563</v>
      </c>
      <c r="C1053" s="55" t="s">
        <v>820</v>
      </c>
      <c r="D1053" s="55" t="s">
        <v>742</v>
      </c>
      <c r="E1053" s="148" t="s">
        <v>822</v>
      </c>
      <c r="F1053" s="120" t="s">
        <v>823</v>
      </c>
      <c r="G1053" s="145"/>
      <c r="H1053" s="145"/>
      <c r="I1053" s="145"/>
      <c r="J1053" s="145"/>
      <c r="K1053" s="145"/>
      <c r="L1053" s="145"/>
      <c r="M1053" s="145"/>
      <c r="N1053" s="145"/>
      <c r="O1053" s="145"/>
      <c r="P1053" s="145"/>
      <c r="Q1053" s="145"/>
      <c r="R1053" s="145"/>
      <c r="S1053" s="145"/>
      <c r="T1053" s="145"/>
      <c r="U1053" s="145"/>
      <c r="V1053" s="145"/>
      <c r="W1053" s="145"/>
      <c r="X1053" s="145"/>
      <c r="Y1053" s="145"/>
      <c r="Z1053" s="145"/>
      <c r="AA1053" s="145"/>
      <c r="AB1053" s="145"/>
      <c r="AC1053" s="145"/>
      <c r="AD1053" s="145"/>
      <c r="AE1053" s="145"/>
      <c r="AF1053" s="145"/>
      <c r="AG1053" s="145"/>
      <c r="AH1053" s="145"/>
      <c r="AI1053" s="145"/>
      <c r="AJ1053" s="145"/>
      <c r="AK1053" s="145"/>
      <c r="AL1053" s="145"/>
      <c r="AM1053" s="145"/>
      <c r="AN1053" s="146"/>
    </row>
    <row collapsed="false" customFormat="false" customHeight="false" hidden="false" ht="15.75" outlineLevel="0" r="1054">
      <c r="A1054" s="55"/>
      <c r="B1054" s="55"/>
      <c r="C1054" s="55"/>
      <c r="D1054" s="55"/>
      <c r="E1054" s="148" t="s">
        <v>824</v>
      </c>
      <c r="F1054" s="120" t="s">
        <v>823</v>
      </c>
      <c r="G1054" s="145" t="s">
        <v>945</v>
      </c>
      <c r="H1054" s="145" t="n">
        <v>36</v>
      </c>
      <c r="I1054" s="145" t="s">
        <v>945</v>
      </c>
      <c r="J1054" s="145" t="n">
        <v>3</v>
      </c>
      <c r="K1054" s="145" t="s">
        <v>52</v>
      </c>
      <c r="L1054" s="145" t="s">
        <v>52</v>
      </c>
      <c r="M1054" s="145" t="n">
        <v>0</v>
      </c>
      <c r="N1054" s="145" t="n">
        <v>7778</v>
      </c>
      <c r="O1054" s="145" t="n">
        <v>4651</v>
      </c>
      <c r="P1054" s="145" t="s">
        <v>319</v>
      </c>
      <c r="Q1054" s="145" t="n">
        <v>4081</v>
      </c>
      <c r="R1054" s="145" t="s">
        <v>466</v>
      </c>
      <c r="S1054" s="145" t="n">
        <v>5997</v>
      </c>
      <c r="T1054" s="145" t="s">
        <v>466</v>
      </c>
      <c r="U1054" s="145" t="n">
        <v>4372</v>
      </c>
      <c r="V1054" s="145" t="s">
        <v>466</v>
      </c>
      <c r="W1054" s="145" t="n">
        <v>586</v>
      </c>
      <c r="X1054" s="145" t="s">
        <v>466</v>
      </c>
      <c r="Y1054" s="145" t="n">
        <v>852</v>
      </c>
      <c r="Z1054" s="145" t="s">
        <v>466</v>
      </c>
      <c r="AA1054" s="145" t="n">
        <v>641</v>
      </c>
      <c r="AB1054" s="145" t="s">
        <v>466</v>
      </c>
      <c r="AC1054" s="145" t="n">
        <v>1085</v>
      </c>
      <c r="AD1054" s="145" t="s">
        <v>466</v>
      </c>
      <c r="AE1054" s="145" t="n">
        <v>1092</v>
      </c>
      <c r="AF1054" s="145" t="s">
        <v>466</v>
      </c>
      <c r="AG1054" s="145" t="n">
        <v>1523</v>
      </c>
      <c r="AH1054" s="145" t="s">
        <v>466</v>
      </c>
      <c r="AI1054" s="145" t="n">
        <v>850</v>
      </c>
      <c r="AJ1054" s="145" t="s">
        <v>466</v>
      </c>
      <c r="AK1054" s="145" t="n">
        <v>1241</v>
      </c>
      <c r="AL1054" s="145" t="s">
        <v>466</v>
      </c>
      <c r="AM1054" s="145" t="n">
        <v>26971</v>
      </c>
      <c r="AN1054" s="146"/>
    </row>
    <row collapsed="false" customFormat="false" customHeight="true" hidden="false" ht="15.75" outlineLevel="0" r="1055">
      <c r="A1055" s="55" t="n">
        <v>568</v>
      </c>
      <c r="B1055" s="55" t="n">
        <v>8564</v>
      </c>
      <c r="C1055" s="55" t="s">
        <v>820</v>
      </c>
      <c r="D1055" s="55" t="s">
        <v>742</v>
      </c>
      <c r="E1055" s="148" t="s">
        <v>822</v>
      </c>
      <c r="F1055" s="120" t="s">
        <v>823</v>
      </c>
      <c r="G1055" s="145"/>
      <c r="H1055" s="145"/>
      <c r="I1055" s="145"/>
      <c r="J1055" s="145"/>
      <c r="K1055" s="145"/>
      <c r="L1055" s="145"/>
      <c r="M1055" s="145"/>
      <c r="N1055" s="145"/>
      <c r="O1055" s="145"/>
      <c r="P1055" s="145"/>
      <c r="Q1055" s="145"/>
      <c r="R1055" s="145"/>
      <c r="S1055" s="145"/>
      <c r="T1055" s="145"/>
      <c r="U1055" s="145"/>
      <c r="V1055" s="145"/>
      <c r="W1055" s="145"/>
      <c r="X1055" s="145"/>
      <c r="Y1055" s="145"/>
      <c r="Z1055" s="145"/>
      <c r="AA1055" s="145"/>
      <c r="AB1055" s="145"/>
      <c r="AC1055" s="145"/>
      <c r="AD1055" s="145"/>
      <c r="AE1055" s="145"/>
      <c r="AF1055" s="145"/>
      <c r="AG1055" s="145"/>
      <c r="AH1055" s="145"/>
      <c r="AI1055" s="145"/>
      <c r="AJ1055" s="145"/>
      <c r="AK1055" s="145"/>
      <c r="AL1055" s="145"/>
      <c r="AM1055" s="145"/>
      <c r="AN1055" s="146"/>
    </row>
    <row collapsed="false" customFormat="false" customHeight="false" hidden="false" ht="15.75" outlineLevel="0" r="1056">
      <c r="A1056" s="55"/>
      <c r="B1056" s="55"/>
      <c r="C1056" s="55"/>
      <c r="D1056" s="55"/>
      <c r="E1056" s="148" t="s">
        <v>824</v>
      </c>
      <c r="F1056" s="120" t="s">
        <v>823</v>
      </c>
      <c r="G1056" s="145" t="s">
        <v>945</v>
      </c>
      <c r="H1056" s="145" t="n">
        <v>26</v>
      </c>
      <c r="I1056" s="145" t="s">
        <v>945</v>
      </c>
      <c r="J1056" s="145" t="n">
        <v>3</v>
      </c>
      <c r="K1056" s="145" t="s">
        <v>52</v>
      </c>
      <c r="L1056" s="145" t="s">
        <v>52</v>
      </c>
      <c r="M1056" s="145" t="n">
        <v>0</v>
      </c>
      <c r="N1056" s="145" t="n">
        <v>265</v>
      </c>
      <c r="O1056" s="145" t="n">
        <v>144</v>
      </c>
      <c r="P1056" s="145" t="s">
        <v>319</v>
      </c>
      <c r="Q1056" s="145" t="n">
        <v>55</v>
      </c>
      <c r="R1056" s="145" t="s">
        <v>466</v>
      </c>
      <c r="S1056" s="145" t="n">
        <v>405</v>
      </c>
      <c r="T1056" s="145" t="s">
        <v>466</v>
      </c>
      <c r="U1056" s="145" t="n">
        <v>92</v>
      </c>
      <c r="V1056" s="145" t="s">
        <v>466</v>
      </c>
      <c r="W1056" s="145" t="n">
        <v>64</v>
      </c>
      <c r="X1056" s="145" t="s">
        <v>466</v>
      </c>
      <c r="Y1056" s="145" t="n">
        <v>31</v>
      </c>
      <c r="Z1056" s="145" t="s">
        <v>466</v>
      </c>
      <c r="AA1056" s="145" t="n">
        <v>45</v>
      </c>
      <c r="AB1056" s="145" t="s">
        <v>466</v>
      </c>
      <c r="AC1056" s="145" t="n">
        <v>70</v>
      </c>
      <c r="AD1056" s="145" t="s">
        <v>466</v>
      </c>
      <c r="AE1056" s="145" t="n">
        <v>71</v>
      </c>
      <c r="AF1056" s="145" t="s">
        <v>466</v>
      </c>
      <c r="AG1056" s="145" t="n">
        <v>80</v>
      </c>
      <c r="AH1056" s="145" t="s">
        <v>466</v>
      </c>
      <c r="AI1056" s="145" t="n">
        <v>126</v>
      </c>
      <c r="AJ1056" s="145" t="s">
        <v>466</v>
      </c>
      <c r="AK1056" s="145" t="n">
        <v>131</v>
      </c>
      <c r="AL1056" s="145" t="s">
        <v>466</v>
      </c>
      <c r="AM1056" s="145" t="n">
        <v>1314</v>
      </c>
      <c r="AN1056" s="146"/>
    </row>
    <row collapsed="false" customFormat="false" customHeight="true" hidden="false" ht="15.75" outlineLevel="0" r="1057">
      <c r="A1057" s="55" t="n">
        <v>569</v>
      </c>
      <c r="B1057" s="55" t="n">
        <v>8565</v>
      </c>
      <c r="C1057" s="55" t="s">
        <v>820</v>
      </c>
      <c r="D1057" s="55" t="s">
        <v>742</v>
      </c>
      <c r="E1057" s="148" t="s">
        <v>822</v>
      </c>
      <c r="F1057" s="120" t="s">
        <v>823</v>
      </c>
      <c r="G1057" s="145"/>
      <c r="H1057" s="145"/>
      <c r="I1057" s="145"/>
      <c r="J1057" s="145"/>
      <c r="K1057" s="145"/>
      <c r="L1057" s="145"/>
      <c r="M1057" s="145"/>
      <c r="N1057" s="145"/>
      <c r="O1057" s="145"/>
      <c r="P1057" s="145"/>
      <c r="Q1057" s="145"/>
      <c r="R1057" s="145"/>
      <c r="S1057" s="145"/>
      <c r="T1057" s="145"/>
      <c r="U1057" s="145"/>
      <c r="V1057" s="145"/>
      <c r="W1057" s="145"/>
      <c r="X1057" s="145"/>
      <c r="Y1057" s="145"/>
      <c r="Z1057" s="145"/>
      <c r="AA1057" s="145"/>
      <c r="AB1057" s="145"/>
      <c r="AC1057" s="145"/>
      <c r="AD1057" s="145"/>
      <c r="AE1057" s="145"/>
      <c r="AF1057" s="145"/>
      <c r="AG1057" s="145"/>
      <c r="AH1057" s="145"/>
      <c r="AI1057" s="145"/>
      <c r="AJ1057" s="145"/>
      <c r="AK1057" s="145"/>
      <c r="AL1057" s="145"/>
      <c r="AM1057" s="145"/>
      <c r="AN1057" s="146"/>
    </row>
    <row collapsed="false" customFormat="false" customHeight="false" hidden="false" ht="15.75" outlineLevel="0" r="1058">
      <c r="A1058" s="55"/>
      <c r="B1058" s="55"/>
      <c r="C1058" s="55"/>
      <c r="D1058" s="55"/>
      <c r="E1058" s="148" t="s">
        <v>824</v>
      </c>
      <c r="F1058" s="120" t="s">
        <v>823</v>
      </c>
      <c r="G1058" s="145" t="s">
        <v>945</v>
      </c>
      <c r="H1058" s="145" t="n">
        <v>92</v>
      </c>
      <c r="I1058" s="145" t="s">
        <v>945</v>
      </c>
      <c r="J1058" s="145" t="n">
        <v>5</v>
      </c>
      <c r="K1058" s="145" t="s">
        <v>52</v>
      </c>
      <c r="L1058" s="145" t="s">
        <v>52</v>
      </c>
      <c r="M1058" s="145" t="n">
        <v>0</v>
      </c>
      <c r="N1058" s="145" t="n">
        <v>2807</v>
      </c>
      <c r="O1058" s="145" t="n">
        <v>2744</v>
      </c>
      <c r="P1058" s="145" t="s">
        <v>319</v>
      </c>
      <c r="Q1058" s="145" t="n">
        <v>2164</v>
      </c>
      <c r="R1058" s="145" t="s">
        <v>466</v>
      </c>
      <c r="S1058" s="145" t="n">
        <v>8194</v>
      </c>
      <c r="T1058" s="145" t="s">
        <v>466</v>
      </c>
      <c r="U1058" s="145" t="n">
        <v>2690</v>
      </c>
      <c r="V1058" s="145" t="s">
        <v>466</v>
      </c>
      <c r="W1058" s="145" t="n">
        <v>1815</v>
      </c>
      <c r="X1058" s="145" t="s">
        <v>466</v>
      </c>
      <c r="Y1058" s="145" t="n">
        <v>987</v>
      </c>
      <c r="Z1058" s="145" t="s">
        <v>466</v>
      </c>
      <c r="AA1058" s="145" t="n">
        <v>1925</v>
      </c>
      <c r="AB1058" s="145" t="s">
        <v>466</v>
      </c>
      <c r="AC1058" s="145" t="n">
        <v>1925</v>
      </c>
      <c r="AD1058" s="145" t="s">
        <v>466</v>
      </c>
      <c r="AE1058" s="145" t="n">
        <v>1060</v>
      </c>
      <c r="AF1058" s="145" t="s">
        <v>466</v>
      </c>
      <c r="AG1058" s="145" t="n">
        <v>2613</v>
      </c>
      <c r="AH1058" s="145" t="s">
        <v>466</v>
      </c>
      <c r="AI1058" s="145" t="n">
        <v>1792</v>
      </c>
      <c r="AJ1058" s="145" t="s">
        <v>466</v>
      </c>
      <c r="AK1058" s="145" t="n">
        <v>2609</v>
      </c>
      <c r="AL1058" s="145" t="s">
        <v>466</v>
      </c>
      <c r="AM1058" s="145" t="n">
        <v>30518</v>
      </c>
      <c r="AN1058" s="146"/>
    </row>
    <row collapsed="false" customFormat="false" customHeight="true" hidden="false" ht="15.75" outlineLevel="0" r="1059">
      <c r="A1059" s="55" t="n">
        <v>570</v>
      </c>
      <c r="B1059" s="55" t="n">
        <v>8566</v>
      </c>
      <c r="C1059" s="55" t="s">
        <v>820</v>
      </c>
      <c r="D1059" s="55" t="s">
        <v>745</v>
      </c>
      <c r="E1059" s="148" t="s">
        <v>822</v>
      </c>
      <c r="F1059" s="120" t="s">
        <v>823</v>
      </c>
      <c r="G1059" s="55" t="s">
        <v>946</v>
      </c>
      <c r="H1059" s="55" t="n">
        <v>12</v>
      </c>
      <c r="I1059" s="55" t="s">
        <v>947</v>
      </c>
      <c r="J1059" s="55" t="n">
        <v>1</v>
      </c>
      <c r="K1059" s="55" t="s">
        <v>52</v>
      </c>
      <c r="L1059" s="55" t="s">
        <v>52</v>
      </c>
      <c r="M1059" s="145"/>
      <c r="N1059" s="145"/>
      <c r="O1059" s="145"/>
      <c r="P1059" s="145"/>
      <c r="Q1059" s="145"/>
      <c r="R1059" s="145"/>
      <c r="S1059" s="145"/>
      <c r="T1059" s="145"/>
      <c r="U1059" s="145"/>
      <c r="V1059" s="145"/>
      <c r="W1059" s="145"/>
      <c r="X1059" s="145"/>
      <c r="Y1059" s="145"/>
      <c r="Z1059" s="145"/>
      <c r="AA1059" s="145"/>
      <c r="AB1059" s="145"/>
      <c r="AC1059" s="145"/>
      <c r="AD1059" s="145"/>
      <c r="AE1059" s="145"/>
      <c r="AF1059" s="145"/>
      <c r="AG1059" s="145"/>
      <c r="AH1059" s="145"/>
      <c r="AI1059" s="145"/>
      <c r="AJ1059" s="145"/>
      <c r="AK1059" s="145"/>
      <c r="AL1059" s="145"/>
      <c r="AM1059" s="145"/>
      <c r="AN1059" s="146"/>
    </row>
    <row collapsed="false" customFormat="false" customHeight="false" hidden="false" ht="15.75" outlineLevel="0" r="1060">
      <c r="A1060" s="55"/>
      <c r="B1060" s="55"/>
      <c r="C1060" s="55"/>
      <c r="D1060" s="55"/>
      <c r="E1060" s="148" t="s">
        <v>824</v>
      </c>
      <c r="F1060" s="120" t="s">
        <v>823</v>
      </c>
      <c r="G1060" s="55"/>
      <c r="H1060" s="55"/>
      <c r="I1060" s="55"/>
      <c r="J1060" s="55"/>
      <c r="K1060" s="55"/>
      <c r="L1060" s="55"/>
      <c r="M1060" s="145"/>
      <c r="N1060" s="145"/>
      <c r="O1060" s="145"/>
      <c r="P1060" s="145"/>
      <c r="Q1060" s="145"/>
      <c r="R1060" s="145"/>
      <c r="S1060" s="145"/>
      <c r="T1060" s="145"/>
      <c r="U1060" s="145"/>
      <c r="V1060" s="145"/>
      <c r="W1060" s="145"/>
      <c r="X1060" s="145"/>
      <c r="Y1060" s="145"/>
      <c r="Z1060" s="145"/>
      <c r="AA1060" s="145"/>
      <c r="AB1060" s="145"/>
      <c r="AC1060" s="145"/>
      <c r="AD1060" s="145"/>
      <c r="AE1060" s="145"/>
      <c r="AF1060" s="145"/>
      <c r="AG1060" s="145"/>
      <c r="AH1060" s="145"/>
      <c r="AI1060" s="145"/>
      <c r="AJ1060" s="145"/>
      <c r="AK1060" s="145"/>
      <c r="AL1060" s="145"/>
      <c r="AM1060" s="145"/>
      <c r="AN1060" s="146"/>
    </row>
    <row collapsed="false" customFormat="false" customHeight="true" hidden="false" ht="15.75" outlineLevel="0" r="1061">
      <c r="A1061" s="55" t="n">
        <v>571</v>
      </c>
      <c r="B1061" s="55" t="n">
        <v>8567</v>
      </c>
      <c r="C1061" s="55" t="s">
        <v>820</v>
      </c>
      <c r="D1061" s="55" t="s">
        <v>746</v>
      </c>
      <c r="E1061" s="148" t="s">
        <v>822</v>
      </c>
      <c r="F1061" s="120" t="s">
        <v>823</v>
      </c>
      <c r="G1061" s="55" t="s">
        <v>948</v>
      </c>
      <c r="H1061" s="55" t="n">
        <v>84</v>
      </c>
      <c r="I1061" s="55" t="s">
        <v>948</v>
      </c>
      <c r="J1061" s="55" t="n">
        <v>14</v>
      </c>
      <c r="K1061" s="55" t="s">
        <v>52</v>
      </c>
      <c r="L1061" s="55" t="s">
        <v>52</v>
      </c>
      <c r="M1061" s="145" t="n">
        <v>23663.3</v>
      </c>
      <c r="N1061" s="145" t="n">
        <v>23801.14</v>
      </c>
      <c r="O1061" s="145" t="n">
        <v>2745.07</v>
      </c>
      <c r="P1061" s="145" t="s">
        <v>680</v>
      </c>
      <c r="Q1061" s="145" t="n">
        <v>2216.8</v>
      </c>
      <c r="R1061" s="145" t="s">
        <v>680</v>
      </c>
      <c r="S1061" s="145" t="n">
        <v>2102.41</v>
      </c>
      <c r="T1061" s="145" t="s">
        <v>680</v>
      </c>
      <c r="U1061" s="145" t="n">
        <v>2542.68</v>
      </c>
      <c r="V1061" s="145" t="s">
        <v>680</v>
      </c>
      <c r="W1061" s="145" t="n">
        <v>1406.92</v>
      </c>
      <c r="X1061" s="145" t="s">
        <v>680</v>
      </c>
      <c r="Y1061" s="145" t="n">
        <v>1054.1</v>
      </c>
      <c r="Z1061" s="145" t="s">
        <v>680</v>
      </c>
      <c r="AA1061" s="145" t="n">
        <v>901.53</v>
      </c>
      <c r="AB1061" s="145" t="s">
        <v>680</v>
      </c>
      <c r="AC1061" s="145" t="n">
        <v>1536.37</v>
      </c>
      <c r="AD1061" s="145" t="s">
        <v>680</v>
      </c>
      <c r="AE1061" s="145" t="n">
        <v>1012.31</v>
      </c>
      <c r="AF1061" s="145" t="s">
        <v>680</v>
      </c>
      <c r="AG1061" s="145" t="n">
        <v>2387</v>
      </c>
      <c r="AH1061" s="145" t="s">
        <v>680</v>
      </c>
      <c r="AI1061" s="145" t="n">
        <v>2535.14</v>
      </c>
      <c r="AJ1061" s="145" t="s">
        <v>680</v>
      </c>
      <c r="AK1061" s="145" t="n">
        <v>2643.51</v>
      </c>
      <c r="AL1061" s="145" t="s">
        <v>680</v>
      </c>
      <c r="AM1061" s="145" t="n">
        <v>23083.84</v>
      </c>
      <c r="AN1061" s="146"/>
    </row>
    <row collapsed="false" customFormat="false" customHeight="false" hidden="false" ht="15.75" outlineLevel="0" r="1062">
      <c r="A1062" s="55"/>
      <c r="B1062" s="55"/>
      <c r="C1062" s="55"/>
      <c r="D1062" s="55"/>
      <c r="E1062" s="148" t="s">
        <v>824</v>
      </c>
      <c r="F1062" s="120" t="s">
        <v>823</v>
      </c>
      <c r="G1062" s="55"/>
      <c r="H1062" s="55"/>
      <c r="I1062" s="55"/>
      <c r="J1062" s="55"/>
      <c r="K1062" s="55"/>
      <c r="L1062" s="55"/>
      <c r="M1062" s="145"/>
      <c r="N1062" s="145"/>
      <c r="O1062" s="145"/>
      <c r="P1062" s="145"/>
      <c r="Q1062" s="145"/>
      <c r="R1062" s="145"/>
      <c r="S1062" s="145"/>
      <c r="T1062" s="145"/>
      <c r="U1062" s="145"/>
      <c r="V1062" s="145"/>
      <c r="W1062" s="145"/>
      <c r="X1062" s="145"/>
      <c r="Y1062" s="145"/>
      <c r="Z1062" s="145"/>
      <c r="AA1062" s="145"/>
      <c r="AB1062" s="145"/>
      <c r="AC1062" s="145"/>
      <c r="AD1062" s="145"/>
      <c r="AE1062" s="145"/>
      <c r="AF1062" s="145"/>
      <c r="AG1062" s="145"/>
      <c r="AH1062" s="145"/>
      <c r="AI1062" s="145"/>
      <c r="AJ1062" s="145"/>
      <c r="AK1062" s="145"/>
      <c r="AL1062" s="145"/>
      <c r="AM1062" s="145"/>
      <c r="AN1062" s="146"/>
    </row>
    <row collapsed="false" customFormat="false" customHeight="true" hidden="false" ht="15.75" outlineLevel="0" r="1063">
      <c r="A1063" s="55" t="n">
        <v>572</v>
      </c>
      <c r="B1063" s="55" t="n">
        <v>8568</v>
      </c>
      <c r="C1063" s="55" t="s">
        <v>820</v>
      </c>
      <c r="D1063" s="55" t="s">
        <v>749</v>
      </c>
      <c r="E1063" s="148" t="s">
        <v>822</v>
      </c>
      <c r="F1063" s="120" t="s">
        <v>823</v>
      </c>
      <c r="G1063" s="55"/>
      <c r="H1063" s="55" t="n">
        <v>24</v>
      </c>
      <c r="I1063" s="55"/>
      <c r="J1063" s="55" t="n">
        <v>4</v>
      </c>
      <c r="K1063" s="55" t="s">
        <v>52</v>
      </c>
      <c r="L1063" s="55" t="s">
        <v>52</v>
      </c>
      <c r="M1063" s="145" t="n">
        <v>2579</v>
      </c>
      <c r="N1063" s="145" t="n">
        <v>2481</v>
      </c>
      <c r="O1063" s="145" t="n">
        <v>265</v>
      </c>
      <c r="P1063" s="145" t="s">
        <v>680</v>
      </c>
      <c r="Q1063" s="145" t="n">
        <v>200</v>
      </c>
      <c r="R1063" s="145" t="s">
        <v>680</v>
      </c>
      <c r="S1063" s="145" t="n">
        <v>217</v>
      </c>
      <c r="T1063" s="145" t="s">
        <v>680</v>
      </c>
      <c r="U1063" s="145" t="n">
        <v>183</v>
      </c>
      <c r="V1063" s="145" t="s">
        <v>680</v>
      </c>
      <c r="W1063" s="145" t="n">
        <v>163</v>
      </c>
      <c r="X1063" s="145" t="s">
        <v>680</v>
      </c>
      <c r="Y1063" s="145" t="n">
        <v>161</v>
      </c>
      <c r="Z1063" s="145" t="s">
        <v>680</v>
      </c>
      <c r="AA1063" s="145" t="n">
        <v>137</v>
      </c>
      <c r="AB1063" s="145" t="s">
        <v>680</v>
      </c>
      <c r="AC1063" s="145" t="n">
        <v>184</v>
      </c>
      <c r="AD1063" s="145" t="s">
        <v>680</v>
      </c>
      <c r="AE1063" s="145" t="n">
        <v>163</v>
      </c>
      <c r="AF1063" s="145" t="s">
        <v>680</v>
      </c>
      <c r="AG1063" s="145" t="n">
        <v>189</v>
      </c>
      <c r="AH1063" s="145" t="s">
        <v>680</v>
      </c>
      <c r="AI1063" s="145" t="n">
        <v>190</v>
      </c>
      <c r="AJ1063" s="145" t="s">
        <v>680</v>
      </c>
      <c r="AK1063" s="145" t="n">
        <v>273</v>
      </c>
      <c r="AL1063" s="145" t="s">
        <v>680</v>
      </c>
      <c r="AM1063" s="145" t="n">
        <v>2325</v>
      </c>
      <c r="AN1063" s="146"/>
    </row>
    <row collapsed="false" customFormat="false" customHeight="false" hidden="false" ht="15.75" outlineLevel="0" r="1064">
      <c r="A1064" s="55"/>
      <c r="B1064" s="55"/>
      <c r="C1064" s="55"/>
      <c r="D1064" s="55"/>
      <c r="E1064" s="148" t="s">
        <v>824</v>
      </c>
      <c r="F1064" s="120" t="s">
        <v>823</v>
      </c>
      <c r="G1064" s="55"/>
      <c r="H1064" s="55"/>
      <c r="I1064" s="55"/>
      <c r="J1064" s="55"/>
      <c r="K1064" s="55"/>
      <c r="L1064" s="55"/>
      <c r="M1064" s="145"/>
      <c r="N1064" s="145"/>
      <c r="O1064" s="145"/>
      <c r="P1064" s="145"/>
      <c r="Q1064" s="145"/>
      <c r="R1064" s="145"/>
      <c r="S1064" s="145"/>
      <c r="T1064" s="145"/>
      <c r="U1064" s="145"/>
      <c r="V1064" s="145"/>
      <c r="W1064" s="145"/>
      <c r="X1064" s="145"/>
      <c r="Y1064" s="145"/>
      <c r="Z1064" s="145"/>
      <c r="AA1064" s="145"/>
      <c r="AB1064" s="145"/>
      <c r="AC1064" s="145"/>
      <c r="AD1064" s="145"/>
      <c r="AE1064" s="145"/>
      <c r="AF1064" s="145"/>
      <c r="AG1064" s="145"/>
      <c r="AH1064" s="145"/>
      <c r="AI1064" s="145"/>
      <c r="AJ1064" s="145"/>
      <c r="AK1064" s="145"/>
      <c r="AL1064" s="145"/>
      <c r="AM1064" s="145"/>
      <c r="AN1064" s="146"/>
    </row>
    <row collapsed="false" customFormat="false" customHeight="true" hidden="false" ht="15.75" outlineLevel="0" r="1065">
      <c r="A1065" s="55" t="n">
        <v>573</v>
      </c>
      <c r="B1065" s="55" t="n">
        <v>8569</v>
      </c>
      <c r="C1065" s="55" t="s">
        <v>820</v>
      </c>
      <c r="D1065" s="55" t="s">
        <v>666</v>
      </c>
      <c r="E1065" s="148" t="s">
        <v>822</v>
      </c>
      <c r="F1065" s="120" t="s">
        <v>823</v>
      </c>
      <c r="G1065" s="55"/>
      <c r="H1065" s="55" t="n">
        <v>230</v>
      </c>
      <c r="I1065" s="55" t="s">
        <v>897</v>
      </c>
      <c r="J1065" s="55" t="n">
        <v>6</v>
      </c>
      <c r="K1065" s="55" t="s">
        <v>52</v>
      </c>
      <c r="L1065" s="55" t="s">
        <v>52</v>
      </c>
      <c r="M1065" s="120" t="n">
        <v>142667</v>
      </c>
      <c r="N1065" s="120" t="n">
        <v>131090</v>
      </c>
      <c r="O1065" s="197" t="n">
        <v>13407</v>
      </c>
      <c r="P1065" s="197" t="s">
        <v>319</v>
      </c>
      <c r="Q1065" s="197" t="n">
        <v>10557</v>
      </c>
      <c r="R1065" s="197" t="s">
        <v>319</v>
      </c>
      <c r="S1065" s="197" t="n">
        <v>9857</v>
      </c>
      <c r="T1065" s="197" t="s">
        <v>319</v>
      </c>
      <c r="U1065" s="197" t="n">
        <v>9045</v>
      </c>
      <c r="V1065" s="197" t="s">
        <v>319</v>
      </c>
      <c r="W1065" s="197" t="n">
        <v>7872</v>
      </c>
      <c r="X1065" s="197" t="s">
        <v>319</v>
      </c>
      <c r="Y1065" s="197" t="n">
        <v>7314</v>
      </c>
      <c r="Z1065" s="197" t="s">
        <v>319</v>
      </c>
      <c r="AA1065" s="197" t="n">
        <v>7545</v>
      </c>
      <c r="AB1065" s="197" t="s">
        <v>319</v>
      </c>
      <c r="AC1065" s="197" t="n">
        <v>6213</v>
      </c>
      <c r="AD1065" s="197" t="s">
        <v>319</v>
      </c>
      <c r="AE1065" s="197" t="n">
        <v>7442</v>
      </c>
      <c r="AF1065" s="197" t="s">
        <v>319</v>
      </c>
      <c r="AG1065" s="197" t="n">
        <v>8861</v>
      </c>
      <c r="AH1065" s="197" t="s">
        <v>319</v>
      </c>
      <c r="AI1065" s="197" t="n">
        <v>11638</v>
      </c>
      <c r="AJ1065" s="197" t="s">
        <v>319</v>
      </c>
      <c r="AK1065" s="197" t="n">
        <v>9950</v>
      </c>
      <c r="AL1065" s="197" t="s">
        <v>319</v>
      </c>
      <c r="AM1065" s="197" t="n">
        <v>109701</v>
      </c>
      <c r="AN1065" s="146"/>
    </row>
    <row collapsed="false" customFormat="false" customHeight="false" hidden="false" ht="15.75" outlineLevel="0" r="1066">
      <c r="A1066" s="55"/>
      <c r="B1066" s="55"/>
      <c r="C1066" s="55"/>
      <c r="D1066" s="55"/>
      <c r="E1066" s="148" t="s">
        <v>824</v>
      </c>
      <c r="F1066" s="120" t="s">
        <v>823</v>
      </c>
      <c r="G1066" s="55"/>
      <c r="H1066" s="55"/>
      <c r="I1066" s="55"/>
      <c r="J1066" s="55"/>
      <c r="K1066" s="55"/>
      <c r="L1066" s="55"/>
      <c r="M1066" s="279"/>
      <c r="N1066" s="279"/>
      <c r="O1066" s="279"/>
      <c r="P1066" s="279"/>
      <c r="Q1066" s="279"/>
      <c r="R1066" s="279"/>
      <c r="S1066" s="279"/>
      <c r="T1066" s="279"/>
      <c r="U1066" s="279"/>
      <c r="V1066" s="279"/>
      <c r="W1066" s="279"/>
      <c r="X1066" s="279"/>
      <c r="Y1066" s="279"/>
      <c r="Z1066" s="279"/>
      <c r="AA1066" s="279"/>
      <c r="AB1066" s="279"/>
      <c r="AC1066" s="279"/>
      <c r="AD1066" s="279"/>
      <c r="AE1066" s="279"/>
      <c r="AF1066" s="279"/>
      <c r="AG1066" s="279"/>
      <c r="AH1066" s="279"/>
      <c r="AI1066" s="279"/>
      <c r="AJ1066" s="279"/>
      <c r="AK1066" s="279"/>
      <c r="AL1066" s="279"/>
      <c r="AM1066" s="279"/>
      <c r="AN1066" s="146"/>
    </row>
    <row collapsed="false" customFormat="false" customHeight="true" hidden="false" ht="15.75" outlineLevel="0" r="1067">
      <c r="A1067" s="55" t="n">
        <v>574</v>
      </c>
      <c r="B1067" s="55" t="n">
        <v>8570</v>
      </c>
      <c r="C1067" s="55" t="s">
        <v>820</v>
      </c>
      <c r="D1067" s="55" t="s">
        <v>750</v>
      </c>
      <c r="E1067" s="148" t="s">
        <v>824</v>
      </c>
      <c r="F1067" s="120" t="s">
        <v>823</v>
      </c>
      <c r="G1067" s="145" t="s">
        <v>859</v>
      </c>
      <c r="H1067" s="145" t="n">
        <v>50</v>
      </c>
      <c r="I1067" s="145"/>
      <c r="J1067" s="145"/>
      <c r="K1067" s="145" t="s">
        <v>52</v>
      </c>
      <c r="L1067" s="145" t="s">
        <v>52</v>
      </c>
      <c r="M1067" s="145" t="n">
        <v>4036</v>
      </c>
      <c r="N1067" s="145" t="n">
        <v>4772</v>
      </c>
      <c r="O1067" s="145" t="n">
        <v>472</v>
      </c>
      <c r="P1067" s="145" t="s">
        <v>680</v>
      </c>
      <c r="Q1067" s="145" t="n">
        <v>555</v>
      </c>
      <c r="R1067" s="145" t="s">
        <v>680</v>
      </c>
      <c r="S1067" s="145" t="n">
        <v>273</v>
      </c>
      <c r="T1067" s="145" t="s">
        <v>680</v>
      </c>
      <c r="U1067" s="145" t="n">
        <v>318</v>
      </c>
      <c r="V1067" s="145" t="s">
        <v>680</v>
      </c>
      <c r="W1067" s="145" t="n">
        <v>197</v>
      </c>
      <c r="X1067" s="145" t="s">
        <v>680</v>
      </c>
      <c r="Y1067" s="145" t="n">
        <v>174</v>
      </c>
      <c r="Z1067" s="145" t="s">
        <v>680</v>
      </c>
      <c r="AA1067" s="145" t="n">
        <v>123</v>
      </c>
      <c r="AB1067" s="145" t="s">
        <v>680</v>
      </c>
      <c r="AC1067" s="145" t="n">
        <v>164</v>
      </c>
      <c r="AD1067" s="145" t="s">
        <v>680</v>
      </c>
      <c r="AE1067" s="145" t="n">
        <v>269</v>
      </c>
      <c r="AF1067" s="145" t="s">
        <v>680</v>
      </c>
      <c r="AG1067" s="145" t="n">
        <v>293</v>
      </c>
      <c r="AH1067" s="145" t="s">
        <v>680</v>
      </c>
      <c r="AI1067" s="145" t="n">
        <v>394</v>
      </c>
      <c r="AJ1067" s="145" t="s">
        <v>680</v>
      </c>
      <c r="AK1067" s="145" t="n">
        <v>408</v>
      </c>
      <c r="AL1067" s="145" t="s">
        <v>680</v>
      </c>
      <c r="AM1067" s="145" t="n">
        <v>3640</v>
      </c>
      <c r="AN1067" s="146"/>
    </row>
    <row collapsed="false" customFormat="false" customHeight="false" hidden="false" ht="15.75" outlineLevel="0" r="1068">
      <c r="A1068" s="55"/>
      <c r="B1068" s="55"/>
      <c r="C1068" s="55"/>
      <c r="D1068" s="55"/>
      <c r="E1068" s="148"/>
      <c r="F1068" s="120"/>
      <c r="G1068" s="145"/>
      <c r="H1068" s="145"/>
      <c r="I1068" s="145"/>
      <c r="J1068" s="145"/>
      <c r="K1068" s="145"/>
      <c r="L1068" s="145"/>
      <c r="M1068" s="145"/>
      <c r="N1068" s="145"/>
      <c r="O1068" s="145"/>
      <c r="P1068" s="145" t="s">
        <v>680</v>
      </c>
      <c r="Q1068" s="145"/>
      <c r="R1068" s="145" t="s">
        <v>680</v>
      </c>
      <c r="S1068" s="145"/>
      <c r="T1068" s="145" t="s">
        <v>680</v>
      </c>
      <c r="U1068" s="145"/>
      <c r="V1068" s="145" t="s">
        <v>680</v>
      </c>
      <c r="W1068" s="145"/>
      <c r="X1068" s="145" t="s">
        <v>680</v>
      </c>
      <c r="Y1068" s="145"/>
      <c r="Z1068" s="145" t="s">
        <v>680</v>
      </c>
      <c r="AA1068" s="145"/>
      <c r="AB1068" s="145" t="s">
        <v>680</v>
      </c>
      <c r="AC1068" s="145"/>
      <c r="AD1068" s="145" t="s">
        <v>680</v>
      </c>
      <c r="AE1068" s="145"/>
      <c r="AF1068" s="145" t="s">
        <v>680</v>
      </c>
      <c r="AG1068" s="145"/>
      <c r="AH1068" s="145" t="s">
        <v>680</v>
      </c>
      <c r="AI1068" s="145"/>
      <c r="AJ1068" s="145" t="s">
        <v>680</v>
      </c>
      <c r="AK1068" s="145"/>
      <c r="AL1068" s="145" t="s">
        <v>680</v>
      </c>
      <c r="AM1068" s="145" t="n">
        <v>0</v>
      </c>
      <c r="AN1068" s="146"/>
    </row>
    <row collapsed="false" customFormat="false" customHeight="true" hidden="false" ht="15.75" outlineLevel="0" r="1069">
      <c r="A1069" s="55" t="n">
        <v>575</v>
      </c>
      <c r="B1069" s="55" t="n">
        <v>8571</v>
      </c>
      <c r="C1069" s="55" t="s">
        <v>820</v>
      </c>
      <c r="D1069" s="55" t="s">
        <v>750</v>
      </c>
      <c r="E1069" s="148" t="s">
        <v>822</v>
      </c>
      <c r="F1069" s="120" t="s">
        <v>823</v>
      </c>
      <c r="G1069" s="145"/>
      <c r="H1069" s="145"/>
      <c r="I1069" s="145"/>
      <c r="J1069" s="145"/>
      <c r="K1069" s="145" t="s">
        <v>52</v>
      </c>
      <c r="L1069" s="145" t="s">
        <v>52</v>
      </c>
      <c r="M1069" s="145" t="n">
        <v>4525</v>
      </c>
      <c r="N1069" s="145" t="n">
        <v>4558</v>
      </c>
      <c r="O1069" s="145" t="n">
        <v>1944</v>
      </c>
      <c r="P1069" s="145" t="s">
        <v>680</v>
      </c>
      <c r="Q1069" s="145" t="n">
        <v>1881</v>
      </c>
      <c r="R1069" s="145" t="s">
        <v>680</v>
      </c>
      <c r="S1069" s="145" t="n">
        <v>1171</v>
      </c>
      <c r="T1069" s="145" t="s">
        <v>680</v>
      </c>
      <c r="U1069" s="145" t="n">
        <v>1693</v>
      </c>
      <c r="V1069" s="145" t="s">
        <v>680</v>
      </c>
      <c r="W1069" s="145" t="n">
        <v>1309</v>
      </c>
      <c r="X1069" s="145" t="s">
        <v>680</v>
      </c>
      <c r="Y1069" s="145" t="n">
        <v>1379</v>
      </c>
      <c r="Z1069" s="145" t="s">
        <v>680</v>
      </c>
      <c r="AA1069" s="145" t="n">
        <v>1150</v>
      </c>
      <c r="AB1069" s="145" t="s">
        <v>680</v>
      </c>
      <c r="AC1069" s="145" t="n">
        <v>1085</v>
      </c>
      <c r="AD1069" s="145" t="s">
        <v>680</v>
      </c>
      <c r="AE1069" s="145" t="n">
        <v>1352</v>
      </c>
      <c r="AF1069" s="145" t="s">
        <v>680</v>
      </c>
      <c r="AG1069" s="145" t="n">
        <v>1268</v>
      </c>
      <c r="AH1069" s="145" t="s">
        <v>680</v>
      </c>
      <c r="AI1069" s="145" t="n">
        <v>1410</v>
      </c>
      <c r="AJ1069" s="145" t="s">
        <v>680</v>
      </c>
      <c r="AK1069" s="145" t="n">
        <v>1830</v>
      </c>
      <c r="AL1069" s="145" t="s">
        <v>680</v>
      </c>
      <c r="AM1069" s="145" t="n">
        <v>17472</v>
      </c>
      <c r="AN1069" s="146"/>
    </row>
    <row collapsed="false" customFormat="false" customHeight="false" hidden="false" ht="15.75" outlineLevel="0" r="1070">
      <c r="A1070" s="55"/>
      <c r="B1070" s="55"/>
      <c r="C1070" s="55"/>
      <c r="D1070" s="55"/>
      <c r="E1070" s="148" t="s">
        <v>824</v>
      </c>
      <c r="F1070" s="120" t="s">
        <v>823</v>
      </c>
      <c r="G1070" s="145" t="s">
        <v>859</v>
      </c>
      <c r="H1070" s="145" t="n">
        <v>90</v>
      </c>
      <c r="I1070" s="145"/>
      <c r="J1070" s="145"/>
      <c r="K1070" s="145" t="s">
        <v>52</v>
      </c>
      <c r="L1070" s="145" t="s">
        <v>52</v>
      </c>
      <c r="M1070" s="145" t="n">
        <v>22154</v>
      </c>
      <c r="N1070" s="145" t="n">
        <v>18122</v>
      </c>
      <c r="O1070" s="145" t="n">
        <v>384</v>
      </c>
      <c r="P1070" s="145" t="s">
        <v>680</v>
      </c>
      <c r="Q1070" s="145" t="n">
        <v>424</v>
      </c>
      <c r="R1070" s="145" t="s">
        <v>680</v>
      </c>
      <c r="S1070" s="145" t="n">
        <v>274</v>
      </c>
      <c r="T1070" s="145" t="s">
        <v>680</v>
      </c>
      <c r="U1070" s="145" t="n">
        <v>411</v>
      </c>
      <c r="V1070" s="145" t="s">
        <v>680</v>
      </c>
      <c r="W1070" s="145" t="n">
        <v>359</v>
      </c>
      <c r="X1070" s="145" t="s">
        <v>680</v>
      </c>
      <c r="Y1070" s="145" t="n">
        <v>374</v>
      </c>
      <c r="Z1070" s="145" t="s">
        <v>680</v>
      </c>
      <c r="AA1070" s="145" t="n">
        <v>316</v>
      </c>
      <c r="AB1070" s="145" t="s">
        <v>680</v>
      </c>
      <c r="AC1070" s="145" t="n">
        <v>326</v>
      </c>
      <c r="AD1070" s="145" t="s">
        <v>680</v>
      </c>
      <c r="AE1070" s="145" t="n">
        <v>386</v>
      </c>
      <c r="AF1070" s="145" t="s">
        <v>680</v>
      </c>
      <c r="AG1070" s="145" t="n">
        <v>364</v>
      </c>
      <c r="AH1070" s="145" t="s">
        <v>680</v>
      </c>
      <c r="AI1070" s="145" t="n">
        <v>346</v>
      </c>
      <c r="AJ1070" s="145" t="s">
        <v>680</v>
      </c>
      <c r="AK1070" s="145" t="n">
        <v>367</v>
      </c>
      <c r="AL1070" s="145" t="s">
        <v>680</v>
      </c>
      <c r="AM1070" s="145" t="n">
        <v>4331</v>
      </c>
      <c r="AN1070" s="146"/>
    </row>
    <row collapsed="false" customFormat="false" customHeight="true" hidden="false" ht="15.75" outlineLevel="0" r="1071">
      <c r="A1071" s="55" t="n">
        <v>576</v>
      </c>
      <c r="B1071" s="55" t="n">
        <v>8572</v>
      </c>
      <c r="C1071" s="55" t="s">
        <v>820</v>
      </c>
      <c r="D1071" s="55" t="s">
        <v>750</v>
      </c>
      <c r="E1071" s="148" t="s">
        <v>822</v>
      </c>
      <c r="F1071" s="120" t="s">
        <v>823</v>
      </c>
      <c r="G1071" s="145"/>
      <c r="H1071" s="145"/>
      <c r="I1071" s="145"/>
      <c r="J1071" s="145"/>
      <c r="K1071" s="145" t="s">
        <v>52</v>
      </c>
      <c r="L1071" s="145" t="s">
        <v>52</v>
      </c>
      <c r="M1071" s="145" t="n">
        <v>17030</v>
      </c>
      <c r="N1071" s="145" t="n">
        <v>15602</v>
      </c>
      <c r="O1071" s="145" t="n">
        <v>2475</v>
      </c>
      <c r="P1071" s="145" t="s">
        <v>680</v>
      </c>
      <c r="Q1071" s="145" t="n">
        <v>2523</v>
      </c>
      <c r="R1071" s="145" t="s">
        <v>680</v>
      </c>
      <c r="S1071" s="145" t="n">
        <v>1133</v>
      </c>
      <c r="T1071" s="145" t="s">
        <v>680</v>
      </c>
      <c r="U1071" s="145" t="n">
        <v>1625</v>
      </c>
      <c r="V1071" s="145" t="s">
        <v>680</v>
      </c>
      <c r="W1071" s="145" t="n">
        <v>1322</v>
      </c>
      <c r="X1071" s="145" t="s">
        <v>680</v>
      </c>
      <c r="Y1071" s="145" t="n">
        <v>1467</v>
      </c>
      <c r="Z1071" s="145" t="s">
        <v>680</v>
      </c>
      <c r="AA1071" s="145" t="n">
        <v>1267</v>
      </c>
      <c r="AB1071" s="145" t="s">
        <v>680</v>
      </c>
      <c r="AC1071" s="145" t="n">
        <v>1212</v>
      </c>
      <c r="AD1071" s="145" t="s">
        <v>680</v>
      </c>
      <c r="AE1071" s="145" t="n">
        <v>1248</v>
      </c>
      <c r="AF1071" s="145" t="s">
        <v>680</v>
      </c>
      <c r="AG1071" s="145" t="n">
        <v>1254</v>
      </c>
      <c r="AH1071" s="145" t="s">
        <v>680</v>
      </c>
      <c r="AI1071" s="145" t="n">
        <v>1217</v>
      </c>
      <c r="AJ1071" s="145" t="s">
        <v>680</v>
      </c>
      <c r="AK1071" s="145" t="n">
        <v>1439</v>
      </c>
      <c r="AL1071" s="145" t="s">
        <v>680</v>
      </c>
      <c r="AM1071" s="145" t="n">
        <v>18182</v>
      </c>
      <c r="AN1071" s="146"/>
    </row>
    <row collapsed="false" customFormat="false" customHeight="false" hidden="false" ht="15.75" outlineLevel="0" r="1072">
      <c r="A1072" s="55"/>
      <c r="B1072" s="55"/>
      <c r="C1072" s="55"/>
      <c r="D1072" s="55"/>
      <c r="E1072" s="148" t="s">
        <v>824</v>
      </c>
      <c r="F1072" s="120" t="s">
        <v>823</v>
      </c>
      <c r="G1072" s="145" t="s">
        <v>859</v>
      </c>
      <c r="H1072" s="145" t="n">
        <v>234</v>
      </c>
      <c r="I1072" s="145"/>
      <c r="J1072" s="145"/>
      <c r="K1072" s="145" t="s">
        <v>52</v>
      </c>
      <c r="L1072" s="145" t="s">
        <v>52</v>
      </c>
      <c r="M1072" s="145" t="n">
        <v>27910</v>
      </c>
      <c r="N1072" s="145" t="n">
        <v>33469</v>
      </c>
      <c r="O1072" s="145" t="n">
        <v>1291</v>
      </c>
      <c r="P1072" s="145" t="s">
        <v>680</v>
      </c>
      <c r="Q1072" s="145" t="n">
        <v>1426</v>
      </c>
      <c r="R1072" s="145" t="s">
        <v>680</v>
      </c>
      <c r="S1072" s="145" t="n">
        <v>943</v>
      </c>
      <c r="T1072" s="145" t="s">
        <v>680</v>
      </c>
      <c r="U1072" s="145" t="n">
        <v>1393</v>
      </c>
      <c r="V1072" s="145" t="s">
        <v>680</v>
      </c>
      <c r="W1072" s="145" t="n">
        <v>1222</v>
      </c>
      <c r="X1072" s="145" t="s">
        <v>680</v>
      </c>
      <c r="Y1072" s="145" t="n">
        <v>1308</v>
      </c>
      <c r="Z1072" s="145" t="s">
        <v>680</v>
      </c>
      <c r="AA1072" s="145" t="n">
        <v>1146</v>
      </c>
      <c r="AB1072" s="145" t="s">
        <v>680</v>
      </c>
      <c r="AC1072" s="145" t="n">
        <v>986</v>
      </c>
      <c r="AD1072" s="145" t="s">
        <v>680</v>
      </c>
      <c r="AE1072" s="145" t="n">
        <v>1053</v>
      </c>
      <c r="AF1072" s="145" t="s">
        <v>680</v>
      </c>
      <c r="AG1072" s="145" t="n">
        <v>1414</v>
      </c>
      <c r="AH1072" s="145" t="s">
        <v>680</v>
      </c>
      <c r="AI1072" s="145" t="n">
        <v>1200</v>
      </c>
      <c r="AJ1072" s="145" t="s">
        <v>680</v>
      </c>
      <c r="AK1072" s="145" t="n">
        <v>1329</v>
      </c>
      <c r="AL1072" s="145" t="s">
        <v>680</v>
      </c>
      <c r="AM1072" s="145" t="n">
        <v>14711</v>
      </c>
      <c r="AN1072" s="146"/>
    </row>
    <row collapsed="false" customFormat="false" customHeight="true" hidden="false" ht="15.75" outlineLevel="0" r="1073">
      <c r="A1073" s="55" t="n">
        <v>577</v>
      </c>
      <c r="B1073" s="55" t="n">
        <v>8573</v>
      </c>
      <c r="C1073" s="55" t="s">
        <v>820</v>
      </c>
      <c r="D1073" s="55" t="s">
        <v>750</v>
      </c>
      <c r="E1073" s="148" t="s">
        <v>824</v>
      </c>
      <c r="F1073" s="120" t="s">
        <v>823</v>
      </c>
      <c r="G1073" s="145" t="s">
        <v>859</v>
      </c>
      <c r="H1073" s="145" t="n">
        <v>70</v>
      </c>
      <c r="I1073" s="145"/>
      <c r="J1073" s="145"/>
      <c r="K1073" s="145" t="s">
        <v>52</v>
      </c>
      <c r="L1073" s="145" t="s">
        <v>52</v>
      </c>
      <c r="M1073" s="145" t="n">
        <v>8428</v>
      </c>
      <c r="N1073" s="145" t="n">
        <v>5441</v>
      </c>
      <c r="O1073" s="145" t="n">
        <v>431</v>
      </c>
      <c r="P1073" s="145" t="s">
        <v>680</v>
      </c>
      <c r="Q1073" s="145" t="n">
        <v>529</v>
      </c>
      <c r="R1073" s="145" t="s">
        <v>680</v>
      </c>
      <c r="S1073" s="145" t="n">
        <v>269</v>
      </c>
      <c r="T1073" s="145" t="s">
        <v>680</v>
      </c>
      <c r="U1073" s="145" t="n">
        <v>334</v>
      </c>
      <c r="V1073" s="145" t="s">
        <v>680</v>
      </c>
      <c r="W1073" s="145" t="n">
        <v>279</v>
      </c>
      <c r="X1073" s="145" t="s">
        <v>680</v>
      </c>
      <c r="Y1073" s="145" t="n">
        <v>182</v>
      </c>
      <c r="Z1073" s="145" t="s">
        <v>680</v>
      </c>
      <c r="AA1073" s="145" t="n">
        <v>163</v>
      </c>
      <c r="AB1073" s="145" t="s">
        <v>680</v>
      </c>
      <c r="AC1073" s="145" t="n">
        <v>168</v>
      </c>
      <c r="AD1073" s="145" t="s">
        <v>680</v>
      </c>
      <c r="AE1073" s="145" t="n">
        <v>256</v>
      </c>
      <c r="AF1073" s="145" t="s">
        <v>680</v>
      </c>
      <c r="AG1073" s="145" t="n">
        <v>240</v>
      </c>
      <c r="AH1073" s="145" t="s">
        <v>680</v>
      </c>
      <c r="AI1073" s="145" t="n">
        <v>264</v>
      </c>
      <c r="AJ1073" s="145" t="s">
        <v>680</v>
      </c>
      <c r="AK1073" s="145" t="n">
        <v>369</v>
      </c>
      <c r="AL1073" s="145" t="s">
        <v>680</v>
      </c>
      <c r="AM1073" s="145" t="n">
        <v>3484</v>
      </c>
      <c r="AN1073" s="146"/>
    </row>
    <row collapsed="false" customFormat="false" customHeight="false" hidden="false" ht="15.75" outlineLevel="0" r="1074">
      <c r="A1074" s="55"/>
      <c r="B1074" s="55"/>
      <c r="C1074" s="55"/>
      <c r="D1074" s="55"/>
      <c r="E1074" s="148"/>
      <c r="F1074" s="120"/>
      <c r="G1074" s="145"/>
      <c r="H1074" s="145"/>
      <c r="I1074" s="145"/>
      <c r="J1074" s="145"/>
      <c r="K1074" s="145"/>
      <c r="L1074" s="145"/>
      <c r="M1074" s="145"/>
      <c r="N1074" s="145"/>
      <c r="O1074" s="145"/>
      <c r="P1074" s="145" t="s">
        <v>680</v>
      </c>
      <c r="Q1074" s="145"/>
      <c r="R1074" s="145" t="s">
        <v>680</v>
      </c>
      <c r="S1074" s="145"/>
      <c r="T1074" s="145" t="s">
        <v>680</v>
      </c>
      <c r="U1074" s="145"/>
      <c r="V1074" s="145" t="s">
        <v>680</v>
      </c>
      <c r="W1074" s="145"/>
      <c r="X1074" s="145" t="s">
        <v>680</v>
      </c>
      <c r="Y1074" s="145"/>
      <c r="Z1074" s="145" t="s">
        <v>680</v>
      </c>
      <c r="AA1074" s="145"/>
      <c r="AB1074" s="145" t="s">
        <v>680</v>
      </c>
      <c r="AC1074" s="145"/>
      <c r="AD1074" s="145" t="s">
        <v>680</v>
      </c>
      <c r="AE1074" s="145"/>
      <c r="AF1074" s="145" t="s">
        <v>680</v>
      </c>
      <c r="AG1074" s="145"/>
      <c r="AH1074" s="145" t="s">
        <v>680</v>
      </c>
      <c r="AI1074" s="145"/>
      <c r="AJ1074" s="145" t="s">
        <v>680</v>
      </c>
      <c r="AK1074" s="145"/>
      <c r="AL1074" s="145" t="s">
        <v>680</v>
      </c>
      <c r="AM1074" s="145" t="n">
        <v>0</v>
      </c>
      <c r="AN1074" s="146"/>
    </row>
    <row collapsed="false" customFormat="false" customHeight="true" hidden="false" ht="15.75" outlineLevel="0" r="1075">
      <c r="A1075" s="55" t="n">
        <v>578</v>
      </c>
      <c r="B1075" s="55" t="n">
        <v>8574</v>
      </c>
      <c r="C1075" s="55" t="s">
        <v>820</v>
      </c>
      <c r="D1075" s="55" t="s">
        <v>750</v>
      </c>
      <c r="E1075" s="148" t="s">
        <v>824</v>
      </c>
      <c r="F1075" s="120" t="s">
        <v>823</v>
      </c>
      <c r="G1075" s="145" t="s">
        <v>859</v>
      </c>
      <c r="H1075" s="145" t="n">
        <v>50</v>
      </c>
      <c r="I1075" s="145"/>
      <c r="J1075" s="145"/>
      <c r="K1075" s="145" t="s">
        <v>52</v>
      </c>
      <c r="L1075" s="145" t="s">
        <v>52</v>
      </c>
      <c r="M1075" s="145" t="n">
        <v>4530</v>
      </c>
      <c r="N1075" s="145" t="n">
        <v>3273</v>
      </c>
      <c r="O1075" s="145" t="n">
        <v>320</v>
      </c>
      <c r="P1075" s="145" t="s">
        <v>680</v>
      </c>
      <c r="Q1075" s="145" t="n">
        <v>318</v>
      </c>
      <c r="R1075" s="145" t="s">
        <v>680</v>
      </c>
      <c r="S1075" s="145" t="n">
        <v>155</v>
      </c>
      <c r="T1075" s="145" t="s">
        <v>680</v>
      </c>
      <c r="U1075" s="145" t="n">
        <v>223</v>
      </c>
      <c r="V1075" s="145" t="s">
        <v>680</v>
      </c>
      <c r="W1075" s="145" t="n">
        <v>196</v>
      </c>
      <c r="X1075" s="145" t="s">
        <v>680</v>
      </c>
      <c r="Y1075" s="145" t="n">
        <v>214</v>
      </c>
      <c r="Z1075" s="145" t="s">
        <v>680</v>
      </c>
      <c r="AA1075" s="145" t="n">
        <v>200</v>
      </c>
      <c r="AB1075" s="145" t="s">
        <v>680</v>
      </c>
      <c r="AC1075" s="145" t="n">
        <v>199</v>
      </c>
      <c r="AD1075" s="145" t="s">
        <v>680</v>
      </c>
      <c r="AE1075" s="145" t="n">
        <v>247</v>
      </c>
      <c r="AF1075" s="145" t="s">
        <v>680</v>
      </c>
      <c r="AG1075" s="145" t="n">
        <v>232</v>
      </c>
      <c r="AH1075" s="145" t="s">
        <v>680</v>
      </c>
      <c r="AI1075" s="145" t="n">
        <v>258</v>
      </c>
      <c r="AJ1075" s="145" t="s">
        <v>680</v>
      </c>
      <c r="AK1075" s="145" t="n">
        <v>280</v>
      </c>
      <c r="AL1075" s="145" t="s">
        <v>680</v>
      </c>
      <c r="AM1075" s="145" t="n">
        <v>2842</v>
      </c>
      <c r="AN1075" s="146"/>
    </row>
    <row collapsed="false" customFormat="false" customHeight="false" hidden="false" ht="15.75" outlineLevel="0" r="1076">
      <c r="A1076" s="55"/>
      <c r="B1076" s="55"/>
      <c r="C1076" s="55"/>
      <c r="D1076" s="55"/>
      <c r="E1076" s="148"/>
      <c r="F1076" s="120"/>
      <c r="G1076" s="145"/>
      <c r="H1076" s="145"/>
      <c r="I1076" s="145"/>
      <c r="J1076" s="145"/>
      <c r="K1076" s="145"/>
      <c r="L1076" s="145"/>
      <c r="M1076" s="145"/>
      <c r="N1076" s="145"/>
      <c r="O1076" s="145"/>
      <c r="P1076" s="145" t="s">
        <v>680</v>
      </c>
      <c r="Q1076" s="145"/>
      <c r="R1076" s="145" t="s">
        <v>680</v>
      </c>
      <c r="S1076" s="145"/>
      <c r="T1076" s="145" t="s">
        <v>680</v>
      </c>
      <c r="U1076" s="145"/>
      <c r="V1076" s="145" t="s">
        <v>680</v>
      </c>
      <c r="W1076" s="145"/>
      <c r="X1076" s="145" t="s">
        <v>680</v>
      </c>
      <c r="Y1076" s="145"/>
      <c r="Z1076" s="145" t="s">
        <v>680</v>
      </c>
      <c r="AA1076" s="145"/>
      <c r="AB1076" s="145" t="s">
        <v>680</v>
      </c>
      <c r="AC1076" s="145"/>
      <c r="AD1076" s="145" t="s">
        <v>680</v>
      </c>
      <c r="AE1076" s="145"/>
      <c r="AF1076" s="145" t="s">
        <v>680</v>
      </c>
      <c r="AG1076" s="145"/>
      <c r="AH1076" s="145" t="s">
        <v>680</v>
      </c>
      <c r="AI1076" s="145"/>
      <c r="AJ1076" s="145" t="s">
        <v>680</v>
      </c>
      <c r="AK1076" s="145"/>
      <c r="AL1076" s="145" t="s">
        <v>680</v>
      </c>
      <c r="AM1076" s="145" t="n">
        <v>0</v>
      </c>
      <c r="AN1076" s="146"/>
    </row>
    <row collapsed="false" customFormat="false" customHeight="true" hidden="false" ht="15.75" outlineLevel="0" r="1077">
      <c r="A1077" s="55" t="n">
        <v>579</v>
      </c>
      <c r="B1077" s="55" t="n">
        <v>8575</v>
      </c>
      <c r="C1077" s="55" t="s">
        <v>820</v>
      </c>
      <c r="D1077" s="55" t="s">
        <v>750</v>
      </c>
      <c r="E1077" s="148" t="s">
        <v>824</v>
      </c>
      <c r="F1077" s="120" t="s">
        <v>823</v>
      </c>
      <c r="G1077" s="145" t="s">
        <v>859</v>
      </c>
      <c r="H1077" s="145" t="n">
        <v>70</v>
      </c>
      <c r="I1077" s="145"/>
      <c r="J1077" s="145"/>
      <c r="K1077" s="145" t="s">
        <v>52</v>
      </c>
      <c r="L1077" s="145" t="s">
        <v>52</v>
      </c>
      <c r="M1077" s="145" t="n">
        <v>6272</v>
      </c>
      <c r="N1077" s="145" t="n">
        <v>7806</v>
      </c>
      <c r="O1077" s="145" t="n">
        <v>469</v>
      </c>
      <c r="P1077" s="145" t="s">
        <v>680</v>
      </c>
      <c r="Q1077" s="145" t="n">
        <v>494</v>
      </c>
      <c r="R1077" s="145" t="s">
        <v>680</v>
      </c>
      <c r="S1077" s="145" t="n">
        <v>311</v>
      </c>
      <c r="T1077" s="145" t="s">
        <v>680</v>
      </c>
      <c r="U1077" s="145" t="n">
        <v>462</v>
      </c>
      <c r="V1077" s="145" t="s">
        <v>680</v>
      </c>
      <c r="W1077" s="145" t="n">
        <v>359</v>
      </c>
      <c r="X1077" s="145" t="s">
        <v>680</v>
      </c>
      <c r="Y1077" s="145" t="n">
        <v>324</v>
      </c>
      <c r="Z1077" s="145" t="s">
        <v>680</v>
      </c>
      <c r="AA1077" s="145" t="n">
        <v>251</v>
      </c>
      <c r="AB1077" s="145" t="s">
        <v>680</v>
      </c>
      <c r="AC1077" s="145" t="n">
        <v>280</v>
      </c>
      <c r="AD1077" s="145" t="s">
        <v>680</v>
      </c>
      <c r="AE1077" s="145" t="n">
        <v>473</v>
      </c>
      <c r="AF1077" s="145" t="s">
        <v>680</v>
      </c>
      <c r="AG1077" s="145" t="n">
        <v>518</v>
      </c>
      <c r="AH1077" s="145" t="s">
        <v>680</v>
      </c>
      <c r="AI1077" s="145" t="n">
        <v>385</v>
      </c>
      <c r="AJ1077" s="145" t="s">
        <v>680</v>
      </c>
      <c r="AK1077" s="145" t="n">
        <v>442</v>
      </c>
      <c r="AL1077" s="145" t="s">
        <v>680</v>
      </c>
      <c r="AM1077" s="145" t="n">
        <v>4768</v>
      </c>
      <c r="AN1077" s="146"/>
    </row>
    <row collapsed="false" customFormat="false" customHeight="false" hidden="false" ht="15.75" outlineLevel="0" r="1078">
      <c r="A1078" s="55"/>
      <c r="B1078" s="55"/>
      <c r="C1078" s="55"/>
      <c r="D1078" s="55"/>
      <c r="E1078" s="148"/>
      <c r="F1078" s="120"/>
      <c r="G1078" s="145"/>
      <c r="H1078" s="145"/>
      <c r="I1078" s="145"/>
      <c r="J1078" s="145"/>
      <c r="K1078" s="145"/>
      <c r="L1078" s="145"/>
      <c r="M1078" s="145"/>
      <c r="N1078" s="145"/>
      <c r="O1078" s="145"/>
      <c r="P1078" s="145" t="s">
        <v>680</v>
      </c>
      <c r="Q1078" s="145"/>
      <c r="R1078" s="145" t="s">
        <v>680</v>
      </c>
      <c r="S1078" s="145"/>
      <c r="T1078" s="145" t="s">
        <v>680</v>
      </c>
      <c r="U1078" s="145"/>
      <c r="V1078" s="145" t="s">
        <v>680</v>
      </c>
      <c r="W1078" s="145"/>
      <c r="X1078" s="145" t="s">
        <v>680</v>
      </c>
      <c r="Y1078" s="145"/>
      <c r="Z1078" s="145" t="s">
        <v>680</v>
      </c>
      <c r="AA1078" s="145"/>
      <c r="AB1078" s="145" t="s">
        <v>680</v>
      </c>
      <c r="AC1078" s="145"/>
      <c r="AD1078" s="145" t="s">
        <v>680</v>
      </c>
      <c r="AE1078" s="145"/>
      <c r="AF1078" s="145" t="s">
        <v>680</v>
      </c>
      <c r="AG1078" s="145"/>
      <c r="AH1078" s="145" t="s">
        <v>680</v>
      </c>
      <c r="AI1078" s="145"/>
      <c r="AJ1078" s="145" t="s">
        <v>680</v>
      </c>
      <c r="AK1078" s="145"/>
      <c r="AL1078" s="145" t="s">
        <v>680</v>
      </c>
      <c r="AM1078" s="145" t="n">
        <v>0</v>
      </c>
      <c r="AN1078" s="146"/>
    </row>
    <row collapsed="false" customFormat="false" customHeight="true" hidden="false" ht="15.75" outlineLevel="0" r="1079">
      <c r="A1079" s="55" t="n">
        <v>580</v>
      </c>
      <c r="B1079" s="55" t="n">
        <v>8576</v>
      </c>
      <c r="C1079" s="55" t="s">
        <v>820</v>
      </c>
      <c r="D1079" s="55" t="s">
        <v>750</v>
      </c>
      <c r="E1079" s="148" t="s">
        <v>824</v>
      </c>
      <c r="F1079" s="120" t="s">
        <v>823</v>
      </c>
      <c r="G1079" s="145" t="s">
        <v>859</v>
      </c>
      <c r="H1079" s="145" t="n">
        <v>70</v>
      </c>
      <c r="I1079" s="145"/>
      <c r="J1079" s="145"/>
      <c r="K1079" s="145" t="s">
        <v>52</v>
      </c>
      <c r="L1079" s="145" t="s">
        <v>52</v>
      </c>
      <c r="M1079" s="145" t="n">
        <v>5294</v>
      </c>
      <c r="N1079" s="145" t="n">
        <v>5793</v>
      </c>
      <c r="O1079" s="145" t="n">
        <v>554</v>
      </c>
      <c r="P1079" s="145" t="s">
        <v>680</v>
      </c>
      <c r="Q1079" s="145" t="n">
        <v>560</v>
      </c>
      <c r="R1079" s="145" t="s">
        <v>680</v>
      </c>
      <c r="S1079" s="145" t="n">
        <v>289</v>
      </c>
      <c r="T1079" s="145" t="s">
        <v>680</v>
      </c>
      <c r="U1079" s="145" t="n">
        <v>391</v>
      </c>
      <c r="V1079" s="145" t="s">
        <v>680</v>
      </c>
      <c r="W1079" s="145" t="n">
        <v>308</v>
      </c>
      <c r="X1079" s="145" t="s">
        <v>680</v>
      </c>
      <c r="Y1079" s="145" t="n">
        <v>359</v>
      </c>
      <c r="Z1079" s="145" t="s">
        <v>680</v>
      </c>
      <c r="AA1079" s="145" t="n">
        <v>256</v>
      </c>
      <c r="AB1079" s="145" t="s">
        <v>680</v>
      </c>
      <c r="AC1079" s="145" t="n">
        <v>312</v>
      </c>
      <c r="AD1079" s="145" t="s">
        <v>680</v>
      </c>
      <c r="AE1079" s="145" t="n">
        <v>421</v>
      </c>
      <c r="AF1079" s="145" t="s">
        <v>680</v>
      </c>
      <c r="AG1079" s="145" t="n">
        <v>356</v>
      </c>
      <c r="AH1079" s="145" t="s">
        <v>680</v>
      </c>
      <c r="AI1079" s="145" t="n">
        <v>267</v>
      </c>
      <c r="AJ1079" s="145" t="s">
        <v>680</v>
      </c>
      <c r="AK1079" s="145" t="n">
        <v>419</v>
      </c>
      <c r="AL1079" s="145" t="s">
        <v>680</v>
      </c>
      <c r="AM1079" s="145" t="n">
        <v>4492</v>
      </c>
      <c r="AN1079" s="146"/>
    </row>
    <row collapsed="false" customFormat="false" customHeight="false" hidden="false" ht="15.75" outlineLevel="0" r="1080">
      <c r="A1080" s="55"/>
      <c r="B1080" s="55"/>
      <c r="C1080" s="55"/>
      <c r="D1080" s="55"/>
      <c r="E1080" s="148"/>
      <c r="F1080" s="120"/>
      <c r="G1080" s="145"/>
      <c r="H1080" s="145"/>
      <c r="I1080" s="145"/>
      <c r="J1080" s="145"/>
      <c r="K1080" s="145"/>
      <c r="L1080" s="145"/>
      <c r="M1080" s="145"/>
      <c r="N1080" s="145"/>
      <c r="O1080" s="145"/>
      <c r="P1080" s="145" t="s">
        <v>680</v>
      </c>
      <c r="Q1080" s="145"/>
      <c r="R1080" s="145" t="s">
        <v>680</v>
      </c>
      <c r="S1080" s="145"/>
      <c r="T1080" s="145" t="s">
        <v>680</v>
      </c>
      <c r="U1080" s="145"/>
      <c r="V1080" s="145" t="s">
        <v>680</v>
      </c>
      <c r="W1080" s="145"/>
      <c r="X1080" s="145" t="s">
        <v>680</v>
      </c>
      <c r="Y1080" s="145"/>
      <c r="Z1080" s="145" t="s">
        <v>680</v>
      </c>
      <c r="AA1080" s="145"/>
      <c r="AB1080" s="145" t="s">
        <v>680</v>
      </c>
      <c r="AC1080" s="145"/>
      <c r="AD1080" s="145" t="s">
        <v>680</v>
      </c>
      <c r="AE1080" s="145"/>
      <c r="AF1080" s="145" t="s">
        <v>680</v>
      </c>
      <c r="AG1080" s="145"/>
      <c r="AH1080" s="145" t="s">
        <v>680</v>
      </c>
      <c r="AI1080" s="145"/>
      <c r="AJ1080" s="145" t="s">
        <v>680</v>
      </c>
      <c r="AK1080" s="145"/>
      <c r="AL1080" s="145" t="s">
        <v>680</v>
      </c>
      <c r="AM1080" s="145" t="n">
        <v>0</v>
      </c>
      <c r="AN1080" s="146"/>
    </row>
    <row collapsed="false" customFormat="false" customHeight="true" hidden="false" ht="15.75" outlineLevel="0" r="1081">
      <c r="A1081" s="55" t="n">
        <v>581</v>
      </c>
      <c r="B1081" s="55" t="n">
        <v>8577</v>
      </c>
      <c r="C1081" s="55" t="s">
        <v>820</v>
      </c>
      <c r="D1081" s="55" t="s">
        <v>750</v>
      </c>
      <c r="E1081" s="148" t="s">
        <v>822</v>
      </c>
      <c r="F1081" s="120" t="s">
        <v>823</v>
      </c>
      <c r="G1081" s="145"/>
      <c r="H1081" s="145"/>
      <c r="I1081" s="145"/>
      <c r="J1081" s="145"/>
      <c r="K1081" s="145" t="s">
        <v>52</v>
      </c>
      <c r="L1081" s="145" t="s">
        <v>52</v>
      </c>
      <c r="M1081" s="145" t="n">
        <v>14000</v>
      </c>
      <c r="N1081" s="145" t="n">
        <v>13413</v>
      </c>
      <c r="O1081" s="145" t="n">
        <v>1475</v>
      </c>
      <c r="P1081" s="145" t="s">
        <v>680</v>
      </c>
      <c r="Q1081" s="145" t="n">
        <v>1415</v>
      </c>
      <c r="R1081" s="145" t="s">
        <v>680</v>
      </c>
      <c r="S1081" s="145" t="n">
        <v>1307</v>
      </c>
      <c r="T1081" s="145" t="s">
        <v>680</v>
      </c>
      <c r="U1081" s="145" t="n">
        <v>1335</v>
      </c>
      <c r="V1081" s="145" t="s">
        <v>680</v>
      </c>
      <c r="W1081" s="145" t="n">
        <v>925</v>
      </c>
      <c r="X1081" s="145" t="s">
        <v>680</v>
      </c>
      <c r="Y1081" s="145" t="n">
        <v>910</v>
      </c>
      <c r="Z1081" s="145" t="s">
        <v>680</v>
      </c>
      <c r="AA1081" s="145" t="n">
        <v>918</v>
      </c>
      <c r="AB1081" s="145" t="s">
        <v>680</v>
      </c>
      <c r="AC1081" s="145" t="n">
        <v>958</v>
      </c>
      <c r="AD1081" s="145" t="s">
        <v>680</v>
      </c>
      <c r="AE1081" s="145" t="n">
        <v>1002</v>
      </c>
      <c r="AF1081" s="145" t="s">
        <v>680</v>
      </c>
      <c r="AG1081" s="145" t="n">
        <v>945</v>
      </c>
      <c r="AH1081" s="145" t="s">
        <v>680</v>
      </c>
      <c r="AI1081" s="145" t="n">
        <v>837</v>
      </c>
      <c r="AJ1081" s="145" t="s">
        <v>680</v>
      </c>
      <c r="AK1081" s="145" t="n">
        <v>1480</v>
      </c>
      <c r="AL1081" s="145" t="s">
        <v>680</v>
      </c>
      <c r="AM1081" s="145" t="n">
        <v>13507</v>
      </c>
      <c r="AN1081" s="146"/>
    </row>
    <row collapsed="false" customFormat="false" customHeight="false" hidden="false" ht="15.75" outlineLevel="0" r="1082">
      <c r="A1082" s="55"/>
      <c r="B1082" s="55"/>
      <c r="C1082" s="55"/>
      <c r="D1082" s="55"/>
      <c r="E1082" s="148" t="s">
        <v>824</v>
      </c>
      <c r="F1082" s="120" t="s">
        <v>823</v>
      </c>
      <c r="G1082" s="145" t="s">
        <v>859</v>
      </c>
      <c r="H1082" s="145" t="n">
        <v>234</v>
      </c>
      <c r="I1082" s="145"/>
      <c r="J1082" s="145"/>
      <c r="K1082" s="145" t="s">
        <v>52</v>
      </c>
      <c r="L1082" s="145" t="s">
        <v>52</v>
      </c>
      <c r="M1082" s="145" t="n">
        <v>19586</v>
      </c>
      <c r="N1082" s="145" t="n">
        <v>18843</v>
      </c>
      <c r="O1082" s="145" t="n">
        <v>1095</v>
      </c>
      <c r="P1082" s="145" t="s">
        <v>680</v>
      </c>
      <c r="Q1082" s="145" t="n">
        <v>1136</v>
      </c>
      <c r="R1082" s="145" t="s">
        <v>680</v>
      </c>
      <c r="S1082" s="145" t="n">
        <v>996</v>
      </c>
      <c r="T1082" s="145" t="s">
        <v>680</v>
      </c>
      <c r="U1082" s="145" t="n">
        <v>1229</v>
      </c>
      <c r="V1082" s="145" t="s">
        <v>680</v>
      </c>
      <c r="W1082" s="145" t="n">
        <v>1085</v>
      </c>
      <c r="X1082" s="145" t="s">
        <v>680</v>
      </c>
      <c r="Y1082" s="145" t="n">
        <v>1118</v>
      </c>
      <c r="Z1082" s="145" t="s">
        <v>680</v>
      </c>
      <c r="AA1082" s="145" t="n">
        <v>988</v>
      </c>
      <c r="AB1082" s="145" t="s">
        <v>680</v>
      </c>
      <c r="AC1082" s="145" t="n">
        <v>902</v>
      </c>
      <c r="AD1082" s="145" t="s">
        <v>680</v>
      </c>
      <c r="AE1082" s="145" t="n">
        <v>1199</v>
      </c>
      <c r="AF1082" s="145" t="s">
        <v>680</v>
      </c>
      <c r="AG1082" s="145" t="n">
        <v>1097</v>
      </c>
      <c r="AH1082" s="145" t="s">
        <v>680</v>
      </c>
      <c r="AI1082" s="145" t="n">
        <v>930</v>
      </c>
      <c r="AJ1082" s="145" t="s">
        <v>680</v>
      </c>
      <c r="AK1082" s="145" t="n">
        <v>926</v>
      </c>
      <c r="AL1082" s="145" t="s">
        <v>680</v>
      </c>
      <c r="AM1082" s="145" t="n">
        <v>12701</v>
      </c>
      <c r="AN1082" s="146"/>
    </row>
    <row collapsed="false" customFormat="false" customHeight="true" hidden="false" ht="15.75" outlineLevel="0" r="1083">
      <c r="A1083" s="55" t="n">
        <v>582</v>
      </c>
      <c r="B1083" s="55" t="n">
        <v>8578</v>
      </c>
      <c r="C1083" s="55" t="s">
        <v>820</v>
      </c>
      <c r="D1083" s="55" t="s">
        <v>750</v>
      </c>
      <c r="E1083" s="148" t="s">
        <v>822</v>
      </c>
      <c r="F1083" s="120" t="s">
        <v>823</v>
      </c>
      <c r="G1083" s="145"/>
      <c r="H1083" s="145"/>
      <c r="I1083" s="145"/>
      <c r="J1083" s="145"/>
      <c r="K1083" s="145" t="s">
        <v>52</v>
      </c>
      <c r="L1083" s="145" t="s">
        <v>52</v>
      </c>
      <c r="M1083" s="145" t="n">
        <v>10438</v>
      </c>
      <c r="N1083" s="145" t="n">
        <v>9137</v>
      </c>
      <c r="O1083" s="145" t="n">
        <v>1486</v>
      </c>
      <c r="P1083" s="145" t="s">
        <v>680</v>
      </c>
      <c r="Q1083" s="145" t="n">
        <v>1235</v>
      </c>
      <c r="R1083" s="145" t="s">
        <v>680</v>
      </c>
      <c r="S1083" s="145" t="n">
        <v>908</v>
      </c>
      <c r="T1083" s="145" t="s">
        <v>680</v>
      </c>
      <c r="U1083" s="145" t="n">
        <v>952</v>
      </c>
      <c r="V1083" s="145" t="s">
        <v>680</v>
      </c>
      <c r="W1083" s="145" t="n">
        <v>153</v>
      </c>
      <c r="X1083" s="145" t="s">
        <v>680</v>
      </c>
      <c r="Y1083" s="145" t="n">
        <v>466</v>
      </c>
      <c r="Z1083" s="145" t="s">
        <v>680</v>
      </c>
      <c r="AA1083" s="145" t="n">
        <v>579</v>
      </c>
      <c r="AB1083" s="145" t="s">
        <v>680</v>
      </c>
      <c r="AC1083" s="145" t="n">
        <v>441</v>
      </c>
      <c r="AD1083" s="145" t="s">
        <v>680</v>
      </c>
      <c r="AE1083" s="145" t="n">
        <v>529</v>
      </c>
      <c r="AF1083" s="145" t="s">
        <v>680</v>
      </c>
      <c r="AG1083" s="145" t="n">
        <v>734</v>
      </c>
      <c r="AH1083" s="145" t="s">
        <v>680</v>
      </c>
      <c r="AI1083" s="145" t="n">
        <v>798</v>
      </c>
      <c r="AJ1083" s="145" t="s">
        <v>680</v>
      </c>
      <c r="AK1083" s="145" t="n">
        <v>843</v>
      </c>
      <c r="AL1083" s="145" t="s">
        <v>680</v>
      </c>
      <c r="AM1083" s="145" t="n">
        <v>9124</v>
      </c>
      <c r="AN1083" s="146"/>
    </row>
    <row collapsed="false" customFormat="false" customHeight="false" hidden="false" ht="15.75" outlineLevel="0" r="1084">
      <c r="A1084" s="55"/>
      <c r="B1084" s="55"/>
      <c r="C1084" s="55"/>
      <c r="D1084" s="55"/>
      <c r="E1084" s="148" t="s">
        <v>824</v>
      </c>
      <c r="F1084" s="120" t="s">
        <v>823</v>
      </c>
      <c r="G1084" s="145" t="s">
        <v>859</v>
      </c>
      <c r="H1084" s="145" t="n">
        <v>105</v>
      </c>
      <c r="I1084" s="145" t="s">
        <v>860</v>
      </c>
      <c r="J1084" s="145" t="n">
        <v>4</v>
      </c>
      <c r="K1084" s="145" t="s">
        <v>52</v>
      </c>
      <c r="L1084" s="145" t="s">
        <v>52</v>
      </c>
      <c r="M1084" s="145" t="n">
        <v>7428</v>
      </c>
      <c r="N1084" s="145" t="n">
        <v>11012</v>
      </c>
      <c r="O1084" s="145" t="n">
        <v>889</v>
      </c>
      <c r="P1084" s="145" t="s">
        <v>680</v>
      </c>
      <c r="Q1084" s="145" t="n">
        <v>806</v>
      </c>
      <c r="R1084" s="145" t="s">
        <v>680</v>
      </c>
      <c r="S1084" s="145" t="n">
        <v>657</v>
      </c>
      <c r="T1084" s="145" t="s">
        <v>680</v>
      </c>
      <c r="U1084" s="145" t="n">
        <v>757</v>
      </c>
      <c r="V1084" s="145" t="s">
        <v>680</v>
      </c>
      <c r="W1084" s="145" t="n">
        <v>509</v>
      </c>
      <c r="X1084" s="145" t="s">
        <v>680</v>
      </c>
      <c r="Y1084" s="145" t="n">
        <v>591</v>
      </c>
      <c r="Z1084" s="145" t="s">
        <v>680</v>
      </c>
      <c r="AA1084" s="145" t="n">
        <v>530</v>
      </c>
      <c r="AB1084" s="145" t="s">
        <v>680</v>
      </c>
      <c r="AC1084" s="145" t="n">
        <v>505</v>
      </c>
      <c r="AD1084" s="145" t="s">
        <v>680</v>
      </c>
      <c r="AE1084" s="145" t="n">
        <v>606</v>
      </c>
      <c r="AF1084" s="145" t="s">
        <v>680</v>
      </c>
      <c r="AG1084" s="145" t="n">
        <v>552</v>
      </c>
      <c r="AH1084" s="145" t="s">
        <v>680</v>
      </c>
      <c r="AI1084" s="145" t="n">
        <v>526</v>
      </c>
      <c r="AJ1084" s="145" t="s">
        <v>680</v>
      </c>
      <c r="AK1084" s="145" t="n">
        <v>598</v>
      </c>
      <c r="AL1084" s="145" t="s">
        <v>680</v>
      </c>
      <c r="AM1084" s="145" t="n">
        <v>7526</v>
      </c>
      <c r="AN1084" s="146"/>
    </row>
    <row collapsed="false" customFormat="false" customHeight="true" hidden="false" ht="15.75" outlineLevel="0" r="1085">
      <c r="A1085" s="55" t="n">
        <v>583</v>
      </c>
      <c r="B1085" s="55" t="n">
        <v>8579</v>
      </c>
      <c r="C1085" s="55" t="s">
        <v>820</v>
      </c>
      <c r="D1085" s="55" t="s">
        <v>750</v>
      </c>
      <c r="E1085" s="148" t="s">
        <v>822</v>
      </c>
      <c r="F1085" s="120" t="s">
        <v>823</v>
      </c>
      <c r="G1085" s="145"/>
      <c r="H1085" s="145"/>
      <c r="I1085" s="145"/>
      <c r="J1085" s="145"/>
      <c r="K1085" s="145" t="s">
        <v>52</v>
      </c>
      <c r="L1085" s="145" t="s">
        <v>52</v>
      </c>
      <c r="M1085" s="145" t="n">
        <v>6241</v>
      </c>
      <c r="N1085" s="145" t="n">
        <v>6908</v>
      </c>
      <c r="O1085" s="145" t="n">
        <v>546</v>
      </c>
      <c r="P1085" s="145" t="s">
        <v>680</v>
      </c>
      <c r="Q1085" s="145" t="n">
        <v>461</v>
      </c>
      <c r="R1085" s="145" t="s">
        <v>680</v>
      </c>
      <c r="S1085" s="145" t="n">
        <v>335</v>
      </c>
      <c r="T1085" s="145" t="s">
        <v>680</v>
      </c>
      <c r="U1085" s="145" t="n">
        <v>240</v>
      </c>
      <c r="V1085" s="145" t="s">
        <v>680</v>
      </c>
      <c r="W1085" s="145" t="n">
        <v>223</v>
      </c>
      <c r="X1085" s="145" t="s">
        <v>680</v>
      </c>
      <c r="Y1085" s="145" t="n">
        <v>122</v>
      </c>
      <c r="Z1085" s="145" t="s">
        <v>680</v>
      </c>
      <c r="AA1085" s="145" t="n">
        <v>88</v>
      </c>
      <c r="AB1085" s="145" t="s">
        <v>680</v>
      </c>
      <c r="AC1085" s="145" t="n">
        <v>136</v>
      </c>
      <c r="AD1085" s="145" t="s">
        <v>680</v>
      </c>
      <c r="AE1085" s="145" t="n">
        <v>135</v>
      </c>
      <c r="AF1085" s="145" t="s">
        <v>680</v>
      </c>
      <c r="AG1085" s="145" t="n">
        <v>341</v>
      </c>
      <c r="AH1085" s="145" t="s">
        <v>680</v>
      </c>
      <c r="AI1085" s="145" t="n">
        <v>326</v>
      </c>
      <c r="AJ1085" s="145" t="s">
        <v>680</v>
      </c>
      <c r="AK1085" s="145" t="n">
        <v>343</v>
      </c>
      <c r="AL1085" s="145" t="s">
        <v>680</v>
      </c>
      <c r="AM1085" s="145" t="n">
        <v>3296</v>
      </c>
      <c r="AN1085" s="146"/>
    </row>
    <row collapsed="false" customFormat="false" customHeight="false" hidden="false" ht="15.75" outlineLevel="0" r="1086">
      <c r="A1086" s="55"/>
      <c r="B1086" s="55"/>
      <c r="C1086" s="55"/>
      <c r="D1086" s="55"/>
      <c r="E1086" s="148" t="s">
        <v>824</v>
      </c>
      <c r="F1086" s="120" t="s">
        <v>823</v>
      </c>
      <c r="G1086" s="145" t="s">
        <v>859</v>
      </c>
      <c r="H1086" s="145" t="n">
        <v>141</v>
      </c>
      <c r="I1086" s="145" t="s">
        <v>860</v>
      </c>
      <c r="J1086" s="145" t="n">
        <v>8</v>
      </c>
      <c r="K1086" s="145" t="s">
        <v>52</v>
      </c>
      <c r="L1086" s="145" t="s">
        <v>52</v>
      </c>
      <c r="M1086" s="145" t="n">
        <v>5146</v>
      </c>
      <c r="N1086" s="145" t="n">
        <v>4759</v>
      </c>
      <c r="O1086" s="145" t="n">
        <v>594</v>
      </c>
      <c r="P1086" s="145" t="s">
        <v>680</v>
      </c>
      <c r="Q1086" s="145" t="n">
        <v>586</v>
      </c>
      <c r="R1086" s="145" t="s">
        <v>680</v>
      </c>
      <c r="S1086" s="145" t="n">
        <v>512</v>
      </c>
      <c r="T1086" s="145" t="s">
        <v>680</v>
      </c>
      <c r="U1086" s="145" t="n">
        <v>395</v>
      </c>
      <c r="V1086" s="145" t="s">
        <v>680</v>
      </c>
      <c r="W1086" s="145" t="n">
        <v>585</v>
      </c>
      <c r="X1086" s="145" t="s">
        <v>680</v>
      </c>
      <c r="Y1086" s="145" t="n">
        <v>550</v>
      </c>
      <c r="Z1086" s="145" t="s">
        <v>680</v>
      </c>
      <c r="AA1086" s="145" t="n">
        <v>504</v>
      </c>
      <c r="AB1086" s="145" t="s">
        <v>680</v>
      </c>
      <c r="AC1086" s="145" t="n">
        <v>462</v>
      </c>
      <c r="AD1086" s="145" t="s">
        <v>680</v>
      </c>
      <c r="AE1086" s="145" t="n">
        <v>574</v>
      </c>
      <c r="AF1086" s="145" t="s">
        <v>680</v>
      </c>
      <c r="AG1086" s="145" t="n">
        <v>539</v>
      </c>
      <c r="AH1086" s="145" t="s">
        <v>680</v>
      </c>
      <c r="AI1086" s="145" t="n">
        <v>546</v>
      </c>
      <c r="AJ1086" s="145" t="s">
        <v>680</v>
      </c>
      <c r="AK1086" s="145" t="n">
        <v>676</v>
      </c>
      <c r="AL1086" s="145" t="s">
        <v>680</v>
      </c>
      <c r="AM1086" s="145" t="n">
        <v>6523</v>
      </c>
      <c r="AN1086" s="146"/>
    </row>
    <row collapsed="false" customFormat="false" customHeight="true" hidden="false" ht="15.75" outlineLevel="0" r="1087">
      <c r="A1087" s="55" t="n">
        <v>584</v>
      </c>
      <c r="B1087" s="55" t="n">
        <v>8580</v>
      </c>
      <c r="C1087" s="55" t="s">
        <v>820</v>
      </c>
      <c r="D1087" s="55" t="s">
        <v>750</v>
      </c>
      <c r="E1087" s="148" t="s">
        <v>822</v>
      </c>
      <c r="F1087" s="120" t="s">
        <v>823</v>
      </c>
      <c r="G1087" s="145"/>
      <c r="H1087" s="145"/>
      <c r="I1087" s="145"/>
      <c r="J1087" s="145"/>
      <c r="K1087" s="145" t="s">
        <v>52</v>
      </c>
      <c r="L1087" s="145" t="s">
        <v>52</v>
      </c>
      <c r="M1087" s="145" t="n">
        <v>5658</v>
      </c>
      <c r="N1087" s="145" t="n">
        <v>4083</v>
      </c>
      <c r="O1087" s="145" t="n">
        <v>564</v>
      </c>
      <c r="P1087" s="145" t="s">
        <v>680</v>
      </c>
      <c r="Q1087" s="145" t="n">
        <v>532</v>
      </c>
      <c r="R1087" s="145" t="s">
        <v>680</v>
      </c>
      <c r="S1087" s="145" t="n">
        <v>366</v>
      </c>
      <c r="T1087" s="145" t="s">
        <v>680</v>
      </c>
      <c r="U1087" s="145" t="n">
        <v>377</v>
      </c>
      <c r="V1087" s="145" t="s">
        <v>680</v>
      </c>
      <c r="W1087" s="145" t="n">
        <v>567</v>
      </c>
      <c r="X1087" s="145" t="s">
        <v>680</v>
      </c>
      <c r="Y1087" s="145" t="n">
        <v>92</v>
      </c>
      <c r="Z1087" s="145" t="s">
        <v>680</v>
      </c>
      <c r="AA1087" s="145" t="n">
        <v>339</v>
      </c>
      <c r="AB1087" s="145" t="s">
        <v>680</v>
      </c>
      <c r="AC1087" s="145" t="n">
        <v>337</v>
      </c>
      <c r="AD1087" s="145" t="s">
        <v>680</v>
      </c>
      <c r="AE1087" s="145" t="n">
        <v>197</v>
      </c>
      <c r="AF1087" s="145" t="s">
        <v>680</v>
      </c>
      <c r="AG1087" s="145" t="n">
        <v>101</v>
      </c>
      <c r="AH1087" s="145" t="s">
        <v>680</v>
      </c>
      <c r="AI1087" s="145" t="n">
        <v>94</v>
      </c>
      <c r="AJ1087" s="145" t="s">
        <v>680</v>
      </c>
      <c r="AK1087" s="145" t="n">
        <v>118</v>
      </c>
      <c r="AL1087" s="145" t="s">
        <v>680</v>
      </c>
      <c r="AM1087" s="145" t="n">
        <v>3684</v>
      </c>
      <c r="AN1087" s="146"/>
    </row>
    <row collapsed="false" customFormat="false" customHeight="false" hidden="false" ht="15.75" outlineLevel="0" r="1088">
      <c r="A1088" s="55"/>
      <c r="B1088" s="55"/>
      <c r="C1088" s="55"/>
      <c r="D1088" s="55"/>
      <c r="E1088" s="148" t="s">
        <v>824</v>
      </c>
      <c r="F1088" s="120" t="s">
        <v>823</v>
      </c>
      <c r="G1088" s="145" t="s">
        <v>859</v>
      </c>
      <c r="H1088" s="145" t="n">
        <v>70</v>
      </c>
      <c r="I1088" s="145" t="s">
        <v>860</v>
      </c>
      <c r="J1088" s="145" t="n">
        <v>2</v>
      </c>
      <c r="K1088" s="145" t="s">
        <v>52</v>
      </c>
      <c r="L1088" s="145" t="s">
        <v>52</v>
      </c>
      <c r="M1088" s="145" t="n">
        <v>6567</v>
      </c>
      <c r="N1088" s="145" t="n">
        <v>7023</v>
      </c>
      <c r="O1088" s="145" t="n">
        <v>367</v>
      </c>
      <c r="P1088" s="145" t="s">
        <v>680</v>
      </c>
      <c r="Q1088" s="145" t="n">
        <v>366</v>
      </c>
      <c r="R1088" s="145" t="s">
        <v>680</v>
      </c>
      <c r="S1088" s="145" t="n">
        <v>324</v>
      </c>
      <c r="T1088" s="145" t="s">
        <v>680</v>
      </c>
      <c r="U1088" s="145" t="n">
        <v>433</v>
      </c>
      <c r="V1088" s="145" t="s">
        <v>680</v>
      </c>
      <c r="W1088" s="145" t="n">
        <v>398</v>
      </c>
      <c r="X1088" s="145" t="s">
        <v>680</v>
      </c>
      <c r="Y1088" s="145" t="n">
        <v>332</v>
      </c>
      <c r="Z1088" s="145" t="s">
        <v>680</v>
      </c>
      <c r="AA1088" s="145" t="n">
        <v>338</v>
      </c>
      <c r="AB1088" s="145" t="s">
        <v>680</v>
      </c>
      <c r="AC1088" s="145" t="n">
        <v>314</v>
      </c>
      <c r="AD1088" s="145" t="s">
        <v>680</v>
      </c>
      <c r="AE1088" s="145" t="n">
        <v>386</v>
      </c>
      <c r="AF1088" s="145" t="s">
        <v>680</v>
      </c>
      <c r="AG1088" s="145" t="n">
        <v>346</v>
      </c>
      <c r="AH1088" s="145" t="s">
        <v>680</v>
      </c>
      <c r="AI1088" s="145" t="n">
        <v>329</v>
      </c>
      <c r="AJ1088" s="145" t="s">
        <v>680</v>
      </c>
      <c r="AK1088" s="145" t="n">
        <v>348</v>
      </c>
      <c r="AL1088" s="145" t="s">
        <v>680</v>
      </c>
      <c r="AM1088" s="145" t="n">
        <v>4281</v>
      </c>
      <c r="AN1088" s="146"/>
    </row>
    <row collapsed="false" customFormat="false" customHeight="true" hidden="false" ht="15.75" outlineLevel="0" r="1089">
      <c r="A1089" s="55" t="n">
        <v>585</v>
      </c>
      <c r="B1089" s="55" t="n">
        <v>8581</v>
      </c>
      <c r="C1089" s="55" t="s">
        <v>820</v>
      </c>
      <c r="D1089" s="55" t="s">
        <v>750</v>
      </c>
      <c r="E1089" s="148" t="s">
        <v>824</v>
      </c>
      <c r="F1089" s="120" t="s">
        <v>823</v>
      </c>
      <c r="G1089" s="145" t="s">
        <v>859</v>
      </c>
      <c r="H1089" s="145" t="n">
        <v>70</v>
      </c>
      <c r="I1089" s="145"/>
      <c r="J1089" s="145"/>
      <c r="K1089" s="145" t="s">
        <v>52</v>
      </c>
      <c r="L1089" s="145" t="s">
        <v>52</v>
      </c>
      <c r="M1089" s="145" t="n">
        <v>6894</v>
      </c>
      <c r="N1089" s="145" t="n">
        <v>2951</v>
      </c>
      <c r="O1089" s="145" t="n">
        <v>283</v>
      </c>
      <c r="P1089" s="145" t="s">
        <v>680</v>
      </c>
      <c r="Q1089" s="145" t="n">
        <v>242</v>
      </c>
      <c r="R1089" s="145" t="s">
        <v>680</v>
      </c>
      <c r="S1089" s="145" t="n">
        <v>167</v>
      </c>
      <c r="T1089" s="145" t="s">
        <v>680</v>
      </c>
      <c r="U1089" s="145" t="n">
        <v>164</v>
      </c>
      <c r="V1089" s="145" t="s">
        <v>680</v>
      </c>
      <c r="W1089" s="145" t="n">
        <v>185</v>
      </c>
      <c r="X1089" s="145" t="s">
        <v>680</v>
      </c>
      <c r="Y1089" s="145" t="n">
        <v>311</v>
      </c>
      <c r="Z1089" s="145" t="s">
        <v>680</v>
      </c>
      <c r="AA1089" s="145" t="n">
        <v>148</v>
      </c>
      <c r="AB1089" s="145" t="s">
        <v>680</v>
      </c>
      <c r="AC1089" s="145" t="n">
        <v>109</v>
      </c>
      <c r="AD1089" s="145" t="s">
        <v>680</v>
      </c>
      <c r="AE1089" s="145" t="n">
        <v>141</v>
      </c>
      <c r="AF1089" s="145" t="s">
        <v>680</v>
      </c>
      <c r="AG1089" s="145" t="n">
        <v>161</v>
      </c>
      <c r="AH1089" s="145" t="s">
        <v>680</v>
      </c>
      <c r="AI1089" s="145" t="n">
        <v>164</v>
      </c>
      <c r="AJ1089" s="145" t="s">
        <v>680</v>
      </c>
      <c r="AK1089" s="145" t="n">
        <v>355</v>
      </c>
      <c r="AL1089" s="145" t="s">
        <v>680</v>
      </c>
      <c r="AM1089" s="145" t="n">
        <v>2430</v>
      </c>
      <c r="AN1089" s="146"/>
    </row>
    <row collapsed="false" customFormat="false" customHeight="false" hidden="false" ht="15.75" outlineLevel="0" r="1090">
      <c r="A1090" s="55"/>
      <c r="B1090" s="55"/>
      <c r="C1090" s="55"/>
      <c r="D1090" s="55"/>
      <c r="E1090" s="148"/>
      <c r="F1090" s="120"/>
      <c r="G1090" s="145"/>
      <c r="H1090" s="145"/>
      <c r="I1090" s="145"/>
      <c r="J1090" s="145"/>
      <c r="K1090" s="145"/>
      <c r="L1090" s="145"/>
      <c r="M1090" s="145"/>
      <c r="N1090" s="145"/>
      <c r="O1090" s="145"/>
      <c r="P1090" s="145" t="s">
        <v>680</v>
      </c>
      <c r="Q1090" s="145"/>
      <c r="R1090" s="145" t="s">
        <v>680</v>
      </c>
      <c r="S1090" s="145"/>
      <c r="T1090" s="145" t="s">
        <v>680</v>
      </c>
      <c r="U1090" s="145"/>
      <c r="V1090" s="145" t="s">
        <v>680</v>
      </c>
      <c r="W1090" s="145"/>
      <c r="X1090" s="145" t="s">
        <v>680</v>
      </c>
      <c r="Y1090" s="145"/>
      <c r="Z1090" s="145" t="s">
        <v>680</v>
      </c>
      <c r="AA1090" s="145"/>
      <c r="AB1090" s="145" t="s">
        <v>680</v>
      </c>
      <c r="AC1090" s="145"/>
      <c r="AD1090" s="145" t="s">
        <v>680</v>
      </c>
      <c r="AE1090" s="145"/>
      <c r="AF1090" s="145" t="s">
        <v>680</v>
      </c>
      <c r="AG1090" s="145"/>
      <c r="AH1090" s="145" t="s">
        <v>680</v>
      </c>
      <c r="AI1090" s="145"/>
      <c r="AJ1090" s="145" t="s">
        <v>680</v>
      </c>
      <c r="AK1090" s="145"/>
      <c r="AL1090" s="145" t="s">
        <v>680</v>
      </c>
      <c r="AM1090" s="145" t="n">
        <v>0</v>
      </c>
      <c r="AN1090" s="146"/>
    </row>
    <row collapsed="false" customFormat="false" customHeight="true" hidden="false" ht="15.75" outlineLevel="0" r="1091">
      <c r="A1091" s="55" t="n">
        <v>586</v>
      </c>
      <c r="B1091" s="55" t="n">
        <v>8582</v>
      </c>
      <c r="C1091" s="55" t="s">
        <v>820</v>
      </c>
      <c r="D1091" s="55" t="s">
        <v>750</v>
      </c>
      <c r="E1091" s="148" t="s">
        <v>822</v>
      </c>
      <c r="F1091" s="120" t="s">
        <v>823</v>
      </c>
      <c r="G1091" s="145"/>
      <c r="H1091" s="145"/>
      <c r="I1091" s="145"/>
      <c r="J1091" s="145"/>
      <c r="K1091" s="145" t="s">
        <v>52</v>
      </c>
      <c r="L1091" s="145" t="s">
        <v>52</v>
      </c>
      <c r="M1091" s="145" t="n">
        <v>11986</v>
      </c>
      <c r="N1091" s="145" t="n">
        <v>13577</v>
      </c>
      <c r="O1091" s="145" t="n">
        <v>102</v>
      </c>
      <c r="P1091" s="145" t="s">
        <v>680</v>
      </c>
      <c r="Q1091" s="145" t="n">
        <v>158</v>
      </c>
      <c r="R1091" s="145" t="s">
        <v>680</v>
      </c>
      <c r="S1091" s="145" t="n">
        <v>146</v>
      </c>
      <c r="T1091" s="145" t="s">
        <v>680</v>
      </c>
      <c r="U1091" s="145" t="n">
        <v>171</v>
      </c>
      <c r="V1091" s="145" t="s">
        <v>680</v>
      </c>
      <c r="W1091" s="145" t="n">
        <v>198</v>
      </c>
      <c r="X1091" s="145" t="s">
        <v>680</v>
      </c>
      <c r="Y1091" s="145" t="n">
        <v>133</v>
      </c>
      <c r="Z1091" s="145" t="s">
        <v>680</v>
      </c>
      <c r="AA1091" s="145" t="n">
        <v>698</v>
      </c>
      <c r="AB1091" s="145" t="s">
        <v>680</v>
      </c>
      <c r="AC1091" s="145" t="n">
        <v>812</v>
      </c>
      <c r="AD1091" s="145" t="s">
        <v>680</v>
      </c>
      <c r="AE1091" s="145" t="n">
        <v>1071</v>
      </c>
      <c r="AF1091" s="145" t="s">
        <v>680</v>
      </c>
      <c r="AG1091" s="145" t="n">
        <v>1210</v>
      </c>
      <c r="AH1091" s="145" t="s">
        <v>680</v>
      </c>
      <c r="AI1091" s="145" t="n">
        <v>1257</v>
      </c>
      <c r="AJ1091" s="145" t="s">
        <v>680</v>
      </c>
      <c r="AK1091" s="145" t="n">
        <v>1389</v>
      </c>
      <c r="AL1091" s="145" t="s">
        <v>680</v>
      </c>
      <c r="AM1091" s="145" t="n">
        <v>7345</v>
      </c>
      <c r="AN1091" s="146"/>
    </row>
    <row collapsed="false" customFormat="false" customHeight="false" hidden="false" ht="15.75" outlineLevel="0" r="1092">
      <c r="A1092" s="55"/>
      <c r="B1092" s="55"/>
      <c r="C1092" s="55"/>
      <c r="D1092" s="55"/>
      <c r="E1092" s="148" t="s">
        <v>824</v>
      </c>
      <c r="F1092" s="120" t="s">
        <v>823</v>
      </c>
      <c r="G1092" s="145" t="s">
        <v>859</v>
      </c>
      <c r="H1092" s="145" t="n">
        <v>152</v>
      </c>
      <c r="I1092" s="145" t="s">
        <v>860</v>
      </c>
      <c r="J1092" s="145" t="n">
        <v>4</v>
      </c>
      <c r="K1092" s="145" t="s">
        <v>52</v>
      </c>
      <c r="L1092" s="145" t="s">
        <v>52</v>
      </c>
      <c r="M1092" s="145" t="n">
        <v>2003</v>
      </c>
      <c r="N1092" s="145" t="n">
        <v>1625</v>
      </c>
      <c r="O1092" s="145" t="n">
        <v>1201</v>
      </c>
      <c r="P1092" s="145" t="s">
        <v>680</v>
      </c>
      <c r="Q1092" s="145" t="n">
        <v>1214</v>
      </c>
      <c r="R1092" s="145" t="s">
        <v>680</v>
      </c>
      <c r="S1092" s="145" t="n">
        <v>921</v>
      </c>
      <c r="T1092" s="145" t="s">
        <v>680</v>
      </c>
      <c r="U1092" s="145" t="n">
        <v>1281</v>
      </c>
      <c r="V1092" s="145" t="s">
        <v>680</v>
      </c>
      <c r="W1092" s="145" t="n">
        <v>1276</v>
      </c>
      <c r="X1092" s="145" t="s">
        <v>680</v>
      </c>
      <c r="Y1092" s="145" t="n">
        <v>1100</v>
      </c>
      <c r="Z1092" s="145" t="s">
        <v>680</v>
      </c>
      <c r="AA1092" s="145" t="n">
        <v>853</v>
      </c>
      <c r="AB1092" s="145" t="s">
        <v>680</v>
      </c>
      <c r="AC1092" s="145" t="n">
        <v>800</v>
      </c>
      <c r="AD1092" s="145" t="s">
        <v>680</v>
      </c>
      <c r="AE1092" s="145" t="n">
        <v>999</v>
      </c>
      <c r="AF1092" s="145" t="s">
        <v>680</v>
      </c>
      <c r="AG1092" s="145" t="n">
        <v>906</v>
      </c>
      <c r="AH1092" s="145" t="s">
        <v>680</v>
      </c>
      <c r="AI1092" s="145" t="n">
        <v>877</v>
      </c>
      <c r="AJ1092" s="145" t="s">
        <v>680</v>
      </c>
      <c r="AK1092" s="145" t="n">
        <v>950</v>
      </c>
      <c r="AL1092" s="145" t="s">
        <v>680</v>
      </c>
      <c r="AM1092" s="145" t="n">
        <v>12378</v>
      </c>
      <c r="AN1092" s="146"/>
    </row>
    <row collapsed="false" customFormat="false" customHeight="true" hidden="false" ht="15.75" outlineLevel="0" r="1093">
      <c r="A1093" s="55" t="n">
        <v>587</v>
      </c>
      <c r="B1093" s="55" t="n">
        <v>8583</v>
      </c>
      <c r="C1093" s="55" t="s">
        <v>820</v>
      </c>
      <c r="D1093" s="55" t="s">
        <v>750</v>
      </c>
      <c r="E1093" s="148" t="s">
        <v>822</v>
      </c>
      <c r="F1093" s="120" t="s">
        <v>823</v>
      </c>
      <c r="G1093" s="145"/>
      <c r="H1093" s="145"/>
      <c r="I1093" s="145"/>
      <c r="J1093" s="145"/>
      <c r="K1093" s="145" t="s">
        <v>52</v>
      </c>
      <c r="L1093" s="145" t="s">
        <v>52</v>
      </c>
      <c r="M1093" s="145" t="n">
        <v>14736</v>
      </c>
      <c r="N1093" s="145" t="n">
        <v>13512</v>
      </c>
      <c r="O1093" s="145" t="n">
        <v>5284</v>
      </c>
      <c r="P1093" s="145" t="s">
        <v>680</v>
      </c>
      <c r="Q1093" s="145" t="n">
        <v>4783</v>
      </c>
      <c r="R1093" s="145" t="s">
        <v>680</v>
      </c>
      <c r="S1093" s="145" t="n">
        <v>4500</v>
      </c>
      <c r="T1093" s="145" t="s">
        <v>680</v>
      </c>
      <c r="U1093" s="145" t="n">
        <v>5262</v>
      </c>
      <c r="V1093" s="145" t="s">
        <v>680</v>
      </c>
      <c r="W1093" s="145" t="n">
        <v>2257</v>
      </c>
      <c r="X1093" s="145" t="s">
        <v>680</v>
      </c>
      <c r="Y1093" s="145" t="n">
        <v>3176</v>
      </c>
      <c r="Z1093" s="145" t="s">
        <v>680</v>
      </c>
      <c r="AA1093" s="145" t="n">
        <v>4611</v>
      </c>
      <c r="AB1093" s="145" t="s">
        <v>680</v>
      </c>
      <c r="AC1093" s="145" t="n">
        <v>4213</v>
      </c>
      <c r="AD1093" s="145" t="s">
        <v>680</v>
      </c>
      <c r="AE1093" s="145" t="n">
        <v>4584</v>
      </c>
      <c r="AF1093" s="145" t="s">
        <v>680</v>
      </c>
      <c r="AG1093" s="145" t="n">
        <v>4261</v>
      </c>
      <c r="AH1093" s="145" t="s">
        <v>680</v>
      </c>
      <c r="AI1093" s="145" t="n">
        <v>4358</v>
      </c>
      <c r="AJ1093" s="145" t="s">
        <v>680</v>
      </c>
      <c r="AK1093" s="145" t="n">
        <v>4562</v>
      </c>
      <c r="AL1093" s="145" t="s">
        <v>680</v>
      </c>
      <c r="AM1093" s="145" t="n">
        <v>51851</v>
      </c>
      <c r="AN1093" s="146"/>
    </row>
    <row collapsed="false" customFormat="false" customHeight="false" hidden="false" ht="15.75" outlineLevel="0" r="1094">
      <c r="A1094" s="55"/>
      <c r="B1094" s="55"/>
      <c r="C1094" s="55"/>
      <c r="D1094" s="55"/>
      <c r="E1094" s="148" t="s">
        <v>824</v>
      </c>
      <c r="F1094" s="120" t="s">
        <v>823</v>
      </c>
      <c r="G1094" s="145" t="s">
        <v>859</v>
      </c>
      <c r="H1094" s="145" t="n">
        <v>288</v>
      </c>
      <c r="I1094" s="145"/>
      <c r="J1094" s="145"/>
      <c r="K1094" s="145" t="s">
        <v>52</v>
      </c>
      <c r="L1094" s="145" t="s">
        <v>52</v>
      </c>
      <c r="M1094" s="145" t="n">
        <v>54421</v>
      </c>
      <c r="N1094" s="145" t="n">
        <v>59239</v>
      </c>
      <c r="O1094" s="145" t="n">
        <v>543</v>
      </c>
      <c r="P1094" s="145" t="s">
        <v>680</v>
      </c>
      <c r="Q1094" s="145" t="n">
        <v>1649</v>
      </c>
      <c r="R1094" s="145" t="s">
        <v>680</v>
      </c>
      <c r="S1094" s="145" t="n">
        <v>1025</v>
      </c>
      <c r="T1094" s="145" t="s">
        <v>680</v>
      </c>
      <c r="U1094" s="145" t="n">
        <v>1261</v>
      </c>
      <c r="V1094" s="145" t="s">
        <v>680</v>
      </c>
      <c r="W1094" s="145" t="n">
        <v>3123</v>
      </c>
      <c r="X1094" s="145" t="s">
        <v>680</v>
      </c>
      <c r="Y1094" s="145" t="n">
        <v>2774</v>
      </c>
      <c r="Z1094" s="145" t="s">
        <v>680</v>
      </c>
      <c r="AA1094" s="145" t="n">
        <v>1353</v>
      </c>
      <c r="AB1094" s="145" t="s">
        <v>680</v>
      </c>
      <c r="AC1094" s="145" t="n">
        <v>950</v>
      </c>
      <c r="AD1094" s="145" t="s">
        <v>680</v>
      </c>
      <c r="AE1094" s="145" t="n">
        <v>1171</v>
      </c>
      <c r="AF1094" s="145" t="s">
        <v>680</v>
      </c>
      <c r="AG1094" s="145" t="n">
        <v>1034</v>
      </c>
      <c r="AH1094" s="145" t="s">
        <v>680</v>
      </c>
      <c r="AI1094" s="145" t="n">
        <v>1040</v>
      </c>
      <c r="AJ1094" s="145" t="s">
        <v>680</v>
      </c>
      <c r="AK1094" s="145" t="n">
        <v>1118</v>
      </c>
      <c r="AL1094" s="145" t="s">
        <v>680</v>
      </c>
      <c r="AM1094" s="145" t="n">
        <v>17041</v>
      </c>
      <c r="AN1094" s="146"/>
    </row>
    <row collapsed="false" customFormat="false" customHeight="true" hidden="false" ht="15.75" outlineLevel="0" r="1095">
      <c r="A1095" s="55" t="n">
        <v>588</v>
      </c>
      <c r="B1095" s="55" t="n">
        <v>8584</v>
      </c>
      <c r="C1095" s="55" t="s">
        <v>820</v>
      </c>
      <c r="D1095" s="55" t="s">
        <v>750</v>
      </c>
      <c r="E1095" s="148" t="s">
        <v>822</v>
      </c>
      <c r="F1095" s="120" t="s">
        <v>823</v>
      </c>
      <c r="G1095" s="145"/>
      <c r="H1095" s="145"/>
      <c r="I1095" s="145"/>
      <c r="J1095" s="145"/>
      <c r="K1095" s="145" t="s">
        <v>52</v>
      </c>
      <c r="L1095" s="145" t="s">
        <v>52</v>
      </c>
      <c r="M1095" s="145" t="n">
        <v>9607</v>
      </c>
      <c r="N1095" s="145" t="n">
        <v>7596</v>
      </c>
      <c r="O1095" s="145" t="n">
        <v>897</v>
      </c>
      <c r="P1095" s="145" t="s">
        <v>680</v>
      </c>
      <c r="Q1095" s="145" t="n">
        <v>723</v>
      </c>
      <c r="R1095" s="145" t="s">
        <v>680</v>
      </c>
      <c r="S1095" s="145" t="n">
        <v>630</v>
      </c>
      <c r="T1095" s="145" t="s">
        <v>680</v>
      </c>
      <c r="U1095" s="145" t="n">
        <v>780</v>
      </c>
      <c r="V1095" s="145" t="s">
        <v>680</v>
      </c>
      <c r="W1095" s="145" t="n">
        <v>404</v>
      </c>
      <c r="X1095" s="145" t="s">
        <v>680</v>
      </c>
      <c r="Y1095" s="145" t="n">
        <v>386</v>
      </c>
      <c r="Z1095" s="145" t="s">
        <v>680</v>
      </c>
      <c r="AA1095" s="145" t="n">
        <v>291</v>
      </c>
      <c r="AB1095" s="145" t="s">
        <v>680</v>
      </c>
      <c r="AC1095" s="145" t="n">
        <v>358</v>
      </c>
      <c r="AD1095" s="145" t="s">
        <v>680</v>
      </c>
      <c r="AE1095" s="145" t="n">
        <v>258</v>
      </c>
      <c r="AF1095" s="145" t="s">
        <v>680</v>
      </c>
      <c r="AG1095" s="145" t="n">
        <v>218</v>
      </c>
      <c r="AH1095" s="145" t="s">
        <v>680</v>
      </c>
      <c r="AI1095" s="145" t="n">
        <v>426</v>
      </c>
      <c r="AJ1095" s="145" t="s">
        <v>680</v>
      </c>
      <c r="AK1095" s="145" t="n">
        <v>464</v>
      </c>
      <c r="AL1095" s="145" t="s">
        <v>680</v>
      </c>
      <c r="AM1095" s="145" t="n">
        <v>5835</v>
      </c>
      <c r="AN1095" s="146"/>
    </row>
    <row collapsed="false" customFormat="false" customHeight="false" hidden="false" ht="15.75" outlineLevel="0" r="1096">
      <c r="A1096" s="55"/>
      <c r="B1096" s="55"/>
      <c r="C1096" s="55"/>
      <c r="D1096" s="55"/>
      <c r="E1096" s="148" t="s">
        <v>824</v>
      </c>
      <c r="F1096" s="120" t="s">
        <v>823</v>
      </c>
      <c r="G1096" s="145" t="s">
        <v>859</v>
      </c>
      <c r="H1096" s="145" t="n">
        <v>75</v>
      </c>
      <c r="I1096" s="145" t="s">
        <v>860</v>
      </c>
      <c r="J1096" s="145" t="n">
        <v>3</v>
      </c>
      <c r="K1096" s="145" t="s">
        <v>52</v>
      </c>
      <c r="L1096" s="145" t="s">
        <v>52</v>
      </c>
      <c r="M1096" s="145" t="n">
        <v>7751</v>
      </c>
      <c r="N1096" s="145" t="n">
        <v>8745</v>
      </c>
      <c r="O1096" s="145" t="n">
        <v>660</v>
      </c>
      <c r="P1096" s="145" t="s">
        <v>680</v>
      </c>
      <c r="Q1096" s="145" t="n">
        <v>625</v>
      </c>
      <c r="R1096" s="145" t="s">
        <v>680</v>
      </c>
      <c r="S1096" s="145" t="n">
        <v>593</v>
      </c>
      <c r="T1096" s="145" t="s">
        <v>680</v>
      </c>
      <c r="U1096" s="145" t="n">
        <v>751</v>
      </c>
      <c r="V1096" s="145" t="s">
        <v>680</v>
      </c>
      <c r="W1096" s="145" t="n">
        <v>611</v>
      </c>
      <c r="X1096" s="145" t="s">
        <v>680</v>
      </c>
      <c r="Y1096" s="145" t="n">
        <v>647</v>
      </c>
      <c r="Z1096" s="145" t="s">
        <v>680</v>
      </c>
      <c r="AA1096" s="145" t="n">
        <v>576</v>
      </c>
      <c r="AB1096" s="145" t="s">
        <v>680</v>
      </c>
      <c r="AC1096" s="145" t="n">
        <v>577</v>
      </c>
      <c r="AD1096" s="145" t="s">
        <v>680</v>
      </c>
      <c r="AE1096" s="145" t="n">
        <v>679</v>
      </c>
      <c r="AF1096" s="145" t="s">
        <v>680</v>
      </c>
      <c r="AG1096" s="145" t="n">
        <v>330</v>
      </c>
      <c r="AH1096" s="145" t="s">
        <v>680</v>
      </c>
      <c r="AI1096" s="145" t="n">
        <v>559</v>
      </c>
      <c r="AJ1096" s="145" t="s">
        <v>680</v>
      </c>
      <c r="AK1096" s="145" t="n">
        <v>632</v>
      </c>
      <c r="AL1096" s="145" t="s">
        <v>680</v>
      </c>
      <c r="AM1096" s="145" t="n">
        <v>7240</v>
      </c>
      <c r="AN1096" s="146"/>
    </row>
    <row collapsed="false" customFormat="false" customHeight="true" hidden="false" ht="15.75" outlineLevel="0" r="1097">
      <c r="A1097" s="55" t="n">
        <v>589</v>
      </c>
      <c r="B1097" s="55" t="n">
        <v>8585</v>
      </c>
      <c r="C1097" s="55" t="s">
        <v>820</v>
      </c>
      <c r="D1097" s="55" t="s">
        <v>750</v>
      </c>
      <c r="E1097" s="148" t="s">
        <v>824</v>
      </c>
      <c r="F1097" s="120" t="s">
        <v>823</v>
      </c>
      <c r="G1097" s="145" t="s">
        <v>859</v>
      </c>
      <c r="H1097" s="145" t="n">
        <v>50</v>
      </c>
      <c r="I1097" s="145"/>
      <c r="J1097" s="145"/>
      <c r="K1097" s="145" t="s">
        <v>52</v>
      </c>
      <c r="L1097" s="145" t="s">
        <v>52</v>
      </c>
      <c r="M1097" s="145" t="n">
        <v>5280</v>
      </c>
      <c r="N1097" s="145" t="n">
        <v>4668</v>
      </c>
      <c r="O1097" s="145" t="n">
        <v>501</v>
      </c>
      <c r="P1097" s="145" t="s">
        <v>680</v>
      </c>
      <c r="Q1097" s="145" t="n">
        <v>346</v>
      </c>
      <c r="R1097" s="145" t="s">
        <v>680</v>
      </c>
      <c r="S1097" s="145" t="n">
        <v>722</v>
      </c>
      <c r="T1097" s="145" t="s">
        <v>680</v>
      </c>
      <c r="U1097" s="145" t="n">
        <v>490</v>
      </c>
      <c r="V1097" s="145" t="s">
        <v>680</v>
      </c>
      <c r="W1097" s="145" t="n">
        <v>189</v>
      </c>
      <c r="X1097" s="145" t="s">
        <v>680</v>
      </c>
      <c r="Y1097" s="145" t="n">
        <v>261</v>
      </c>
      <c r="Z1097" s="145" t="s">
        <v>680</v>
      </c>
      <c r="AA1097" s="145" t="n">
        <v>239</v>
      </c>
      <c r="AB1097" s="145" t="s">
        <v>680</v>
      </c>
      <c r="AC1097" s="145" t="n">
        <v>257</v>
      </c>
      <c r="AD1097" s="145" t="s">
        <v>680</v>
      </c>
      <c r="AE1097" s="145" t="n">
        <v>249</v>
      </c>
      <c r="AF1097" s="145" t="s">
        <v>680</v>
      </c>
      <c r="AG1097" s="145" t="n">
        <v>178</v>
      </c>
      <c r="AH1097" s="145" t="s">
        <v>680</v>
      </c>
      <c r="AI1097" s="145" t="n">
        <v>351</v>
      </c>
      <c r="AJ1097" s="145" t="s">
        <v>680</v>
      </c>
      <c r="AK1097" s="145" t="n">
        <v>374</v>
      </c>
      <c r="AL1097" s="145" t="s">
        <v>680</v>
      </c>
      <c r="AM1097" s="145" t="n">
        <v>4157</v>
      </c>
      <c r="AN1097" s="146"/>
    </row>
    <row collapsed="false" customFormat="false" customHeight="false" hidden="false" ht="15.75" outlineLevel="0" r="1098">
      <c r="A1098" s="55"/>
      <c r="B1098" s="55"/>
      <c r="C1098" s="55"/>
      <c r="D1098" s="55"/>
      <c r="E1098" s="148"/>
      <c r="F1098" s="120"/>
      <c r="G1098" s="145"/>
      <c r="H1098" s="145"/>
      <c r="I1098" s="145"/>
      <c r="J1098" s="145"/>
      <c r="K1098" s="145"/>
      <c r="L1098" s="145"/>
      <c r="M1098" s="145"/>
      <c r="N1098" s="145"/>
      <c r="O1098" s="145"/>
      <c r="P1098" s="145" t="s">
        <v>680</v>
      </c>
      <c r="Q1098" s="145"/>
      <c r="R1098" s="145" t="s">
        <v>680</v>
      </c>
      <c r="S1098" s="145"/>
      <c r="T1098" s="145" t="s">
        <v>680</v>
      </c>
      <c r="U1098" s="145"/>
      <c r="V1098" s="145" t="s">
        <v>680</v>
      </c>
      <c r="W1098" s="145"/>
      <c r="X1098" s="145" t="s">
        <v>680</v>
      </c>
      <c r="Y1098" s="145"/>
      <c r="Z1098" s="145" t="s">
        <v>680</v>
      </c>
      <c r="AA1098" s="145"/>
      <c r="AB1098" s="145" t="s">
        <v>680</v>
      </c>
      <c r="AC1098" s="145"/>
      <c r="AD1098" s="145" t="s">
        <v>680</v>
      </c>
      <c r="AE1098" s="145"/>
      <c r="AF1098" s="145" t="s">
        <v>680</v>
      </c>
      <c r="AG1098" s="145"/>
      <c r="AH1098" s="145" t="s">
        <v>680</v>
      </c>
      <c r="AI1098" s="145"/>
      <c r="AJ1098" s="145" t="s">
        <v>680</v>
      </c>
      <c r="AK1098" s="145"/>
      <c r="AL1098" s="145" t="s">
        <v>680</v>
      </c>
      <c r="AM1098" s="145" t="n">
        <v>0</v>
      </c>
      <c r="AN1098" s="146"/>
    </row>
    <row collapsed="false" customFormat="false" customHeight="true" hidden="false" ht="15.75" outlineLevel="0" r="1099">
      <c r="A1099" s="55" t="n">
        <v>590</v>
      </c>
      <c r="B1099" s="55" t="n">
        <v>8586</v>
      </c>
      <c r="C1099" s="55" t="s">
        <v>820</v>
      </c>
      <c r="D1099" s="55" t="s">
        <v>750</v>
      </c>
      <c r="E1099" s="148" t="s">
        <v>824</v>
      </c>
      <c r="F1099" s="120" t="s">
        <v>823</v>
      </c>
      <c r="G1099" s="145" t="s">
        <v>859</v>
      </c>
      <c r="H1099" s="145" t="n">
        <v>80</v>
      </c>
      <c r="I1099" s="145"/>
      <c r="J1099" s="145"/>
      <c r="K1099" s="145" t="s">
        <v>52</v>
      </c>
      <c r="L1099" s="145" t="s">
        <v>52</v>
      </c>
      <c r="M1099" s="145" t="n">
        <v>9266</v>
      </c>
      <c r="N1099" s="145" t="n">
        <v>9996</v>
      </c>
      <c r="O1099" s="145" t="n">
        <v>1066</v>
      </c>
      <c r="P1099" s="145" t="s">
        <v>680</v>
      </c>
      <c r="Q1099" s="145" t="n">
        <v>899</v>
      </c>
      <c r="R1099" s="145" t="s">
        <v>680</v>
      </c>
      <c r="S1099" s="145" t="n">
        <v>785</v>
      </c>
      <c r="T1099" s="145" t="s">
        <v>680</v>
      </c>
      <c r="U1099" s="145" t="n">
        <v>746</v>
      </c>
      <c r="V1099" s="145" t="s">
        <v>680</v>
      </c>
      <c r="W1099" s="145" t="n">
        <v>459</v>
      </c>
      <c r="X1099" s="145" t="s">
        <v>680</v>
      </c>
      <c r="Y1099" s="145" t="n">
        <v>477</v>
      </c>
      <c r="Z1099" s="145" t="s">
        <v>680</v>
      </c>
      <c r="AA1099" s="145" t="n">
        <v>446</v>
      </c>
      <c r="AB1099" s="145" t="s">
        <v>680</v>
      </c>
      <c r="AC1099" s="145" t="n">
        <v>499</v>
      </c>
      <c r="AD1099" s="145" t="s">
        <v>680</v>
      </c>
      <c r="AE1099" s="145" t="n">
        <v>607</v>
      </c>
      <c r="AF1099" s="145" t="s">
        <v>680</v>
      </c>
      <c r="AG1099" s="145" t="n">
        <v>297</v>
      </c>
      <c r="AH1099" s="145" t="s">
        <v>680</v>
      </c>
      <c r="AI1099" s="145" t="n">
        <v>510</v>
      </c>
      <c r="AJ1099" s="145" t="s">
        <v>680</v>
      </c>
      <c r="AK1099" s="145" t="n">
        <v>463</v>
      </c>
      <c r="AL1099" s="145" t="s">
        <v>680</v>
      </c>
      <c r="AM1099" s="145" t="n">
        <v>7254</v>
      </c>
      <c r="AN1099" s="146"/>
    </row>
    <row collapsed="false" customFormat="false" customHeight="false" hidden="false" ht="15.75" outlineLevel="0" r="1100">
      <c r="A1100" s="55"/>
      <c r="B1100" s="55"/>
      <c r="C1100" s="55"/>
      <c r="D1100" s="55"/>
      <c r="E1100" s="148"/>
      <c r="F1100" s="120"/>
      <c r="G1100" s="145"/>
      <c r="H1100" s="145"/>
      <c r="I1100" s="145"/>
      <c r="J1100" s="145"/>
      <c r="K1100" s="145"/>
      <c r="L1100" s="145"/>
      <c r="M1100" s="145"/>
      <c r="N1100" s="145"/>
      <c r="O1100" s="145"/>
      <c r="P1100" s="145" t="s">
        <v>680</v>
      </c>
      <c r="Q1100" s="145"/>
      <c r="R1100" s="145" t="s">
        <v>680</v>
      </c>
      <c r="S1100" s="145"/>
      <c r="T1100" s="145" t="s">
        <v>680</v>
      </c>
      <c r="U1100" s="145"/>
      <c r="V1100" s="145" t="s">
        <v>680</v>
      </c>
      <c r="W1100" s="145"/>
      <c r="X1100" s="145" t="s">
        <v>680</v>
      </c>
      <c r="Y1100" s="145"/>
      <c r="Z1100" s="145" t="s">
        <v>680</v>
      </c>
      <c r="AA1100" s="145"/>
      <c r="AB1100" s="145" t="s">
        <v>680</v>
      </c>
      <c r="AC1100" s="145"/>
      <c r="AD1100" s="145" t="s">
        <v>680</v>
      </c>
      <c r="AE1100" s="145"/>
      <c r="AF1100" s="145" t="s">
        <v>680</v>
      </c>
      <c r="AG1100" s="145"/>
      <c r="AH1100" s="145" t="s">
        <v>680</v>
      </c>
      <c r="AI1100" s="145"/>
      <c r="AJ1100" s="145" t="s">
        <v>680</v>
      </c>
      <c r="AK1100" s="145"/>
      <c r="AL1100" s="145" t="s">
        <v>680</v>
      </c>
      <c r="AM1100" s="145" t="n">
        <v>0</v>
      </c>
      <c r="AN1100" s="146"/>
    </row>
    <row collapsed="false" customFormat="false" customHeight="true" hidden="false" ht="15.75" outlineLevel="0" r="1101">
      <c r="A1101" s="55" t="n">
        <v>591</v>
      </c>
      <c r="B1101" s="55" t="n">
        <v>8587</v>
      </c>
      <c r="C1101" s="55" t="s">
        <v>820</v>
      </c>
      <c r="D1101" s="55" t="s">
        <v>750</v>
      </c>
      <c r="E1101" s="148" t="s">
        <v>824</v>
      </c>
      <c r="F1101" s="120" t="s">
        <v>823</v>
      </c>
      <c r="G1101" s="145" t="s">
        <v>859</v>
      </c>
      <c r="H1101" s="145" t="n">
        <v>50</v>
      </c>
      <c r="I1101" s="145"/>
      <c r="J1101" s="145"/>
      <c r="K1101" s="145" t="s">
        <v>52</v>
      </c>
      <c r="L1101" s="145" t="s">
        <v>52</v>
      </c>
      <c r="M1101" s="145" t="n">
        <v>5829</v>
      </c>
      <c r="N1101" s="145" t="n">
        <v>6187</v>
      </c>
      <c r="O1101" s="145" t="n">
        <v>710</v>
      </c>
      <c r="P1101" s="145" t="s">
        <v>680</v>
      </c>
      <c r="Q1101" s="145" t="n">
        <v>558</v>
      </c>
      <c r="R1101" s="145" t="s">
        <v>680</v>
      </c>
      <c r="S1101" s="145" t="n">
        <v>483</v>
      </c>
      <c r="T1101" s="145" t="s">
        <v>680</v>
      </c>
      <c r="U1101" s="145" t="n">
        <v>490</v>
      </c>
      <c r="V1101" s="145" t="s">
        <v>680</v>
      </c>
      <c r="W1101" s="145" t="n">
        <v>344</v>
      </c>
      <c r="X1101" s="145" t="s">
        <v>680</v>
      </c>
      <c r="Y1101" s="145" t="n">
        <v>284</v>
      </c>
      <c r="Z1101" s="145" t="s">
        <v>680</v>
      </c>
      <c r="AA1101" s="145" t="n">
        <v>328</v>
      </c>
      <c r="AB1101" s="145" t="s">
        <v>680</v>
      </c>
      <c r="AC1101" s="145" t="n">
        <v>319</v>
      </c>
      <c r="AD1101" s="145" t="s">
        <v>680</v>
      </c>
      <c r="AE1101" s="145" t="n">
        <v>380</v>
      </c>
      <c r="AF1101" s="145" t="s">
        <v>680</v>
      </c>
      <c r="AG1101" s="145" t="n">
        <v>230</v>
      </c>
      <c r="AH1101" s="145" t="s">
        <v>680</v>
      </c>
      <c r="AI1101" s="145" t="n">
        <v>437</v>
      </c>
      <c r="AJ1101" s="145" t="s">
        <v>680</v>
      </c>
      <c r="AK1101" s="145" t="n">
        <v>479</v>
      </c>
      <c r="AL1101" s="145" t="s">
        <v>680</v>
      </c>
      <c r="AM1101" s="145" t="n">
        <v>5042</v>
      </c>
      <c r="AN1101" s="146"/>
    </row>
    <row collapsed="false" customFormat="false" customHeight="false" hidden="false" ht="15.75" outlineLevel="0" r="1102">
      <c r="A1102" s="55"/>
      <c r="B1102" s="55"/>
      <c r="C1102" s="55"/>
      <c r="D1102" s="55"/>
      <c r="E1102" s="148"/>
      <c r="F1102" s="120"/>
      <c r="G1102" s="145"/>
      <c r="H1102" s="145"/>
      <c r="I1102" s="145"/>
      <c r="J1102" s="145"/>
      <c r="K1102" s="145"/>
      <c r="L1102" s="145"/>
      <c r="M1102" s="145"/>
      <c r="N1102" s="145"/>
      <c r="O1102" s="145"/>
      <c r="P1102" s="145" t="s">
        <v>680</v>
      </c>
      <c r="Q1102" s="145"/>
      <c r="R1102" s="145" t="s">
        <v>680</v>
      </c>
      <c r="S1102" s="145"/>
      <c r="T1102" s="145" t="s">
        <v>680</v>
      </c>
      <c r="U1102" s="145"/>
      <c r="V1102" s="145" t="s">
        <v>680</v>
      </c>
      <c r="W1102" s="145"/>
      <c r="X1102" s="145" t="s">
        <v>680</v>
      </c>
      <c r="Y1102" s="145"/>
      <c r="Z1102" s="145" t="s">
        <v>680</v>
      </c>
      <c r="AA1102" s="145"/>
      <c r="AB1102" s="145" t="s">
        <v>680</v>
      </c>
      <c r="AC1102" s="145"/>
      <c r="AD1102" s="145" t="s">
        <v>680</v>
      </c>
      <c r="AE1102" s="145"/>
      <c r="AF1102" s="145" t="s">
        <v>680</v>
      </c>
      <c r="AG1102" s="145"/>
      <c r="AH1102" s="145" t="s">
        <v>680</v>
      </c>
      <c r="AI1102" s="145"/>
      <c r="AJ1102" s="145" t="s">
        <v>680</v>
      </c>
      <c r="AK1102" s="145"/>
      <c r="AL1102" s="145" t="s">
        <v>680</v>
      </c>
      <c r="AM1102" s="145" t="n">
        <v>0</v>
      </c>
      <c r="AN1102" s="146"/>
    </row>
    <row collapsed="false" customFormat="false" customHeight="true" hidden="false" ht="15.75" outlineLevel="0" r="1103">
      <c r="A1103" s="55" t="n">
        <v>592</v>
      </c>
      <c r="B1103" s="55" t="n">
        <v>8588</v>
      </c>
      <c r="C1103" s="55" t="s">
        <v>820</v>
      </c>
      <c r="D1103" s="55" t="s">
        <v>750</v>
      </c>
      <c r="E1103" s="148" t="s">
        <v>824</v>
      </c>
      <c r="F1103" s="120" t="s">
        <v>823</v>
      </c>
      <c r="G1103" s="145" t="s">
        <v>859</v>
      </c>
      <c r="H1103" s="145" t="n">
        <v>50</v>
      </c>
      <c r="I1103" s="145"/>
      <c r="J1103" s="145"/>
      <c r="K1103" s="145" t="s">
        <v>52</v>
      </c>
      <c r="L1103" s="145" t="s">
        <v>52</v>
      </c>
      <c r="M1103" s="145" t="n">
        <v>4223</v>
      </c>
      <c r="N1103" s="145" t="n">
        <v>4840</v>
      </c>
      <c r="O1103" s="145" t="n">
        <v>415</v>
      </c>
      <c r="P1103" s="145" t="s">
        <v>680</v>
      </c>
      <c r="Q1103" s="145" t="n">
        <v>431</v>
      </c>
      <c r="R1103" s="145" t="s">
        <v>680</v>
      </c>
      <c r="S1103" s="145" t="n">
        <v>491</v>
      </c>
      <c r="T1103" s="145" t="s">
        <v>680</v>
      </c>
      <c r="U1103" s="145" t="n">
        <v>726</v>
      </c>
      <c r="V1103" s="145" t="s">
        <v>680</v>
      </c>
      <c r="W1103" s="145" t="n">
        <v>562</v>
      </c>
      <c r="X1103" s="145" t="s">
        <v>680</v>
      </c>
      <c r="Y1103" s="145" t="n">
        <v>438</v>
      </c>
      <c r="Z1103" s="145" t="s">
        <v>680</v>
      </c>
      <c r="AA1103" s="145" t="n">
        <v>375</v>
      </c>
      <c r="AB1103" s="145" t="s">
        <v>680</v>
      </c>
      <c r="AC1103" s="145" t="n">
        <v>340</v>
      </c>
      <c r="AD1103" s="145" t="s">
        <v>680</v>
      </c>
      <c r="AE1103" s="145" t="n">
        <v>416</v>
      </c>
      <c r="AF1103" s="145" t="s">
        <v>680</v>
      </c>
      <c r="AG1103" s="145" t="n">
        <v>298</v>
      </c>
      <c r="AH1103" s="145" t="s">
        <v>680</v>
      </c>
      <c r="AI1103" s="145" t="n">
        <v>369</v>
      </c>
      <c r="AJ1103" s="145" t="s">
        <v>680</v>
      </c>
      <c r="AK1103" s="145" t="n">
        <v>279</v>
      </c>
      <c r="AL1103" s="145" t="s">
        <v>680</v>
      </c>
      <c r="AM1103" s="145" t="n">
        <v>5140</v>
      </c>
      <c r="AN1103" s="146"/>
    </row>
    <row collapsed="false" customFormat="false" customHeight="false" hidden="false" ht="15.75" outlineLevel="0" r="1104">
      <c r="A1104" s="55"/>
      <c r="B1104" s="55"/>
      <c r="C1104" s="55"/>
      <c r="D1104" s="55"/>
      <c r="E1104" s="148"/>
      <c r="F1104" s="120"/>
      <c r="G1104" s="145"/>
      <c r="H1104" s="145"/>
      <c r="I1104" s="145"/>
      <c r="J1104" s="145"/>
      <c r="K1104" s="145"/>
      <c r="L1104" s="145"/>
      <c r="M1104" s="145"/>
      <c r="N1104" s="145"/>
      <c r="O1104" s="145"/>
      <c r="P1104" s="145" t="s">
        <v>680</v>
      </c>
      <c r="Q1104" s="145"/>
      <c r="R1104" s="145" t="s">
        <v>680</v>
      </c>
      <c r="S1104" s="145"/>
      <c r="T1104" s="145" t="s">
        <v>680</v>
      </c>
      <c r="U1104" s="145"/>
      <c r="V1104" s="145" t="s">
        <v>680</v>
      </c>
      <c r="W1104" s="145"/>
      <c r="X1104" s="145" t="s">
        <v>680</v>
      </c>
      <c r="Y1104" s="145"/>
      <c r="Z1104" s="145" t="s">
        <v>680</v>
      </c>
      <c r="AA1104" s="145"/>
      <c r="AB1104" s="145" t="s">
        <v>680</v>
      </c>
      <c r="AC1104" s="145"/>
      <c r="AD1104" s="145" t="s">
        <v>680</v>
      </c>
      <c r="AE1104" s="145"/>
      <c r="AF1104" s="145" t="s">
        <v>680</v>
      </c>
      <c r="AG1104" s="145"/>
      <c r="AH1104" s="145" t="s">
        <v>680</v>
      </c>
      <c r="AI1104" s="145"/>
      <c r="AJ1104" s="145" t="s">
        <v>680</v>
      </c>
      <c r="AK1104" s="145"/>
      <c r="AL1104" s="145" t="s">
        <v>680</v>
      </c>
      <c r="AM1104" s="145" t="n">
        <v>0</v>
      </c>
      <c r="AN1104" s="146"/>
    </row>
    <row collapsed="false" customFormat="false" customHeight="true" hidden="false" ht="15.75" outlineLevel="0" r="1105">
      <c r="A1105" s="55" t="n">
        <v>593</v>
      </c>
      <c r="B1105" s="55" t="n">
        <v>8589</v>
      </c>
      <c r="C1105" s="55" t="s">
        <v>820</v>
      </c>
      <c r="D1105" s="55" t="s">
        <v>750</v>
      </c>
      <c r="E1105" s="148" t="s">
        <v>824</v>
      </c>
      <c r="F1105" s="120" t="s">
        <v>823</v>
      </c>
      <c r="G1105" s="145" t="s">
        <v>859</v>
      </c>
      <c r="H1105" s="145" t="n">
        <v>50</v>
      </c>
      <c r="I1105" s="145"/>
      <c r="J1105" s="145"/>
      <c r="K1105" s="145" t="s">
        <v>52</v>
      </c>
      <c r="L1105" s="145" t="s">
        <v>52</v>
      </c>
      <c r="M1105" s="145" t="n">
        <v>6829</v>
      </c>
      <c r="N1105" s="145" t="n">
        <v>4634</v>
      </c>
      <c r="O1105" s="145" t="n">
        <v>315</v>
      </c>
      <c r="P1105" s="145" t="s">
        <v>680</v>
      </c>
      <c r="Q1105" s="145" t="n">
        <v>283</v>
      </c>
      <c r="R1105" s="145" t="s">
        <v>680</v>
      </c>
      <c r="S1105" s="145" t="n">
        <v>196</v>
      </c>
      <c r="T1105" s="145" t="s">
        <v>680</v>
      </c>
      <c r="U1105" s="145" t="n">
        <v>341</v>
      </c>
      <c r="V1105" s="145" t="s">
        <v>680</v>
      </c>
      <c r="W1105" s="145" t="n">
        <v>316</v>
      </c>
      <c r="X1105" s="145" t="s">
        <v>680</v>
      </c>
      <c r="Y1105" s="145" t="n">
        <v>277</v>
      </c>
      <c r="Z1105" s="145" t="s">
        <v>680</v>
      </c>
      <c r="AA1105" s="145" t="n">
        <v>385</v>
      </c>
      <c r="AB1105" s="145" t="s">
        <v>680</v>
      </c>
      <c r="AC1105" s="145" t="n">
        <v>304</v>
      </c>
      <c r="AD1105" s="145" t="s">
        <v>680</v>
      </c>
      <c r="AE1105" s="145" t="n">
        <v>267</v>
      </c>
      <c r="AF1105" s="145" t="s">
        <v>680</v>
      </c>
      <c r="AG1105" s="145" t="n">
        <v>247</v>
      </c>
      <c r="AH1105" s="145" t="s">
        <v>680</v>
      </c>
      <c r="AI1105" s="145" t="n">
        <v>158</v>
      </c>
      <c r="AJ1105" s="145" t="s">
        <v>680</v>
      </c>
      <c r="AK1105" s="145" t="n">
        <v>222</v>
      </c>
      <c r="AL1105" s="145" t="s">
        <v>680</v>
      </c>
      <c r="AM1105" s="145" t="n">
        <v>3311</v>
      </c>
      <c r="AN1105" s="146"/>
    </row>
    <row collapsed="false" customFormat="false" customHeight="false" hidden="false" ht="15.75" outlineLevel="0" r="1106">
      <c r="A1106" s="55"/>
      <c r="B1106" s="55"/>
      <c r="C1106" s="55"/>
      <c r="D1106" s="55"/>
      <c r="E1106" s="148"/>
      <c r="F1106" s="120"/>
      <c r="G1106" s="145"/>
      <c r="H1106" s="145"/>
      <c r="I1106" s="145"/>
      <c r="J1106" s="145"/>
      <c r="K1106" s="145"/>
      <c r="L1106" s="145"/>
      <c r="M1106" s="145"/>
      <c r="N1106" s="145"/>
      <c r="O1106" s="145"/>
      <c r="P1106" s="145" t="s">
        <v>680</v>
      </c>
      <c r="Q1106" s="145"/>
      <c r="R1106" s="145" t="s">
        <v>680</v>
      </c>
      <c r="S1106" s="145"/>
      <c r="T1106" s="145" t="s">
        <v>680</v>
      </c>
      <c r="U1106" s="145"/>
      <c r="V1106" s="145" t="s">
        <v>680</v>
      </c>
      <c r="W1106" s="145"/>
      <c r="X1106" s="145" t="s">
        <v>680</v>
      </c>
      <c r="Y1106" s="145"/>
      <c r="Z1106" s="145" t="s">
        <v>680</v>
      </c>
      <c r="AA1106" s="145"/>
      <c r="AB1106" s="145" t="s">
        <v>680</v>
      </c>
      <c r="AC1106" s="145"/>
      <c r="AD1106" s="145" t="s">
        <v>680</v>
      </c>
      <c r="AE1106" s="145"/>
      <c r="AF1106" s="145" t="s">
        <v>680</v>
      </c>
      <c r="AG1106" s="145"/>
      <c r="AH1106" s="145" t="s">
        <v>680</v>
      </c>
      <c r="AI1106" s="145"/>
      <c r="AJ1106" s="145" t="s">
        <v>680</v>
      </c>
      <c r="AK1106" s="145"/>
      <c r="AL1106" s="145" t="s">
        <v>680</v>
      </c>
      <c r="AM1106" s="145" t="n">
        <v>0</v>
      </c>
      <c r="AN1106" s="146"/>
    </row>
    <row collapsed="false" customFormat="false" customHeight="true" hidden="false" ht="15.75" outlineLevel="0" r="1107">
      <c r="A1107" s="55" t="n">
        <v>594</v>
      </c>
      <c r="B1107" s="55" t="n">
        <v>8590</v>
      </c>
      <c r="C1107" s="55" t="s">
        <v>820</v>
      </c>
      <c r="D1107" s="55" t="s">
        <v>750</v>
      </c>
      <c r="E1107" s="148" t="s">
        <v>824</v>
      </c>
      <c r="F1107" s="120" t="s">
        <v>823</v>
      </c>
      <c r="G1107" s="145" t="s">
        <v>859</v>
      </c>
      <c r="H1107" s="145" t="n">
        <v>50</v>
      </c>
      <c r="I1107" s="145"/>
      <c r="J1107" s="145"/>
      <c r="K1107" s="145" t="s">
        <v>52</v>
      </c>
      <c r="L1107" s="145" t="s">
        <v>52</v>
      </c>
      <c r="M1107" s="145" t="n">
        <v>4370</v>
      </c>
      <c r="N1107" s="145" t="n">
        <v>4517</v>
      </c>
      <c r="O1107" s="145" t="n">
        <v>307</v>
      </c>
      <c r="P1107" s="145" t="s">
        <v>680</v>
      </c>
      <c r="Q1107" s="145" t="n">
        <v>313</v>
      </c>
      <c r="R1107" s="145" t="s">
        <v>680</v>
      </c>
      <c r="S1107" s="145" t="n">
        <v>255</v>
      </c>
      <c r="T1107" s="145" t="s">
        <v>680</v>
      </c>
      <c r="U1107" s="145" t="n">
        <v>282</v>
      </c>
      <c r="V1107" s="145" t="s">
        <v>680</v>
      </c>
      <c r="W1107" s="145" t="n">
        <v>262</v>
      </c>
      <c r="X1107" s="145" t="s">
        <v>680</v>
      </c>
      <c r="Y1107" s="145" t="n">
        <v>228</v>
      </c>
      <c r="Z1107" s="145" t="s">
        <v>680</v>
      </c>
      <c r="AA1107" s="145" t="n">
        <v>321</v>
      </c>
      <c r="AB1107" s="145" t="s">
        <v>680</v>
      </c>
      <c r="AC1107" s="145" t="n">
        <v>265</v>
      </c>
      <c r="AD1107" s="145" t="s">
        <v>680</v>
      </c>
      <c r="AE1107" s="145" t="n">
        <v>332</v>
      </c>
      <c r="AF1107" s="145" t="s">
        <v>680</v>
      </c>
      <c r="AG1107" s="145" t="n">
        <v>262</v>
      </c>
      <c r="AH1107" s="145" t="s">
        <v>680</v>
      </c>
      <c r="AI1107" s="145" t="n">
        <v>130</v>
      </c>
      <c r="AJ1107" s="145" t="s">
        <v>680</v>
      </c>
      <c r="AK1107" s="145" t="n">
        <v>269</v>
      </c>
      <c r="AL1107" s="145" t="s">
        <v>680</v>
      </c>
      <c r="AM1107" s="145" t="n">
        <v>3226</v>
      </c>
      <c r="AN1107" s="146"/>
    </row>
    <row collapsed="false" customFormat="false" customHeight="false" hidden="false" ht="15.75" outlineLevel="0" r="1108">
      <c r="A1108" s="55"/>
      <c r="B1108" s="55"/>
      <c r="C1108" s="55"/>
      <c r="D1108" s="55"/>
      <c r="E1108" s="148"/>
      <c r="F1108" s="120"/>
      <c r="G1108" s="145"/>
      <c r="H1108" s="145"/>
      <c r="I1108" s="145"/>
      <c r="J1108" s="145"/>
      <c r="K1108" s="145"/>
      <c r="L1108" s="145"/>
      <c r="M1108" s="145"/>
      <c r="N1108" s="145"/>
      <c r="O1108" s="145"/>
      <c r="P1108" s="145" t="s">
        <v>680</v>
      </c>
      <c r="Q1108" s="145"/>
      <c r="R1108" s="145" t="s">
        <v>680</v>
      </c>
      <c r="S1108" s="145"/>
      <c r="T1108" s="145" t="s">
        <v>680</v>
      </c>
      <c r="U1108" s="145"/>
      <c r="V1108" s="145" t="s">
        <v>680</v>
      </c>
      <c r="W1108" s="145"/>
      <c r="X1108" s="145" t="s">
        <v>680</v>
      </c>
      <c r="Y1108" s="145"/>
      <c r="Z1108" s="145" t="s">
        <v>680</v>
      </c>
      <c r="AA1108" s="145"/>
      <c r="AB1108" s="145" t="s">
        <v>680</v>
      </c>
      <c r="AC1108" s="145"/>
      <c r="AD1108" s="145" t="s">
        <v>680</v>
      </c>
      <c r="AE1108" s="145"/>
      <c r="AF1108" s="145" t="s">
        <v>680</v>
      </c>
      <c r="AG1108" s="145"/>
      <c r="AH1108" s="145" t="s">
        <v>680</v>
      </c>
      <c r="AI1108" s="145"/>
      <c r="AJ1108" s="145" t="s">
        <v>680</v>
      </c>
      <c r="AK1108" s="145"/>
      <c r="AL1108" s="145" t="s">
        <v>680</v>
      </c>
      <c r="AM1108" s="145" t="n">
        <v>0</v>
      </c>
      <c r="AN1108" s="146"/>
    </row>
    <row collapsed="false" customFormat="false" customHeight="true" hidden="false" ht="15.75" outlineLevel="0" r="1109">
      <c r="A1109" s="55" t="n">
        <v>595</v>
      </c>
      <c r="B1109" s="55" t="n">
        <v>8591</v>
      </c>
      <c r="C1109" s="55" t="s">
        <v>820</v>
      </c>
      <c r="D1109" s="55" t="s">
        <v>750</v>
      </c>
      <c r="E1109" s="148" t="s">
        <v>824</v>
      </c>
      <c r="F1109" s="120" t="s">
        <v>823</v>
      </c>
      <c r="G1109" s="145" t="s">
        <v>859</v>
      </c>
      <c r="H1109" s="145" t="n">
        <v>70</v>
      </c>
      <c r="I1109" s="145"/>
      <c r="J1109" s="145"/>
      <c r="K1109" s="145" t="s">
        <v>52</v>
      </c>
      <c r="L1109" s="145" t="s">
        <v>52</v>
      </c>
      <c r="M1109" s="145" t="n">
        <v>7812</v>
      </c>
      <c r="N1109" s="145" t="n">
        <v>7925</v>
      </c>
      <c r="O1109" s="145" t="n">
        <v>669</v>
      </c>
      <c r="P1109" s="145" t="s">
        <v>680</v>
      </c>
      <c r="Q1109" s="145" t="n">
        <v>513</v>
      </c>
      <c r="R1109" s="145" t="s">
        <v>680</v>
      </c>
      <c r="S1109" s="145" t="n">
        <v>398</v>
      </c>
      <c r="T1109" s="145" t="s">
        <v>680</v>
      </c>
      <c r="U1109" s="145" t="n">
        <v>555</v>
      </c>
      <c r="V1109" s="145" t="s">
        <v>680</v>
      </c>
      <c r="W1109" s="145" t="n">
        <v>405</v>
      </c>
      <c r="X1109" s="145" t="s">
        <v>680</v>
      </c>
      <c r="Y1109" s="145" t="n">
        <v>512</v>
      </c>
      <c r="Z1109" s="145" t="s">
        <v>680</v>
      </c>
      <c r="AA1109" s="145" t="n">
        <v>579</v>
      </c>
      <c r="AB1109" s="145" t="s">
        <v>680</v>
      </c>
      <c r="AC1109" s="145" t="n">
        <v>618</v>
      </c>
      <c r="AD1109" s="145" t="s">
        <v>680</v>
      </c>
      <c r="AE1109" s="145" t="n">
        <v>679</v>
      </c>
      <c r="AF1109" s="145" t="s">
        <v>680</v>
      </c>
      <c r="AG1109" s="145" t="n">
        <v>644</v>
      </c>
      <c r="AH1109" s="145" t="s">
        <v>680</v>
      </c>
      <c r="AI1109" s="145" t="n">
        <v>307</v>
      </c>
      <c r="AJ1109" s="145" t="s">
        <v>680</v>
      </c>
      <c r="AK1109" s="145" t="n">
        <v>448</v>
      </c>
      <c r="AL1109" s="145" t="s">
        <v>680</v>
      </c>
      <c r="AM1109" s="145" t="n">
        <v>6327</v>
      </c>
      <c r="AN1109" s="146"/>
    </row>
    <row collapsed="false" customFormat="false" customHeight="false" hidden="false" ht="15.75" outlineLevel="0" r="1110">
      <c r="A1110" s="55"/>
      <c r="B1110" s="55"/>
      <c r="C1110" s="55"/>
      <c r="D1110" s="55"/>
      <c r="E1110" s="148"/>
      <c r="F1110" s="120"/>
      <c r="G1110" s="145"/>
      <c r="H1110" s="145"/>
      <c r="I1110" s="145"/>
      <c r="J1110" s="145"/>
      <c r="K1110" s="145"/>
      <c r="L1110" s="145"/>
      <c r="M1110" s="145"/>
      <c r="N1110" s="145"/>
      <c r="O1110" s="145"/>
      <c r="P1110" s="145" t="s">
        <v>680</v>
      </c>
      <c r="Q1110" s="145"/>
      <c r="R1110" s="145" t="s">
        <v>680</v>
      </c>
      <c r="S1110" s="145"/>
      <c r="T1110" s="145" t="s">
        <v>680</v>
      </c>
      <c r="U1110" s="145"/>
      <c r="V1110" s="145" t="s">
        <v>680</v>
      </c>
      <c r="W1110" s="145"/>
      <c r="X1110" s="145" t="s">
        <v>680</v>
      </c>
      <c r="Y1110" s="145"/>
      <c r="Z1110" s="145" t="s">
        <v>680</v>
      </c>
      <c r="AA1110" s="145"/>
      <c r="AB1110" s="145" t="s">
        <v>680</v>
      </c>
      <c r="AC1110" s="145"/>
      <c r="AD1110" s="145" t="s">
        <v>680</v>
      </c>
      <c r="AE1110" s="145"/>
      <c r="AF1110" s="145" t="s">
        <v>680</v>
      </c>
      <c r="AG1110" s="145"/>
      <c r="AH1110" s="145" t="s">
        <v>680</v>
      </c>
      <c r="AI1110" s="145"/>
      <c r="AJ1110" s="145" t="s">
        <v>680</v>
      </c>
      <c r="AK1110" s="145"/>
      <c r="AL1110" s="145" t="s">
        <v>680</v>
      </c>
      <c r="AM1110" s="145" t="n">
        <v>0</v>
      </c>
      <c r="AN1110" s="146"/>
    </row>
    <row collapsed="false" customFormat="false" customHeight="true" hidden="false" ht="15.75" outlineLevel="0" r="1111">
      <c r="A1111" s="55" t="n">
        <v>596</v>
      </c>
      <c r="B1111" s="55" t="n">
        <v>8592</v>
      </c>
      <c r="C1111" s="55" t="s">
        <v>820</v>
      </c>
      <c r="D1111" s="55" t="s">
        <v>750</v>
      </c>
      <c r="E1111" s="148" t="s">
        <v>824</v>
      </c>
      <c r="F1111" s="120" t="s">
        <v>823</v>
      </c>
      <c r="G1111" s="145" t="s">
        <v>859</v>
      </c>
      <c r="H1111" s="145" t="n">
        <v>41</v>
      </c>
      <c r="I1111" s="145"/>
      <c r="J1111" s="145"/>
      <c r="K1111" s="145" t="s">
        <v>52</v>
      </c>
      <c r="L1111" s="145" t="s">
        <v>52</v>
      </c>
      <c r="M1111" s="145" t="n">
        <v>6979</v>
      </c>
      <c r="N1111" s="145" t="n">
        <v>6304</v>
      </c>
      <c r="O1111" s="145" t="n">
        <v>762</v>
      </c>
      <c r="P1111" s="145" t="s">
        <v>680</v>
      </c>
      <c r="Q1111" s="145" t="n">
        <v>725</v>
      </c>
      <c r="R1111" s="145" t="s">
        <v>680</v>
      </c>
      <c r="S1111" s="145" t="n">
        <v>551</v>
      </c>
      <c r="T1111" s="145" t="s">
        <v>680</v>
      </c>
      <c r="U1111" s="145" t="n">
        <v>692</v>
      </c>
      <c r="V1111" s="145" t="s">
        <v>680</v>
      </c>
      <c r="W1111" s="145" t="n">
        <v>835</v>
      </c>
      <c r="X1111" s="145" t="s">
        <v>680</v>
      </c>
      <c r="Y1111" s="145" t="n">
        <v>664</v>
      </c>
      <c r="Z1111" s="145" t="s">
        <v>680</v>
      </c>
      <c r="AA1111" s="145" t="n">
        <v>370</v>
      </c>
      <c r="AB1111" s="145" t="s">
        <v>680</v>
      </c>
      <c r="AC1111" s="145" t="n">
        <v>234</v>
      </c>
      <c r="AD1111" s="145" t="s">
        <v>680</v>
      </c>
      <c r="AE1111" s="145" t="n">
        <v>228</v>
      </c>
      <c r="AF1111" s="145" t="s">
        <v>680</v>
      </c>
      <c r="AG1111" s="145" t="n">
        <v>270</v>
      </c>
      <c r="AH1111" s="145" t="s">
        <v>680</v>
      </c>
      <c r="AI1111" s="145" t="n">
        <v>138</v>
      </c>
      <c r="AJ1111" s="145" t="s">
        <v>680</v>
      </c>
      <c r="AK1111" s="145" t="n">
        <v>199</v>
      </c>
      <c r="AL1111" s="145" t="s">
        <v>680</v>
      </c>
      <c r="AM1111" s="145" t="n">
        <v>5668</v>
      </c>
      <c r="AN1111" s="146"/>
    </row>
    <row collapsed="false" customFormat="false" customHeight="false" hidden="false" ht="15.75" outlineLevel="0" r="1112">
      <c r="A1112" s="55"/>
      <c r="B1112" s="55"/>
      <c r="C1112" s="55"/>
      <c r="D1112" s="55"/>
      <c r="E1112" s="148"/>
      <c r="F1112" s="120"/>
      <c r="G1112" s="145"/>
      <c r="H1112" s="145"/>
      <c r="I1112" s="145"/>
      <c r="J1112" s="145"/>
      <c r="K1112" s="145"/>
      <c r="L1112" s="145"/>
      <c r="M1112" s="145"/>
      <c r="N1112" s="145"/>
      <c r="O1112" s="145"/>
      <c r="P1112" s="145" t="s">
        <v>680</v>
      </c>
      <c r="Q1112" s="145"/>
      <c r="R1112" s="145" t="s">
        <v>680</v>
      </c>
      <c r="S1112" s="145"/>
      <c r="T1112" s="145" t="s">
        <v>680</v>
      </c>
      <c r="U1112" s="145"/>
      <c r="V1112" s="145" t="s">
        <v>680</v>
      </c>
      <c r="W1112" s="145"/>
      <c r="X1112" s="145" t="s">
        <v>680</v>
      </c>
      <c r="Y1112" s="145"/>
      <c r="Z1112" s="145" t="s">
        <v>680</v>
      </c>
      <c r="AA1112" s="145"/>
      <c r="AB1112" s="145" t="s">
        <v>680</v>
      </c>
      <c r="AC1112" s="145"/>
      <c r="AD1112" s="145" t="s">
        <v>680</v>
      </c>
      <c r="AE1112" s="145"/>
      <c r="AF1112" s="145" t="s">
        <v>680</v>
      </c>
      <c r="AG1112" s="145"/>
      <c r="AH1112" s="145" t="s">
        <v>680</v>
      </c>
      <c r="AI1112" s="145"/>
      <c r="AJ1112" s="145" t="s">
        <v>680</v>
      </c>
      <c r="AK1112" s="145"/>
      <c r="AL1112" s="145" t="s">
        <v>680</v>
      </c>
      <c r="AM1112" s="145" t="n">
        <v>0</v>
      </c>
      <c r="AN1112" s="146"/>
    </row>
    <row collapsed="false" customFormat="false" customHeight="true" hidden="false" ht="15.75" outlineLevel="0" r="1113">
      <c r="A1113" s="55" t="n">
        <v>597</v>
      </c>
      <c r="B1113" s="55" t="n">
        <v>8593</v>
      </c>
      <c r="C1113" s="55" t="s">
        <v>820</v>
      </c>
      <c r="D1113" s="55" t="s">
        <v>750</v>
      </c>
      <c r="E1113" s="148" t="s">
        <v>824</v>
      </c>
      <c r="F1113" s="120" t="s">
        <v>823</v>
      </c>
      <c r="G1113" s="145" t="s">
        <v>859</v>
      </c>
      <c r="H1113" s="145" t="n">
        <v>70</v>
      </c>
      <c r="I1113" s="145"/>
      <c r="J1113" s="145"/>
      <c r="K1113" s="145" t="s">
        <v>52</v>
      </c>
      <c r="L1113" s="145" t="s">
        <v>52</v>
      </c>
      <c r="M1113" s="145" t="n">
        <v>6352</v>
      </c>
      <c r="N1113" s="145" t="n">
        <v>8202</v>
      </c>
      <c r="O1113" s="145" t="n">
        <v>657</v>
      </c>
      <c r="P1113" s="145" t="s">
        <v>680</v>
      </c>
      <c r="Q1113" s="145" t="n">
        <v>658</v>
      </c>
      <c r="R1113" s="145" t="s">
        <v>680</v>
      </c>
      <c r="S1113" s="145" t="n">
        <v>382</v>
      </c>
      <c r="T1113" s="145" t="s">
        <v>680</v>
      </c>
      <c r="U1113" s="145" t="n">
        <v>449</v>
      </c>
      <c r="V1113" s="145" t="s">
        <v>680</v>
      </c>
      <c r="W1113" s="145" t="n">
        <v>708</v>
      </c>
      <c r="X1113" s="145" t="s">
        <v>680</v>
      </c>
      <c r="Y1113" s="145" t="n">
        <v>456</v>
      </c>
      <c r="Z1113" s="145" t="s">
        <v>680</v>
      </c>
      <c r="AA1113" s="145" t="n">
        <v>480</v>
      </c>
      <c r="AB1113" s="145" t="s">
        <v>680</v>
      </c>
      <c r="AC1113" s="145" t="n">
        <v>538</v>
      </c>
      <c r="AD1113" s="145" t="s">
        <v>680</v>
      </c>
      <c r="AE1113" s="145" t="n">
        <v>635</v>
      </c>
      <c r="AF1113" s="145" t="s">
        <v>680</v>
      </c>
      <c r="AG1113" s="145" t="n">
        <v>860</v>
      </c>
      <c r="AH1113" s="145" t="s">
        <v>680</v>
      </c>
      <c r="AI1113" s="145" t="n">
        <v>422</v>
      </c>
      <c r="AJ1113" s="145" t="s">
        <v>680</v>
      </c>
      <c r="AK1113" s="145" t="n">
        <v>507</v>
      </c>
      <c r="AL1113" s="145" t="s">
        <v>680</v>
      </c>
      <c r="AM1113" s="145" t="n">
        <v>6752</v>
      </c>
      <c r="AN1113" s="146"/>
    </row>
    <row collapsed="false" customFormat="false" customHeight="false" hidden="false" ht="15.75" outlineLevel="0" r="1114">
      <c r="A1114" s="55"/>
      <c r="B1114" s="55"/>
      <c r="C1114" s="55"/>
      <c r="D1114" s="55"/>
      <c r="E1114" s="148"/>
      <c r="F1114" s="120"/>
      <c r="G1114" s="145"/>
      <c r="H1114" s="145"/>
      <c r="I1114" s="145"/>
      <c r="J1114" s="145"/>
      <c r="K1114" s="145"/>
      <c r="L1114" s="145"/>
      <c r="M1114" s="145"/>
      <c r="N1114" s="145"/>
      <c r="O1114" s="145"/>
      <c r="P1114" s="145" t="s">
        <v>680</v>
      </c>
      <c r="Q1114" s="145"/>
      <c r="R1114" s="145" t="s">
        <v>680</v>
      </c>
      <c r="S1114" s="145"/>
      <c r="T1114" s="145" t="s">
        <v>680</v>
      </c>
      <c r="U1114" s="145"/>
      <c r="V1114" s="145" t="s">
        <v>680</v>
      </c>
      <c r="W1114" s="145"/>
      <c r="X1114" s="145" t="s">
        <v>680</v>
      </c>
      <c r="Y1114" s="145"/>
      <c r="Z1114" s="145" t="s">
        <v>680</v>
      </c>
      <c r="AA1114" s="145"/>
      <c r="AB1114" s="145" t="s">
        <v>680</v>
      </c>
      <c r="AC1114" s="145"/>
      <c r="AD1114" s="145" t="s">
        <v>680</v>
      </c>
      <c r="AE1114" s="145"/>
      <c r="AF1114" s="145" t="s">
        <v>680</v>
      </c>
      <c r="AG1114" s="145"/>
      <c r="AH1114" s="145" t="s">
        <v>680</v>
      </c>
      <c r="AI1114" s="145"/>
      <c r="AJ1114" s="145" t="s">
        <v>680</v>
      </c>
      <c r="AK1114" s="145"/>
      <c r="AL1114" s="145" t="s">
        <v>680</v>
      </c>
      <c r="AM1114" s="145" t="n">
        <v>0</v>
      </c>
      <c r="AN1114" s="146"/>
    </row>
    <row collapsed="false" customFormat="false" customHeight="true" hidden="false" ht="15.75" outlineLevel="0" r="1115">
      <c r="A1115" s="55" t="n">
        <v>598</v>
      </c>
      <c r="B1115" s="55" t="n">
        <v>8594</v>
      </c>
      <c r="C1115" s="55" t="s">
        <v>820</v>
      </c>
      <c r="D1115" s="55" t="s">
        <v>750</v>
      </c>
      <c r="E1115" s="148" t="s">
        <v>822</v>
      </c>
      <c r="F1115" s="120" t="s">
        <v>823</v>
      </c>
      <c r="G1115" s="145"/>
      <c r="H1115" s="145"/>
      <c r="I1115" s="145"/>
      <c r="J1115" s="145"/>
      <c r="K1115" s="145" t="s">
        <v>52</v>
      </c>
      <c r="L1115" s="145" t="s">
        <v>52</v>
      </c>
      <c r="M1115" s="145" t="n">
        <v>11189</v>
      </c>
      <c r="N1115" s="145" t="n">
        <v>11378</v>
      </c>
      <c r="O1115" s="145" t="n">
        <v>4108</v>
      </c>
      <c r="P1115" s="145" t="s">
        <v>680</v>
      </c>
      <c r="Q1115" s="145" t="n">
        <v>3526</v>
      </c>
      <c r="R1115" s="145" t="s">
        <v>680</v>
      </c>
      <c r="S1115" s="145" t="n">
        <v>3176</v>
      </c>
      <c r="T1115" s="145" t="s">
        <v>680</v>
      </c>
      <c r="U1115" s="145" t="n">
        <v>4039</v>
      </c>
      <c r="V1115" s="145" t="s">
        <v>680</v>
      </c>
      <c r="W1115" s="145" t="n">
        <v>3482</v>
      </c>
      <c r="X1115" s="145" t="s">
        <v>680</v>
      </c>
      <c r="Y1115" s="145" t="n">
        <v>2554</v>
      </c>
      <c r="Z1115" s="145" t="s">
        <v>680</v>
      </c>
      <c r="AA1115" s="145" t="n">
        <v>2775</v>
      </c>
      <c r="AB1115" s="145" t="s">
        <v>680</v>
      </c>
      <c r="AC1115" s="145" t="n">
        <v>2947</v>
      </c>
      <c r="AD1115" s="145" t="s">
        <v>680</v>
      </c>
      <c r="AE1115" s="145" t="n">
        <v>3549</v>
      </c>
      <c r="AF1115" s="145" t="s">
        <v>680</v>
      </c>
      <c r="AG1115" s="145" t="n">
        <v>3101</v>
      </c>
      <c r="AH1115" s="145" t="s">
        <v>680</v>
      </c>
      <c r="AI1115" s="145" t="n">
        <v>2785</v>
      </c>
      <c r="AJ1115" s="145" t="s">
        <v>680</v>
      </c>
      <c r="AK1115" s="145" t="n">
        <v>2820</v>
      </c>
      <c r="AL1115" s="145" t="s">
        <v>680</v>
      </c>
      <c r="AM1115" s="145" t="n">
        <v>38862</v>
      </c>
      <c r="AN1115" s="146"/>
    </row>
    <row collapsed="false" customFormat="false" customHeight="false" hidden="false" ht="15.75" outlineLevel="0" r="1116">
      <c r="A1116" s="55"/>
      <c r="B1116" s="55"/>
      <c r="C1116" s="55"/>
      <c r="D1116" s="55"/>
      <c r="E1116" s="148" t="s">
        <v>824</v>
      </c>
      <c r="F1116" s="120" t="s">
        <v>823</v>
      </c>
      <c r="G1116" s="145" t="s">
        <v>859</v>
      </c>
      <c r="H1116" s="145" t="n">
        <v>234</v>
      </c>
      <c r="I1116" s="145"/>
      <c r="J1116" s="145"/>
      <c r="K1116" s="145" t="s">
        <v>52</v>
      </c>
      <c r="L1116" s="145" t="s">
        <v>52</v>
      </c>
      <c r="M1116" s="145" t="n">
        <v>35349</v>
      </c>
      <c r="N1116" s="145" t="n">
        <v>40860</v>
      </c>
      <c r="O1116" s="145" t="n">
        <v>957</v>
      </c>
      <c r="P1116" s="145" t="s">
        <v>680</v>
      </c>
      <c r="Q1116" s="145" t="n">
        <v>921</v>
      </c>
      <c r="R1116" s="145" t="s">
        <v>680</v>
      </c>
      <c r="S1116" s="145" t="n">
        <v>908</v>
      </c>
      <c r="T1116" s="145" t="s">
        <v>680</v>
      </c>
      <c r="U1116" s="145" t="n">
        <v>1125</v>
      </c>
      <c r="V1116" s="145" t="s">
        <v>680</v>
      </c>
      <c r="W1116" s="145" t="n">
        <v>909</v>
      </c>
      <c r="X1116" s="145" t="s">
        <v>680</v>
      </c>
      <c r="Y1116" s="145" t="n">
        <v>1344</v>
      </c>
      <c r="Z1116" s="145" t="s">
        <v>680</v>
      </c>
      <c r="AA1116" s="145" t="n">
        <v>857</v>
      </c>
      <c r="AB1116" s="145" t="s">
        <v>680</v>
      </c>
      <c r="AC1116" s="145" t="n">
        <v>790</v>
      </c>
      <c r="AD1116" s="145" t="s">
        <v>680</v>
      </c>
      <c r="AE1116" s="145" t="n">
        <v>1020</v>
      </c>
      <c r="AF1116" s="145" t="s">
        <v>680</v>
      </c>
      <c r="AG1116" s="145" t="n">
        <v>1006</v>
      </c>
      <c r="AH1116" s="145" t="s">
        <v>680</v>
      </c>
      <c r="AI1116" s="145" t="n">
        <v>956</v>
      </c>
      <c r="AJ1116" s="145" t="s">
        <v>680</v>
      </c>
      <c r="AK1116" s="145" t="n">
        <v>1036</v>
      </c>
      <c r="AL1116" s="145" t="s">
        <v>680</v>
      </c>
      <c r="AM1116" s="145" t="n">
        <v>11829</v>
      </c>
      <c r="AN1116" s="146"/>
    </row>
    <row collapsed="false" customFormat="false" customHeight="true" hidden="false" ht="15.75" outlineLevel="0" r="1117">
      <c r="A1117" s="55" t="n">
        <v>599</v>
      </c>
      <c r="B1117" s="55" t="n">
        <v>8595</v>
      </c>
      <c r="C1117" s="55" t="s">
        <v>820</v>
      </c>
      <c r="D1117" s="55" t="s">
        <v>750</v>
      </c>
      <c r="E1117" s="148" t="s">
        <v>822</v>
      </c>
      <c r="F1117" s="120" t="s">
        <v>823</v>
      </c>
      <c r="G1117" s="145"/>
      <c r="H1117" s="145"/>
      <c r="I1117" s="145"/>
      <c r="J1117" s="145"/>
      <c r="K1117" s="145" t="s">
        <v>52</v>
      </c>
      <c r="L1117" s="145" t="s">
        <v>52</v>
      </c>
      <c r="M1117" s="145" t="n">
        <v>37470</v>
      </c>
      <c r="N1117" s="145" t="n">
        <v>35580</v>
      </c>
      <c r="O1117" s="145" t="n">
        <v>5018</v>
      </c>
      <c r="P1117" s="145" t="s">
        <v>680</v>
      </c>
      <c r="Q1117" s="145" t="n">
        <v>4743</v>
      </c>
      <c r="R1117" s="145" t="s">
        <v>680</v>
      </c>
      <c r="S1117" s="145" t="n">
        <v>3851</v>
      </c>
      <c r="T1117" s="145" t="s">
        <v>680</v>
      </c>
      <c r="U1117" s="145" t="n">
        <v>4082</v>
      </c>
      <c r="V1117" s="145" t="s">
        <v>680</v>
      </c>
      <c r="W1117" s="145" t="n">
        <v>3286</v>
      </c>
      <c r="X1117" s="145" t="s">
        <v>680</v>
      </c>
      <c r="Y1117" s="145" t="n">
        <v>2866</v>
      </c>
      <c r="Z1117" s="145" t="s">
        <v>680</v>
      </c>
      <c r="AA1117" s="145" t="n">
        <v>2426</v>
      </c>
      <c r="AB1117" s="145" t="s">
        <v>680</v>
      </c>
      <c r="AC1117" s="145" t="n">
        <v>2595</v>
      </c>
      <c r="AD1117" s="145" t="s">
        <v>680</v>
      </c>
      <c r="AE1117" s="145" t="n">
        <v>3190</v>
      </c>
      <c r="AF1117" s="145" t="s">
        <v>680</v>
      </c>
      <c r="AG1117" s="145" t="n">
        <v>3330</v>
      </c>
      <c r="AH1117" s="145" t="s">
        <v>680</v>
      </c>
      <c r="AI1117" s="145" t="n">
        <v>2902</v>
      </c>
      <c r="AJ1117" s="145" t="s">
        <v>680</v>
      </c>
      <c r="AK1117" s="145" t="n">
        <v>2182</v>
      </c>
      <c r="AL1117" s="145" t="s">
        <v>680</v>
      </c>
      <c r="AM1117" s="145" t="n">
        <v>40471</v>
      </c>
      <c r="AN1117" s="146"/>
    </row>
    <row collapsed="false" customFormat="false" customHeight="false" hidden="false" ht="15.75" outlineLevel="0" r="1118">
      <c r="A1118" s="55"/>
      <c r="B1118" s="55"/>
      <c r="C1118" s="55"/>
      <c r="D1118" s="55"/>
      <c r="E1118" s="148" t="s">
        <v>824</v>
      </c>
      <c r="F1118" s="120" t="s">
        <v>823</v>
      </c>
      <c r="G1118" s="145" t="s">
        <v>859</v>
      </c>
      <c r="H1118" s="145" t="n">
        <v>306</v>
      </c>
      <c r="I1118" s="145" t="s">
        <v>860</v>
      </c>
      <c r="J1118" s="145" t="n">
        <v>7</v>
      </c>
      <c r="K1118" s="145" t="s">
        <v>52</v>
      </c>
      <c r="L1118" s="145" t="s">
        <v>52</v>
      </c>
      <c r="M1118" s="145" t="n">
        <v>46678</v>
      </c>
      <c r="N1118" s="145" t="n">
        <v>48908</v>
      </c>
      <c r="O1118" s="145" t="n">
        <v>3000</v>
      </c>
      <c r="P1118" s="145" t="s">
        <v>680</v>
      </c>
      <c r="Q1118" s="145" t="n">
        <v>2850</v>
      </c>
      <c r="R1118" s="145" t="s">
        <v>680</v>
      </c>
      <c r="S1118" s="145" t="n">
        <v>2580</v>
      </c>
      <c r="T1118" s="145" t="s">
        <v>680</v>
      </c>
      <c r="U1118" s="145" t="n">
        <v>3390</v>
      </c>
      <c r="V1118" s="145" t="s">
        <v>680</v>
      </c>
      <c r="W1118" s="145" t="n">
        <v>2910</v>
      </c>
      <c r="X1118" s="145" t="s">
        <v>680</v>
      </c>
      <c r="Y1118" s="145" t="n">
        <v>3120</v>
      </c>
      <c r="Z1118" s="145" t="s">
        <v>680</v>
      </c>
      <c r="AA1118" s="145" t="n">
        <v>2640</v>
      </c>
      <c r="AB1118" s="145" t="s">
        <v>680</v>
      </c>
      <c r="AC1118" s="145" t="n">
        <v>2640</v>
      </c>
      <c r="AD1118" s="145" t="s">
        <v>680</v>
      </c>
      <c r="AE1118" s="145" t="n">
        <v>3090</v>
      </c>
      <c r="AF1118" s="145" t="s">
        <v>680</v>
      </c>
      <c r="AG1118" s="145" t="n">
        <v>2790</v>
      </c>
      <c r="AH1118" s="145" t="s">
        <v>680</v>
      </c>
      <c r="AI1118" s="145" t="n">
        <v>930</v>
      </c>
      <c r="AJ1118" s="145" t="s">
        <v>680</v>
      </c>
      <c r="AK1118" s="145" t="n">
        <v>4860</v>
      </c>
      <c r="AL1118" s="145" t="s">
        <v>680</v>
      </c>
      <c r="AM1118" s="145" t="n">
        <v>34800</v>
      </c>
      <c r="AN1118" s="146"/>
    </row>
    <row collapsed="false" customFormat="false" customHeight="true" hidden="false" ht="15.75" outlineLevel="0" r="1119">
      <c r="A1119" s="55" t="n">
        <v>600</v>
      </c>
      <c r="B1119" s="55" t="n">
        <v>8596</v>
      </c>
      <c r="C1119" s="55" t="s">
        <v>820</v>
      </c>
      <c r="D1119" s="55" t="s">
        <v>750</v>
      </c>
      <c r="E1119" s="148" t="s">
        <v>822</v>
      </c>
      <c r="F1119" s="120" t="s">
        <v>823</v>
      </c>
      <c r="G1119" s="145"/>
      <c r="H1119" s="145"/>
      <c r="I1119" s="145"/>
      <c r="J1119" s="145"/>
      <c r="K1119" s="145" t="s">
        <v>52</v>
      </c>
      <c r="L1119" s="145" t="s">
        <v>52</v>
      </c>
      <c r="M1119" s="145" t="n">
        <v>14289</v>
      </c>
      <c r="N1119" s="145" t="n">
        <v>8870</v>
      </c>
      <c r="O1119" s="145" t="n">
        <v>6489</v>
      </c>
      <c r="P1119" s="145" t="s">
        <v>680</v>
      </c>
      <c r="Q1119" s="145" t="n">
        <v>5817</v>
      </c>
      <c r="R1119" s="145" t="s">
        <v>680</v>
      </c>
      <c r="S1119" s="145" t="n">
        <v>4333</v>
      </c>
      <c r="T1119" s="145" t="s">
        <v>680</v>
      </c>
      <c r="U1119" s="145" t="n">
        <v>4631</v>
      </c>
      <c r="V1119" s="145" t="s">
        <v>680</v>
      </c>
      <c r="W1119" s="145" t="n">
        <v>3546</v>
      </c>
      <c r="X1119" s="145" t="s">
        <v>680</v>
      </c>
      <c r="Y1119" s="145" t="n">
        <v>1272</v>
      </c>
      <c r="Z1119" s="145" t="s">
        <v>680</v>
      </c>
      <c r="AA1119" s="145" t="n">
        <v>768</v>
      </c>
      <c r="AB1119" s="145" t="s">
        <v>680</v>
      </c>
      <c r="AC1119" s="145" t="n">
        <v>724</v>
      </c>
      <c r="AD1119" s="145" t="s">
        <v>680</v>
      </c>
      <c r="AE1119" s="145" t="n">
        <v>901</v>
      </c>
      <c r="AF1119" s="145" t="s">
        <v>680</v>
      </c>
      <c r="AG1119" s="145" t="n">
        <v>841</v>
      </c>
      <c r="AH1119" s="145" t="s">
        <v>680</v>
      </c>
      <c r="AI1119" s="145" t="n">
        <v>5110</v>
      </c>
      <c r="AJ1119" s="145" t="s">
        <v>680</v>
      </c>
      <c r="AK1119" s="145" t="n">
        <v>5562</v>
      </c>
      <c r="AL1119" s="145" t="s">
        <v>680</v>
      </c>
      <c r="AM1119" s="145" t="n">
        <v>39994</v>
      </c>
      <c r="AN1119" s="146"/>
    </row>
    <row collapsed="false" customFormat="false" customHeight="false" hidden="false" ht="15.75" outlineLevel="0" r="1120">
      <c r="A1120" s="55"/>
      <c r="B1120" s="55"/>
      <c r="C1120" s="55"/>
      <c r="D1120" s="55"/>
      <c r="E1120" s="148" t="s">
        <v>824</v>
      </c>
      <c r="F1120" s="120" t="s">
        <v>823</v>
      </c>
      <c r="G1120" s="145" t="s">
        <v>859</v>
      </c>
      <c r="H1120" s="145" t="n">
        <v>271</v>
      </c>
      <c r="I1120" s="145" t="s">
        <v>860</v>
      </c>
      <c r="J1120" s="145" t="n">
        <v>4</v>
      </c>
      <c r="K1120" s="145" t="s">
        <v>52</v>
      </c>
      <c r="L1120" s="145" t="s">
        <v>52</v>
      </c>
      <c r="M1120" s="145" t="n">
        <v>63735</v>
      </c>
      <c r="N1120" s="145" t="n">
        <v>67749</v>
      </c>
      <c r="O1120" s="145" t="n">
        <v>849</v>
      </c>
      <c r="P1120" s="145" t="s">
        <v>680</v>
      </c>
      <c r="Q1120" s="145" t="n">
        <v>838</v>
      </c>
      <c r="R1120" s="145" t="s">
        <v>680</v>
      </c>
      <c r="S1120" s="145" t="n">
        <v>742</v>
      </c>
      <c r="T1120" s="145" t="s">
        <v>680</v>
      </c>
      <c r="U1120" s="145" t="n">
        <v>908</v>
      </c>
      <c r="V1120" s="145" t="s">
        <v>680</v>
      </c>
      <c r="W1120" s="145" t="n">
        <v>772</v>
      </c>
      <c r="X1120" s="145" t="s">
        <v>680</v>
      </c>
      <c r="Y1120" s="145" t="n">
        <v>1486</v>
      </c>
      <c r="Z1120" s="145" t="s">
        <v>680</v>
      </c>
      <c r="AA1120" s="145" t="n">
        <v>3437</v>
      </c>
      <c r="AB1120" s="145" t="s">
        <v>680</v>
      </c>
      <c r="AC1120" s="145" t="n">
        <v>3518</v>
      </c>
      <c r="AD1120" s="145" t="s">
        <v>680</v>
      </c>
      <c r="AE1120" s="145" t="n">
        <v>4747</v>
      </c>
      <c r="AF1120" s="145" t="s">
        <v>680</v>
      </c>
      <c r="AG1120" s="145" t="n">
        <v>4866</v>
      </c>
      <c r="AH1120" s="145" t="s">
        <v>680</v>
      </c>
      <c r="AI1120" s="145" t="n">
        <v>807</v>
      </c>
      <c r="AJ1120" s="145" t="s">
        <v>680</v>
      </c>
      <c r="AK1120" s="145" t="n">
        <v>861</v>
      </c>
      <c r="AL1120" s="145" t="s">
        <v>680</v>
      </c>
      <c r="AM1120" s="145" t="n">
        <v>23831</v>
      </c>
      <c r="AN1120" s="146"/>
    </row>
    <row collapsed="false" customFormat="false" customHeight="true" hidden="false" ht="15.75" outlineLevel="0" r="1121">
      <c r="A1121" s="55" t="n">
        <v>601</v>
      </c>
      <c r="B1121" s="55" t="n">
        <v>8597</v>
      </c>
      <c r="C1121" s="55" t="s">
        <v>820</v>
      </c>
      <c r="D1121" s="55" t="s">
        <v>750</v>
      </c>
      <c r="E1121" s="148" t="s">
        <v>822</v>
      </c>
      <c r="F1121" s="120" t="s">
        <v>823</v>
      </c>
      <c r="G1121" s="145"/>
      <c r="H1121" s="145"/>
      <c r="I1121" s="145"/>
      <c r="J1121" s="145"/>
      <c r="K1121" s="145" t="s">
        <v>52</v>
      </c>
      <c r="L1121" s="145" t="s">
        <v>52</v>
      </c>
      <c r="M1121" s="145"/>
      <c r="N1121" s="145" t="n">
        <v>36820</v>
      </c>
      <c r="O1121" s="145" t="n">
        <v>13690</v>
      </c>
      <c r="P1121" s="145" t="s">
        <v>680</v>
      </c>
      <c r="Q1121" s="145" t="n">
        <v>12712</v>
      </c>
      <c r="R1121" s="145" t="s">
        <v>680</v>
      </c>
      <c r="S1121" s="145" t="n">
        <v>10856</v>
      </c>
      <c r="T1121" s="145" t="s">
        <v>680</v>
      </c>
      <c r="U1121" s="145" t="n">
        <v>5485</v>
      </c>
      <c r="V1121" s="145" t="s">
        <v>680</v>
      </c>
      <c r="W1121" s="145" t="n">
        <v>5336</v>
      </c>
      <c r="X1121" s="145" t="s">
        <v>680</v>
      </c>
      <c r="Y1121" s="145" t="n">
        <v>5192</v>
      </c>
      <c r="Z1121" s="145" t="s">
        <v>680</v>
      </c>
      <c r="AA1121" s="145" t="n">
        <v>4668</v>
      </c>
      <c r="AB1121" s="145" t="s">
        <v>680</v>
      </c>
      <c r="AC1121" s="145" t="n">
        <v>4832</v>
      </c>
      <c r="AD1121" s="145" t="s">
        <v>680</v>
      </c>
      <c r="AE1121" s="145" t="n">
        <v>5767</v>
      </c>
      <c r="AF1121" s="145" t="s">
        <v>680</v>
      </c>
      <c r="AG1121" s="145" t="n">
        <v>5793</v>
      </c>
      <c r="AH1121" s="145" t="s">
        <v>680</v>
      </c>
      <c r="AI1121" s="145" t="n">
        <v>5874</v>
      </c>
      <c r="AJ1121" s="145" t="s">
        <v>680</v>
      </c>
      <c r="AK1121" s="145" t="n">
        <v>6244</v>
      </c>
      <c r="AL1121" s="145" t="s">
        <v>680</v>
      </c>
      <c r="AM1121" s="145" t="n">
        <v>86449</v>
      </c>
      <c r="AN1121" s="146"/>
    </row>
    <row collapsed="false" customFormat="false" customHeight="false" hidden="false" ht="15.75" outlineLevel="0" r="1122">
      <c r="A1122" s="55"/>
      <c r="B1122" s="55"/>
      <c r="C1122" s="55"/>
      <c r="D1122" s="55"/>
      <c r="E1122" s="148" t="s">
        <v>824</v>
      </c>
      <c r="F1122" s="120" t="s">
        <v>823</v>
      </c>
      <c r="G1122" s="145" t="s">
        <v>859</v>
      </c>
      <c r="H1122" s="145" t="n">
        <v>679</v>
      </c>
      <c r="I1122" s="145" t="s">
        <v>860</v>
      </c>
      <c r="J1122" s="145" t="n">
        <v>7</v>
      </c>
      <c r="K1122" s="145" t="s">
        <v>52</v>
      </c>
      <c r="L1122" s="145" t="s">
        <v>52</v>
      </c>
      <c r="M1122" s="145"/>
      <c r="N1122" s="145" t="n">
        <v>140165</v>
      </c>
      <c r="O1122" s="145" t="n">
        <v>9124</v>
      </c>
      <c r="P1122" s="145" t="s">
        <v>680</v>
      </c>
      <c r="Q1122" s="145" t="n">
        <v>152</v>
      </c>
      <c r="R1122" s="145" t="s">
        <v>680</v>
      </c>
      <c r="S1122" s="145" t="n">
        <v>138</v>
      </c>
      <c r="T1122" s="145" t="s">
        <v>680</v>
      </c>
      <c r="U1122" s="145" t="n">
        <v>2325</v>
      </c>
      <c r="V1122" s="145" t="s">
        <v>680</v>
      </c>
      <c r="W1122" s="145" t="n">
        <v>480</v>
      </c>
      <c r="X1122" s="145" t="s">
        <v>680</v>
      </c>
      <c r="Y1122" s="145" t="n">
        <v>500</v>
      </c>
      <c r="Z1122" s="145" t="s">
        <v>680</v>
      </c>
      <c r="AA1122" s="145" t="n">
        <v>380</v>
      </c>
      <c r="AB1122" s="145" t="s">
        <v>680</v>
      </c>
      <c r="AC1122" s="145" t="n">
        <v>500</v>
      </c>
      <c r="AD1122" s="145" t="s">
        <v>680</v>
      </c>
      <c r="AE1122" s="145" t="n">
        <v>540</v>
      </c>
      <c r="AF1122" s="145" t="s">
        <v>680</v>
      </c>
      <c r="AG1122" s="145" t="n">
        <v>460</v>
      </c>
      <c r="AH1122" s="145" t="s">
        <v>680</v>
      </c>
      <c r="AI1122" s="145" t="n">
        <v>460</v>
      </c>
      <c r="AJ1122" s="145" t="s">
        <v>680</v>
      </c>
      <c r="AK1122" s="145" t="n">
        <v>520</v>
      </c>
      <c r="AL1122" s="145" t="s">
        <v>680</v>
      </c>
      <c r="AM1122" s="145" t="n">
        <v>15579</v>
      </c>
      <c r="AN1122" s="146"/>
    </row>
    <row collapsed="false" customFormat="false" customHeight="true" hidden="false" ht="15.75" outlineLevel="0" r="1123">
      <c r="A1123" s="55" t="n">
        <v>602</v>
      </c>
      <c r="B1123" s="55" t="n">
        <v>8598</v>
      </c>
      <c r="C1123" s="55" t="s">
        <v>820</v>
      </c>
      <c r="D1123" s="55" t="s">
        <v>750</v>
      </c>
      <c r="E1123" s="148" t="s">
        <v>822</v>
      </c>
      <c r="F1123" s="120" t="s">
        <v>823</v>
      </c>
      <c r="G1123" s="145"/>
      <c r="H1123" s="145"/>
      <c r="I1123" s="145"/>
      <c r="J1123" s="145"/>
      <c r="K1123" s="145" t="s">
        <v>52</v>
      </c>
      <c r="L1123" s="145" t="s">
        <v>52</v>
      </c>
      <c r="M1123" s="145" t="n">
        <v>28050</v>
      </c>
      <c r="N1123" s="145" t="n">
        <v>27400</v>
      </c>
      <c r="O1123" s="145" t="n">
        <v>6341</v>
      </c>
      <c r="P1123" s="145" t="s">
        <v>680</v>
      </c>
      <c r="Q1123" s="145" t="n">
        <v>5602</v>
      </c>
      <c r="R1123" s="145" t="s">
        <v>680</v>
      </c>
      <c r="S1123" s="145" t="n">
        <v>1129</v>
      </c>
      <c r="T1123" s="145" t="s">
        <v>680</v>
      </c>
      <c r="U1123" s="145" t="n">
        <v>5332</v>
      </c>
      <c r="V1123" s="145" t="s">
        <v>680</v>
      </c>
      <c r="W1123" s="145" t="n">
        <v>3945</v>
      </c>
      <c r="X1123" s="145" t="s">
        <v>680</v>
      </c>
      <c r="Y1123" s="145" t="n">
        <v>3289</v>
      </c>
      <c r="Z1123" s="145" t="s">
        <v>680</v>
      </c>
      <c r="AA1123" s="145" t="n">
        <v>2498</v>
      </c>
      <c r="AB1123" s="145" t="s">
        <v>680</v>
      </c>
      <c r="AC1123" s="145" t="n">
        <v>2359</v>
      </c>
      <c r="AD1123" s="145" t="s">
        <v>680</v>
      </c>
      <c r="AE1123" s="145" t="n">
        <v>3689</v>
      </c>
      <c r="AF1123" s="145" t="s">
        <v>680</v>
      </c>
      <c r="AG1123" s="145" t="n">
        <v>4539</v>
      </c>
      <c r="AH1123" s="145" t="s">
        <v>680</v>
      </c>
      <c r="AI1123" s="145" t="n">
        <v>4758</v>
      </c>
      <c r="AJ1123" s="145" t="s">
        <v>680</v>
      </c>
      <c r="AK1123" s="145" t="n">
        <v>5433</v>
      </c>
      <c r="AL1123" s="145" t="s">
        <v>680</v>
      </c>
      <c r="AM1123" s="145" t="n">
        <v>48914</v>
      </c>
      <c r="AN1123" s="146"/>
    </row>
    <row collapsed="false" customFormat="false" customHeight="false" hidden="false" ht="15.75" outlineLevel="0" r="1124">
      <c r="A1124" s="55"/>
      <c r="B1124" s="55"/>
      <c r="C1124" s="55"/>
      <c r="D1124" s="55"/>
      <c r="E1124" s="148" t="s">
        <v>824</v>
      </c>
      <c r="F1124" s="120" t="s">
        <v>823</v>
      </c>
      <c r="G1124" s="145" t="s">
        <v>859</v>
      </c>
      <c r="H1124" s="145" t="n">
        <v>443</v>
      </c>
      <c r="I1124" s="145" t="s">
        <v>860</v>
      </c>
      <c r="J1124" s="145" t="n">
        <v>4</v>
      </c>
      <c r="K1124" s="145" t="s">
        <v>52</v>
      </c>
      <c r="L1124" s="145" t="s">
        <v>52</v>
      </c>
      <c r="M1124" s="145" t="n">
        <v>47081</v>
      </c>
      <c r="N1124" s="145" t="n">
        <v>49886</v>
      </c>
      <c r="O1124" s="145" t="n">
        <v>2210</v>
      </c>
      <c r="P1124" s="145" t="s">
        <v>680</v>
      </c>
      <c r="Q1124" s="145" t="n">
        <v>2230</v>
      </c>
      <c r="R1124" s="145" t="s">
        <v>680</v>
      </c>
      <c r="S1124" s="145" t="n">
        <v>878</v>
      </c>
      <c r="T1124" s="145" t="s">
        <v>680</v>
      </c>
      <c r="U1124" s="145" t="n">
        <v>690</v>
      </c>
      <c r="V1124" s="145" t="s">
        <v>680</v>
      </c>
      <c r="W1124" s="145" t="n">
        <v>600</v>
      </c>
      <c r="X1124" s="145" t="s">
        <v>680</v>
      </c>
      <c r="Y1124" s="145" t="n">
        <v>600</v>
      </c>
      <c r="Z1124" s="145" t="s">
        <v>680</v>
      </c>
      <c r="AA1124" s="145" t="n">
        <v>540</v>
      </c>
      <c r="AB1124" s="145" t="s">
        <v>680</v>
      </c>
      <c r="AC1124" s="145" t="n">
        <v>500</v>
      </c>
      <c r="AD1124" s="145" t="s">
        <v>680</v>
      </c>
      <c r="AE1124" s="145" t="n">
        <v>680</v>
      </c>
      <c r="AF1124" s="145" t="s">
        <v>680</v>
      </c>
      <c r="AG1124" s="145" t="n">
        <v>650</v>
      </c>
      <c r="AH1124" s="145" t="s">
        <v>680</v>
      </c>
      <c r="AI1124" s="145" t="n">
        <v>620</v>
      </c>
      <c r="AJ1124" s="145" t="s">
        <v>680</v>
      </c>
      <c r="AK1124" s="145" t="n">
        <v>660</v>
      </c>
      <c r="AL1124" s="145" t="s">
        <v>680</v>
      </c>
      <c r="AM1124" s="145" t="n">
        <v>10858</v>
      </c>
      <c r="AN1124" s="146"/>
    </row>
    <row collapsed="false" customFormat="false" customHeight="true" hidden="false" ht="15.75" outlineLevel="0" r="1125">
      <c r="A1125" s="55" t="n">
        <v>603</v>
      </c>
      <c r="B1125" s="55" t="n">
        <v>8599</v>
      </c>
      <c r="C1125" s="55" t="s">
        <v>820</v>
      </c>
      <c r="D1125" s="55" t="s">
        <v>750</v>
      </c>
      <c r="E1125" s="148" t="s">
        <v>822</v>
      </c>
      <c r="F1125" s="120" t="s">
        <v>823</v>
      </c>
      <c r="G1125" s="145"/>
      <c r="H1125" s="145"/>
      <c r="I1125" s="145"/>
      <c r="J1125" s="145"/>
      <c r="K1125" s="145" t="s">
        <v>52</v>
      </c>
      <c r="L1125" s="145" t="s">
        <v>52</v>
      </c>
      <c r="M1125" s="145" t="n">
        <v>4083</v>
      </c>
      <c r="N1125" s="145" t="n">
        <v>2879</v>
      </c>
      <c r="O1125" s="145" t="n">
        <v>863</v>
      </c>
      <c r="P1125" s="145" t="s">
        <v>680</v>
      </c>
      <c r="Q1125" s="145" t="n">
        <v>889</v>
      </c>
      <c r="R1125" s="145" t="s">
        <v>680</v>
      </c>
      <c r="S1125" s="145" t="n">
        <v>633</v>
      </c>
      <c r="T1125" s="145" t="s">
        <v>680</v>
      </c>
      <c r="U1125" s="145" t="n">
        <v>866</v>
      </c>
      <c r="V1125" s="145" t="s">
        <v>680</v>
      </c>
      <c r="W1125" s="145" t="n">
        <v>1065</v>
      </c>
      <c r="X1125" s="145" t="s">
        <v>680</v>
      </c>
      <c r="Y1125" s="145" t="n">
        <v>941</v>
      </c>
      <c r="Z1125" s="145" t="s">
        <v>680</v>
      </c>
      <c r="AA1125" s="145" t="n">
        <v>813</v>
      </c>
      <c r="AB1125" s="145" t="s">
        <v>680</v>
      </c>
      <c r="AC1125" s="145" t="n">
        <v>787</v>
      </c>
      <c r="AD1125" s="145" t="s">
        <v>680</v>
      </c>
      <c r="AE1125" s="145" t="n">
        <v>899</v>
      </c>
      <c r="AF1125" s="145" t="s">
        <v>680</v>
      </c>
      <c r="AG1125" s="145" t="n">
        <v>880</v>
      </c>
      <c r="AH1125" s="145" t="s">
        <v>680</v>
      </c>
      <c r="AI1125" s="145" t="n">
        <v>492</v>
      </c>
      <c r="AJ1125" s="145" t="s">
        <v>680</v>
      </c>
      <c r="AK1125" s="145" t="n">
        <v>506</v>
      </c>
      <c r="AL1125" s="145" t="s">
        <v>680</v>
      </c>
      <c r="AM1125" s="145" t="n">
        <v>9634</v>
      </c>
      <c r="AN1125" s="146"/>
    </row>
    <row collapsed="false" customFormat="false" customHeight="false" hidden="false" ht="15.75" outlineLevel="0" r="1126">
      <c r="A1126" s="55"/>
      <c r="B1126" s="55"/>
      <c r="C1126" s="55"/>
      <c r="D1126" s="55"/>
      <c r="E1126" s="148" t="s">
        <v>824</v>
      </c>
      <c r="F1126" s="120" t="s">
        <v>823</v>
      </c>
      <c r="G1126" s="145" t="s">
        <v>859</v>
      </c>
      <c r="H1126" s="145" t="n">
        <v>54</v>
      </c>
      <c r="I1126" s="145"/>
      <c r="J1126" s="145"/>
      <c r="K1126" s="145" t="s">
        <v>52</v>
      </c>
      <c r="L1126" s="145" t="s">
        <v>52</v>
      </c>
      <c r="M1126" s="145" t="n">
        <v>9824</v>
      </c>
      <c r="N1126" s="145" t="n">
        <v>9438</v>
      </c>
      <c r="O1126" s="145" t="n">
        <v>187</v>
      </c>
      <c r="P1126" s="145" t="s">
        <v>680</v>
      </c>
      <c r="Q1126" s="145" t="n">
        <v>181</v>
      </c>
      <c r="R1126" s="145" t="s">
        <v>680</v>
      </c>
      <c r="S1126" s="145" t="n">
        <v>140</v>
      </c>
      <c r="T1126" s="145" t="s">
        <v>680</v>
      </c>
      <c r="U1126" s="145" t="n">
        <v>171</v>
      </c>
      <c r="V1126" s="145" t="s">
        <v>680</v>
      </c>
      <c r="W1126" s="145" t="n">
        <v>193</v>
      </c>
      <c r="X1126" s="145" t="s">
        <v>680</v>
      </c>
      <c r="Y1126" s="145" t="n">
        <v>179</v>
      </c>
      <c r="Z1126" s="145" t="s">
        <v>680</v>
      </c>
      <c r="AA1126" s="145" t="n">
        <v>153</v>
      </c>
      <c r="AB1126" s="145" t="s">
        <v>680</v>
      </c>
      <c r="AC1126" s="145" t="n">
        <v>144</v>
      </c>
      <c r="AD1126" s="145" t="s">
        <v>680</v>
      </c>
      <c r="AE1126" s="145" t="n">
        <v>187</v>
      </c>
      <c r="AF1126" s="145" t="s">
        <v>680</v>
      </c>
      <c r="AG1126" s="145" t="n">
        <v>184</v>
      </c>
      <c r="AH1126" s="145" t="s">
        <v>680</v>
      </c>
      <c r="AI1126" s="145" t="n">
        <v>99</v>
      </c>
      <c r="AJ1126" s="145" t="s">
        <v>680</v>
      </c>
      <c r="AK1126" s="145" t="n">
        <v>115</v>
      </c>
      <c r="AL1126" s="145" t="s">
        <v>680</v>
      </c>
      <c r="AM1126" s="145" t="n">
        <v>1933</v>
      </c>
      <c r="AN1126" s="146"/>
    </row>
    <row collapsed="false" customFormat="false" customHeight="true" hidden="false" ht="15.75" outlineLevel="0" r="1127">
      <c r="A1127" s="55" t="n">
        <v>604</v>
      </c>
      <c r="B1127" s="55" t="n">
        <v>8600</v>
      </c>
      <c r="C1127" s="55" t="s">
        <v>820</v>
      </c>
      <c r="D1127" s="55" t="s">
        <v>750</v>
      </c>
      <c r="E1127" s="148" t="s">
        <v>824</v>
      </c>
      <c r="F1127" s="120" t="s">
        <v>823</v>
      </c>
      <c r="G1127" s="145" t="s">
        <v>859</v>
      </c>
      <c r="H1127" s="145" t="n">
        <v>50</v>
      </c>
      <c r="I1127" s="145"/>
      <c r="J1127" s="145"/>
      <c r="K1127" s="145" t="s">
        <v>52</v>
      </c>
      <c r="L1127" s="145" t="s">
        <v>52</v>
      </c>
      <c r="M1127" s="145" t="n">
        <v>5233</v>
      </c>
      <c r="N1127" s="145" t="n">
        <v>4907</v>
      </c>
      <c r="O1127" s="145" t="n">
        <v>472</v>
      </c>
      <c r="P1127" s="145" t="s">
        <v>680</v>
      </c>
      <c r="Q1127" s="145" t="n">
        <v>393</v>
      </c>
      <c r="R1127" s="145" t="s">
        <v>680</v>
      </c>
      <c r="S1127" s="145" t="n">
        <v>131</v>
      </c>
      <c r="T1127" s="145" t="s">
        <v>680</v>
      </c>
      <c r="U1127" s="145" t="n">
        <v>417</v>
      </c>
      <c r="V1127" s="145" t="s">
        <v>680</v>
      </c>
      <c r="W1127" s="145" t="n">
        <v>603</v>
      </c>
      <c r="X1127" s="145" t="s">
        <v>680</v>
      </c>
      <c r="Y1127" s="145" t="n">
        <v>236</v>
      </c>
      <c r="Z1127" s="145" t="s">
        <v>680</v>
      </c>
      <c r="AA1127" s="145" t="n">
        <v>280</v>
      </c>
      <c r="AB1127" s="145" t="s">
        <v>680</v>
      </c>
      <c r="AC1127" s="145" t="n">
        <v>244</v>
      </c>
      <c r="AD1127" s="145" t="s">
        <v>680</v>
      </c>
      <c r="AE1127" s="145" t="n">
        <v>269</v>
      </c>
      <c r="AF1127" s="145" t="s">
        <v>680</v>
      </c>
      <c r="AG1127" s="145" t="n">
        <v>268</v>
      </c>
      <c r="AH1127" s="145" t="s">
        <v>680</v>
      </c>
      <c r="AI1127" s="145" t="n">
        <v>119</v>
      </c>
      <c r="AJ1127" s="145" t="s">
        <v>680</v>
      </c>
      <c r="AK1127" s="145" t="n">
        <v>219</v>
      </c>
      <c r="AL1127" s="145" t="s">
        <v>680</v>
      </c>
      <c r="AM1127" s="145" t="n">
        <v>3651</v>
      </c>
      <c r="AN1127" s="146"/>
    </row>
    <row collapsed="false" customFormat="false" customHeight="false" hidden="false" ht="15.75" outlineLevel="0" r="1128">
      <c r="A1128" s="55"/>
      <c r="B1128" s="55"/>
      <c r="C1128" s="55"/>
      <c r="D1128" s="55"/>
      <c r="E1128" s="148"/>
      <c r="F1128" s="120"/>
      <c r="G1128" s="145"/>
      <c r="H1128" s="145"/>
      <c r="I1128" s="145"/>
      <c r="J1128" s="145"/>
      <c r="K1128" s="145"/>
      <c r="L1128" s="145"/>
      <c r="M1128" s="145"/>
      <c r="N1128" s="145"/>
      <c r="O1128" s="145"/>
      <c r="P1128" s="145" t="s">
        <v>680</v>
      </c>
      <c r="Q1128" s="145"/>
      <c r="R1128" s="145" t="s">
        <v>680</v>
      </c>
      <c r="S1128" s="145"/>
      <c r="T1128" s="145" t="s">
        <v>680</v>
      </c>
      <c r="U1128" s="145"/>
      <c r="V1128" s="145" t="s">
        <v>680</v>
      </c>
      <c r="W1128" s="145"/>
      <c r="X1128" s="145" t="s">
        <v>680</v>
      </c>
      <c r="Y1128" s="145"/>
      <c r="Z1128" s="145" t="s">
        <v>680</v>
      </c>
      <c r="AA1128" s="145"/>
      <c r="AB1128" s="145" t="s">
        <v>680</v>
      </c>
      <c r="AC1128" s="145"/>
      <c r="AD1128" s="145" t="s">
        <v>680</v>
      </c>
      <c r="AE1128" s="145"/>
      <c r="AF1128" s="145" t="s">
        <v>680</v>
      </c>
      <c r="AG1128" s="145"/>
      <c r="AH1128" s="145" t="s">
        <v>680</v>
      </c>
      <c r="AI1128" s="145"/>
      <c r="AJ1128" s="145" t="s">
        <v>680</v>
      </c>
      <c r="AK1128" s="145"/>
      <c r="AL1128" s="145" t="s">
        <v>680</v>
      </c>
      <c r="AM1128" s="145" t="n">
        <v>0</v>
      </c>
      <c r="AN1128" s="146"/>
    </row>
    <row collapsed="false" customFormat="false" customHeight="true" hidden="false" ht="15.75" outlineLevel="0" r="1129">
      <c r="A1129" s="55" t="n">
        <v>605</v>
      </c>
      <c r="B1129" s="55" t="n">
        <v>8601</v>
      </c>
      <c r="C1129" s="55" t="s">
        <v>820</v>
      </c>
      <c r="D1129" s="55" t="s">
        <v>750</v>
      </c>
      <c r="E1129" s="148" t="s">
        <v>824</v>
      </c>
      <c r="F1129" s="120" t="s">
        <v>823</v>
      </c>
      <c r="G1129" s="145" t="s">
        <v>859</v>
      </c>
      <c r="H1129" s="145" t="n">
        <v>80</v>
      </c>
      <c r="I1129" s="145"/>
      <c r="J1129" s="145"/>
      <c r="K1129" s="145" t="s">
        <v>52</v>
      </c>
      <c r="L1129" s="145" t="s">
        <v>52</v>
      </c>
      <c r="M1129" s="145" t="n">
        <v>12632</v>
      </c>
      <c r="N1129" s="145" t="n">
        <v>12528</v>
      </c>
      <c r="O1129" s="145" t="n">
        <v>1194</v>
      </c>
      <c r="P1129" s="145" t="s">
        <v>680</v>
      </c>
      <c r="Q1129" s="145" t="n">
        <v>1240</v>
      </c>
      <c r="R1129" s="145" t="s">
        <v>680</v>
      </c>
      <c r="S1129" s="145" t="n">
        <v>761</v>
      </c>
      <c r="T1129" s="145" t="s">
        <v>680</v>
      </c>
      <c r="U1129" s="145" t="n">
        <v>919</v>
      </c>
      <c r="V1129" s="145" t="s">
        <v>680</v>
      </c>
      <c r="W1129" s="145" t="n">
        <v>692</v>
      </c>
      <c r="X1129" s="145" t="s">
        <v>680</v>
      </c>
      <c r="Y1129" s="145" t="n">
        <v>672</v>
      </c>
      <c r="Z1129" s="145" t="s">
        <v>680</v>
      </c>
      <c r="AA1129" s="145" t="n">
        <v>575</v>
      </c>
      <c r="AB1129" s="145" t="s">
        <v>680</v>
      </c>
      <c r="AC1129" s="145" t="n">
        <v>608</v>
      </c>
      <c r="AD1129" s="145" t="s">
        <v>680</v>
      </c>
      <c r="AE1129" s="145" t="n">
        <v>791</v>
      </c>
      <c r="AF1129" s="145" t="s">
        <v>680</v>
      </c>
      <c r="AG1129" s="145" t="n">
        <v>994</v>
      </c>
      <c r="AH1129" s="145" t="s">
        <v>680</v>
      </c>
      <c r="AI1129" s="145" t="n">
        <v>767</v>
      </c>
      <c r="AJ1129" s="145" t="s">
        <v>680</v>
      </c>
      <c r="AK1129" s="145" t="n">
        <v>1008</v>
      </c>
      <c r="AL1129" s="145" t="s">
        <v>680</v>
      </c>
      <c r="AM1129" s="145" t="n">
        <v>10221</v>
      </c>
      <c r="AN1129" s="146"/>
    </row>
    <row collapsed="false" customFormat="false" customHeight="false" hidden="false" ht="15.75" outlineLevel="0" r="1130">
      <c r="A1130" s="55"/>
      <c r="B1130" s="55"/>
      <c r="C1130" s="55"/>
      <c r="D1130" s="55"/>
      <c r="E1130" s="148"/>
      <c r="F1130" s="120"/>
      <c r="G1130" s="145"/>
      <c r="H1130" s="145"/>
      <c r="I1130" s="145"/>
      <c r="J1130" s="145"/>
      <c r="K1130" s="145"/>
      <c r="L1130" s="145"/>
      <c r="M1130" s="145"/>
      <c r="N1130" s="145"/>
      <c r="O1130" s="145"/>
      <c r="P1130" s="145" t="s">
        <v>680</v>
      </c>
      <c r="Q1130" s="145"/>
      <c r="R1130" s="145" t="s">
        <v>680</v>
      </c>
      <c r="S1130" s="145"/>
      <c r="T1130" s="145" t="s">
        <v>680</v>
      </c>
      <c r="U1130" s="145"/>
      <c r="V1130" s="145" t="s">
        <v>680</v>
      </c>
      <c r="W1130" s="145"/>
      <c r="X1130" s="145" t="s">
        <v>680</v>
      </c>
      <c r="Y1130" s="145"/>
      <c r="Z1130" s="145" t="s">
        <v>680</v>
      </c>
      <c r="AA1130" s="145"/>
      <c r="AB1130" s="145" t="s">
        <v>680</v>
      </c>
      <c r="AC1130" s="145"/>
      <c r="AD1130" s="145" t="s">
        <v>680</v>
      </c>
      <c r="AE1130" s="145"/>
      <c r="AF1130" s="145" t="s">
        <v>680</v>
      </c>
      <c r="AG1130" s="145"/>
      <c r="AH1130" s="145" t="s">
        <v>680</v>
      </c>
      <c r="AI1130" s="145"/>
      <c r="AJ1130" s="145" t="s">
        <v>680</v>
      </c>
      <c r="AK1130" s="145"/>
      <c r="AL1130" s="145" t="s">
        <v>680</v>
      </c>
      <c r="AM1130" s="145" t="n">
        <v>0</v>
      </c>
      <c r="AN1130" s="146"/>
    </row>
    <row collapsed="false" customFormat="false" customHeight="true" hidden="false" ht="15.75" outlineLevel="0" r="1131">
      <c r="A1131" s="55" t="n">
        <v>606</v>
      </c>
      <c r="B1131" s="55" t="n">
        <v>8602</v>
      </c>
      <c r="C1131" s="55" t="s">
        <v>820</v>
      </c>
      <c r="D1131" s="55" t="s">
        <v>750</v>
      </c>
      <c r="E1131" s="148" t="s">
        <v>824</v>
      </c>
      <c r="F1131" s="120" t="s">
        <v>823</v>
      </c>
      <c r="G1131" s="145" t="s">
        <v>859</v>
      </c>
      <c r="H1131" s="145" t="n">
        <v>65</v>
      </c>
      <c r="I1131" s="145"/>
      <c r="J1131" s="145"/>
      <c r="K1131" s="145" t="s">
        <v>52</v>
      </c>
      <c r="L1131" s="145" t="s">
        <v>52</v>
      </c>
      <c r="M1131" s="145" t="n">
        <v>5351</v>
      </c>
      <c r="N1131" s="145" t="n">
        <v>7834</v>
      </c>
      <c r="O1131" s="145" t="n">
        <v>701</v>
      </c>
      <c r="P1131" s="145" t="s">
        <v>680</v>
      </c>
      <c r="Q1131" s="145" t="n">
        <v>696</v>
      </c>
      <c r="R1131" s="145" t="s">
        <v>680</v>
      </c>
      <c r="S1131" s="145" t="n">
        <v>382</v>
      </c>
      <c r="T1131" s="145" t="s">
        <v>680</v>
      </c>
      <c r="U1131" s="145" t="n">
        <v>429</v>
      </c>
      <c r="V1131" s="145" t="s">
        <v>680</v>
      </c>
      <c r="W1131" s="145" t="n">
        <v>349</v>
      </c>
      <c r="X1131" s="145" t="s">
        <v>680</v>
      </c>
      <c r="Y1131" s="145" t="n">
        <v>248</v>
      </c>
      <c r="Z1131" s="145" t="s">
        <v>680</v>
      </c>
      <c r="AA1131" s="145" t="n">
        <v>316</v>
      </c>
      <c r="AB1131" s="145" t="s">
        <v>680</v>
      </c>
      <c r="AC1131" s="145" t="n">
        <v>263</v>
      </c>
      <c r="AD1131" s="145" t="s">
        <v>680</v>
      </c>
      <c r="AE1131" s="145" t="n">
        <v>323</v>
      </c>
      <c r="AF1131" s="145" t="s">
        <v>680</v>
      </c>
      <c r="AG1131" s="145" t="n">
        <v>269</v>
      </c>
      <c r="AH1131" s="145" t="s">
        <v>680</v>
      </c>
      <c r="AI1131" s="145" t="n">
        <v>211</v>
      </c>
      <c r="AJ1131" s="145" t="s">
        <v>680</v>
      </c>
      <c r="AK1131" s="145" t="n">
        <v>268</v>
      </c>
      <c r="AL1131" s="145" t="s">
        <v>680</v>
      </c>
      <c r="AM1131" s="145" t="n">
        <v>4455</v>
      </c>
      <c r="AN1131" s="146"/>
    </row>
    <row collapsed="false" customFormat="false" customHeight="false" hidden="false" ht="15.75" outlineLevel="0" r="1132">
      <c r="A1132" s="55"/>
      <c r="B1132" s="55"/>
      <c r="C1132" s="55"/>
      <c r="D1132" s="55"/>
      <c r="E1132" s="148"/>
      <c r="F1132" s="120"/>
      <c r="G1132" s="145"/>
      <c r="H1132" s="145"/>
      <c r="I1132" s="145"/>
      <c r="J1132" s="145"/>
      <c r="K1132" s="145"/>
      <c r="L1132" s="145"/>
      <c r="M1132" s="145"/>
      <c r="N1132" s="145"/>
      <c r="O1132" s="145"/>
      <c r="P1132" s="145" t="s">
        <v>680</v>
      </c>
      <c r="Q1132" s="145"/>
      <c r="R1132" s="145" t="s">
        <v>680</v>
      </c>
      <c r="S1132" s="145"/>
      <c r="T1132" s="145" t="s">
        <v>680</v>
      </c>
      <c r="U1132" s="145"/>
      <c r="V1132" s="145" t="s">
        <v>680</v>
      </c>
      <c r="W1132" s="145"/>
      <c r="X1132" s="145" t="s">
        <v>680</v>
      </c>
      <c r="Y1132" s="145"/>
      <c r="Z1132" s="145" t="s">
        <v>680</v>
      </c>
      <c r="AA1132" s="145"/>
      <c r="AB1132" s="145" t="s">
        <v>680</v>
      </c>
      <c r="AC1132" s="145"/>
      <c r="AD1132" s="145" t="s">
        <v>680</v>
      </c>
      <c r="AE1132" s="145"/>
      <c r="AF1132" s="145" t="s">
        <v>680</v>
      </c>
      <c r="AG1132" s="145"/>
      <c r="AH1132" s="145" t="s">
        <v>680</v>
      </c>
      <c r="AI1132" s="145"/>
      <c r="AJ1132" s="145" t="s">
        <v>680</v>
      </c>
      <c r="AK1132" s="145"/>
      <c r="AL1132" s="145" t="s">
        <v>680</v>
      </c>
      <c r="AM1132" s="145" t="n">
        <v>0</v>
      </c>
      <c r="AN1132" s="146"/>
    </row>
    <row collapsed="false" customFormat="false" customHeight="true" hidden="false" ht="15.75" outlineLevel="0" r="1133">
      <c r="A1133" s="55" t="n">
        <v>607</v>
      </c>
      <c r="B1133" s="55" t="n">
        <v>8603</v>
      </c>
      <c r="C1133" s="55" t="s">
        <v>820</v>
      </c>
      <c r="D1133" s="55" t="s">
        <v>750</v>
      </c>
      <c r="E1133" s="148" t="s">
        <v>824</v>
      </c>
      <c r="F1133" s="120" t="s">
        <v>823</v>
      </c>
      <c r="G1133" s="145" t="s">
        <v>859</v>
      </c>
      <c r="H1133" s="145" t="n">
        <v>25</v>
      </c>
      <c r="I1133" s="145"/>
      <c r="J1133" s="145"/>
      <c r="K1133" s="145" t="s">
        <v>52</v>
      </c>
      <c r="L1133" s="145" t="s">
        <v>52</v>
      </c>
      <c r="M1133" s="145" t="n">
        <v>885</v>
      </c>
      <c r="N1133" s="145" t="n">
        <v>997</v>
      </c>
      <c r="O1133" s="145" t="n">
        <v>99</v>
      </c>
      <c r="P1133" s="145" t="s">
        <v>680</v>
      </c>
      <c r="Q1133" s="145" t="n">
        <v>95</v>
      </c>
      <c r="R1133" s="145" t="s">
        <v>680</v>
      </c>
      <c r="S1133" s="145" t="n">
        <v>51</v>
      </c>
      <c r="T1133" s="145" t="s">
        <v>680</v>
      </c>
      <c r="U1133" s="145" t="n">
        <v>50</v>
      </c>
      <c r="V1133" s="145" t="s">
        <v>680</v>
      </c>
      <c r="W1133" s="145" t="n">
        <v>38</v>
      </c>
      <c r="X1133" s="145" t="s">
        <v>680</v>
      </c>
      <c r="Y1133" s="145" t="n">
        <v>30</v>
      </c>
      <c r="Z1133" s="145" t="s">
        <v>680</v>
      </c>
      <c r="AA1133" s="145" t="n">
        <v>38</v>
      </c>
      <c r="AB1133" s="145" t="s">
        <v>680</v>
      </c>
      <c r="AC1133" s="145" t="n">
        <v>38</v>
      </c>
      <c r="AD1133" s="145" t="s">
        <v>680</v>
      </c>
      <c r="AE1133" s="145" t="n">
        <v>44</v>
      </c>
      <c r="AF1133" s="145" t="s">
        <v>680</v>
      </c>
      <c r="AG1133" s="145" t="n">
        <v>49</v>
      </c>
      <c r="AH1133" s="145" t="s">
        <v>680</v>
      </c>
      <c r="AI1133" s="145" t="n">
        <v>46</v>
      </c>
      <c r="AJ1133" s="145" t="s">
        <v>680</v>
      </c>
      <c r="AK1133" s="145" t="n">
        <v>56</v>
      </c>
      <c r="AL1133" s="145" t="s">
        <v>680</v>
      </c>
      <c r="AM1133" s="145" t="n">
        <v>634</v>
      </c>
      <c r="AN1133" s="146"/>
    </row>
    <row collapsed="false" customFormat="false" customHeight="false" hidden="false" ht="15.75" outlineLevel="0" r="1134">
      <c r="A1134" s="55"/>
      <c r="B1134" s="55"/>
      <c r="C1134" s="55"/>
      <c r="D1134" s="55"/>
      <c r="E1134" s="148"/>
      <c r="F1134" s="120"/>
      <c r="G1134" s="145"/>
      <c r="H1134" s="145"/>
      <c r="I1134" s="145"/>
      <c r="J1134" s="145"/>
      <c r="K1134" s="145"/>
      <c r="L1134" s="145"/>
      <c r="M1134" s="145"/>
      <c r="N1134" s="145"/>
      <c r="O1134" s="145"/>
      <c r="P1134" s="145" t="s">
        <v>680</v>
      </c>
      <c r="Q1134" s="145"/>
      <c r="R1134" s="145" t="s">
        <v>680</v>
      </c>
      <c r="S1134" s="145"/>
      <c r="T1134" s="145" t="s">
        <v>680</v>
      </c>
      <c r="U1134" s="145"/>
      <c r="V1134" s="145" t="s">
        <v>680</v>
      </c>
      <c r="W1134" s="145"/>
      <c r="X1134" s="145" t="s">
        <v>680</v>
      </c>
      <c r="Y1134" s="145"/>
      <c r="Z1134" s="145" t="s">
        <v>680</v>
      </c>
      <c r="AA1134" s="145"/>
      <c r="AB1134" s="145" t="s">
        <v>680</v>
      </c>
      <c r="AC1134" s="145"/>
      <c r="AD1134" s="145" t="s">
        <v>680</v>
      </c>
      <c r="AE1134" s="145"/>
      <c r="AF1134" s="145" t="s">
        <v>680</v>
      </c>
      <c r="AG1134" s="145"/>
      <c r="AH1134" s="145" t="s">
        <v>680</v>
      </c>
      <c r="AI1134" s="145"/>
      <c r="AJ1134" s="145" t="s">
        <v>680</v>
      </c>
      <c r="AK1134" s="145"/>
      <c r="AL1134" s="145" t="s">
        <v>680</v>
      </c>
      <c r="AM1134" s="145" t="n">
        <v>0</v>
      </c>
      <c r="AN1134" s="146"/>
    </row>
    <row collapsed="false" customFormat="false" customHeight="true" hidden="false" ht="15.75" outlineLevel="0" r="1135">
      <c r="A1135" s="55" t="n">
        <v>608</v>
      </c>
      <c r="B1135" s="55" t="n">
        <v>8604</v>
      </c>
      <c r="C1135" s="55" t="s">
        <v>820</v>
      </c>
      <c r="D1135" s="55" t="s">
        <v>750</v>
      </c>
      <c r="E1135" s="148" t="s">
        <v>824</v>
      </c>
      <c r="F1135" s="120" t="s">
        <v>823</v>
      </c>
      <c r="G1135" s="145" t="s">
        <v>859</v>
      </c>
      <c r="H1135" s="145" t="n">
        <v>41</v>
      </c>
      <c r="I1135" s="145"/>
      <c r="J1135" s="145"/>
      <c r="K1135" s="145" t="s">
        <v>52</v>
      </c>
      <c r="L1135" s="145" t="s">
        <v>52</v>
      </c>
      <c r="M1135" s="145" t="n">
        <v>4302</v>
      </c>
      <c r="N1135" s="145" t="n">
        <v>4197</v>
      </c>
      <c r="O1135" s="145" t="n">
        <v>665</v>
      </c>
      <c r="P1135" s="145" t="s">
        <v>680</v>
      </c>
      <c r="Q1135" s="145" t="n">
        <v>665</v>
      </c>
      <c r="R1135" s="145" t="s">
        <v>680</v>
      </c>
      <c r="S1135" s="145" t="n">
        <v>383</v>
      </c>
      <c r="T1135" s="145" t="s">
        <v>680</v>
      </c>
      <c r="U1135" s="145" t="n">
        <v>351</v>
      </c>
      <c r="V1135" s="145" t="s">
        <v>680</v>
      </c>
      <c r="W1135" s="145" t="n">
        <v>204</v>
      </c>
      <c r="X1135" s="145" t="s">
        <v>680</v>
      </c>
      <c r="Y1135" s="145" t="n">
        <v>106</v>
      </c>
      <c r="Z1135" s="145" t="s">
        <v>680</v>
      </c>
      <c r="AA1135" s="145" t="n">
        <v>69</v>
      </c>
      <c r="AB1135" s="145" t="s">
        <v>680</v>
      </c>
      <c r="AC1135" s="145" t="n">
        <v>202</v>
      </c>
      <c r="AD1135" s="145" t="s">
        <v>680</v>
      </c>
      <c r="AE1135" s="145" t="n">
        <v>331</v>
      </c>
      <c r="AF1135" s="145" t="s">
        <v>680</v>
      </c>
      <c r="AG1135" s="145" t="n">
        <v>496</v>
      </c>
      <c r="AH1135" s="145" t="s">
        <v>680</v>
      </c>
      <c r="AI1135" s="145" t="n">
        <v>383</v>
      </c>
      <c r="AJ1135" s="145" t="s">
        <v>680</v>
      </c>
      <c r="AK1135" s="145" t="n">
        <v>394</v>
      </c>
      <c r="AL1135" s="145" t="s">
        <v>680</v>
      </c>
      <c r="AM1135" s="145" t="n">
        <v>4249</v>
      </c>
      <c r="AN1135" s="146"/>
    </row>
    <row collapsed="false" customFormat="false" customHeight="false" hidden="false" ht="15.75" outlineLevel="0" r="1136">
      <c r="A1136" s="55"/>
      <c r="B1136" s="55"/>
      <c r="C1136" s="55"/>
      <c r="D1136" s="55"/>
      <c r="E1136" s="148"/>
      <c r="F1136" s="120"/>
      <c r="G1136" s="145"/>
      <c r="H1136" s="145"/>
      <c r="I1136" s="145"/>
      <c r="J1136" s="145"/>
      <c r="K1136" s="145"/>
      <c r="L1136" s="145"/>
      <c r="M1136" s="145"/>
      <c r="N1136" s="145"/>
      <c r="O1136" s="145"/>
      <c r="P1136" s="145" t="s">
        <v>680</v>
      </c>
      <c r="Q1136" s="145"/>
      <c r="R1136" s="145" t="s">
        <v>680</v>
      </c>
      <c r="S1136" s="145"/>
      <c r="T1136" s="145" t="s">
        <v>680</v>
      </c>
      <c r="U1136" s="145"/>
      <c r="V1136" s="145" t="s">
        <v>680</v>
      </c>
      <c r="W1136" s="145"/>
      <c r="X1136" s="145" t="s">
        <v>680</v>
      </c>
      <c r="Y1136" s="145"/>
      <c r="Z1136" s="145" t="s">
        <v>680</v>
      </c>
      <c r="AA1136" s="145"/>
      <c r="AB1136" s="145" t="s">
        <v>680</v>
      </c>
      <c r="AC1136" s="145"/>
      <c r="AD1136" s="145" t="s">
        <v>680</v>
      </c>
      <c r="AE1136" s="145"/>
      <c r="AF1136" s="145" t="s">
        <v>680</v>
      </c>
      <c r="AG1136" s="145"/>
      <c r="AH1136" s="145" t="s">
        <v>680</v>
      </c>
      <c r="AI1136" s="145"/>
      <c r="AJ1136" s="145" t="s">
        <v>680</v>
      </c>
      <c r="AK1136" s="145"/>
      <c r="AL1136" s="145" t="s">
        <v>680</v>
      </c>
      <c r="AM1136" s="145" t="n">
        <v>0</v>
      </c>
      <c r="AN1136" s="146"/>
    </row>
    <row collapsed="false" customFormat="false" customHeight="true" hidden="false" ht="15.75" outlineLevel="0" r="1137">
      <c r="A1137" s="55" t="n">
        <v>609</v>
      </c>
      <c r="B1137" s="55" t="n">
        <v>8605</v>
      </c>
      <c r="C1137" s="55" t="s">
        <v>820</v>
      </c>
      <c r="D1137" s="55" t="s">
        <v>750</v>
      </c>
      <c r="E1137" s="148" t="s">
        <v>824</v>
      </c>
      <c r="F1137" s="120" t="s">
        <v>823</v>
      </c>
      <c r="G1137" s="145" t="s">
        <v>859</v>
      </c>
      <c r="H1137" s="145" t="n">
        <v>25</v>
      </c>
      <c r="I1137" s="145"/>
      <c r="J1137" s="145"/>
      <c r="K1137" s="145" t="s">
        <v>52</v>
      </c>
      <c r="L1137" s="145" t="s">
        <v>52</v>
      </c>
      <c r="M1137" s="145" t="n">
        <v>3751</v>
      </c>
      <c r="N1137" s="145" t="n">
        <v>3316</v>
      </c>
      <c r="O1137" s="145" t="n">
        <v>315</v>
      </c>
      <c r="P1137" s="145" t="s">
        <v>680</v>
      </c>
      <c r="Q1137" s="145" t="n">
        <v>343</v>
      </c>
      <c r="R1137" s="145" t="s">
        <v>680</v>
      </c>
      <c r="S1137" s="145" t="n">
        <v>219</v>
      </c>
      <c r="T1137" s="145" t="s">
        <v>680</v>
      </c>
      <c r="U1137" s="145" t="n">
        <v>226</v>
      </c>
      <c r="V1137" s="145" t="s">
        <v>680</v>
      </c>
      <c r="W1137" s="145" t="n">
        <v>221</v>
      </c>
      <c r="X1137" s="145" t="s">
        <v>680</v>
      </c>
      <c r="Y1137" s="145" t="n">
        <v>228</v>
      </c>
      <c r="Z1137" s="145" t="s">
        <v>680</v>
      </c>
      <c r="AA1137" s="145" t="n">
        <v>203</v>
      </c>
      <c r="AB1137" s="145" t="s">
        <v>680</v>
      </c>
      <c r="AC1137" s="145" t="n">
        <v>139</v>
      </c>
      <c r="AD1137" s="145" t="s">
        <v>680</v>
      </c>
      <c r="AE1137" s="145" t="n">
        <v>189</v>
      </c>
      <c r="AF1137" s="145" t="s">
        <v>680</v>
      </c>
      <c r="AG1137" s="145" t="n">
        <v>258</v>
      </c>
      <c r="AH1137" s="145" t="s">
        <v>680</v>
      </c>
      <c r="AI1137" s="145" t="n">
        <v>299</v>
      </c>
      <c r="AJ1137" s="145" t="s">
        <v>680</v>
      </c>
      <c r="AK1137" s="145" t="n">
        <v>328</v>
      </c>
      <c r="AL1137" s="145" t="s">
        <v>680</v>
      </c>
      <c r="AM1137" s="145" t="n">
        <v>2968</v>
      </c>
      <c r="AN1137" s="146"/>
    </row>
    <row collapsed="false" customFormat="false" customHeight="false" hidden="false" ht="15.75" outlineLevel="0" r="1138">
      <c r="A1138" s="55"/>
      <c r="B1138" s="55"/>
      <c r="C1138" s="55"/>
      <c r="D1138" s="55"/>
      <c r="E1138" s="148"/>
      <c r="F1138" s="120"/>
      <c r="G1138" s="145"/>
      <c r="H1138" s="145"/>
      <c r="I1138" s="145"/>
      <c r="J1138" s="145"/>
      <c r="K1138" s="145"/>
      <c r="L1138" s="145"/>
      <c r="M1138" s="145"/>
      <c r="N1138" s="145"/>
      <c r="O1138" s="145"/>
      <c r="P1138" s="145" t="s">
        <v>680</v>
      </c>
      <c r="Q1138" s="145"/>
      <c r="R1138" s="145" t="s">
        <v>680</v>
      </c>
      <c r="S1138" s="145"/>
      <c r="T1138" s="145" t="s">
        <v>680</v>
      </c>
      <c r="U1138" s="145"/>
      <c r="V1138" s="145" t="s">
        <v>680</v>
      </c>
      <c r="W1138" s="145"/>
      <c r="X1138" s="145" t="s">
        <v>680</v>
      </c>
      <c r="Y1138" s="145"/>
      <c r="Z1138" s="145" t="s">
        <v>680</v>
      </c>
      <c r="AA1138" s="145"/>
      <c r="AB1138" s="145" t="s">
        <v>680</v>
      </c>
      <c r="AC1138" s="145"/>
      <c r="AD1138" s="145" t="s">
        <v>680</v>
      </c>
      <c r="AE1138" s="145"/>
      <c r="AF1138" s="145" t="s">
        <v>680</v>
      </c>
      <c r="AG1138" s="145"/>
      <c r="AH1138" s="145" t="s">
        <v>680</v>
      </c>
      <c r="AI1138" s="145"/>
      <c r="AJ1138" s="145" t="s">
        <v>680</v>
      </c>
      <c r="AK1138" s="145"/>
      <c r="AL1138" s="145" t="s">
        <v>680</v>
      </c>
      <c r="AM1138" s="145" t="n">
        <v>0</v>
      </c>
      <c r="AN1138" s="146"/>
    </row>
    <row collapsed="false" customFormat="false" customHeight="true" hidden="false" ht="15.75" outlineLevel="0" r="1139">
      <c r="A1139" s="55" t="n">
        <v>610</v>
      </c>
      <c r="B1139" s="55" t="n">
        <v>8606</v>
      </c>
      <c r="C1139" s="55" t="s">
        <v>820</v>
      </c>
      <c r="D1139" s="55" t="s">
        <v>750</v>
      </c>
      <c r="E1139" s="148" t="s">
        <v>824</v>
      </c>
      <c r="F1139" s="120" t="s">
        <v>823</v>
      </c>
      <c r="G1139" s="145" t="s">
        <v>859</v>
      </c>
      <c r="H1139" s="145" t="n">
        <v>65</v>
      </c>
      <c r="I1139" s="145"/>
      <c r="J1139" s="145"/>
      <c r="K1139" s="145" t="s">
        <v>52</v>
      </c>
      <c r="L1139" s="145" t="s">
        <v>52</v>
      </c>
      <c r="M1139" s="145" t="n">
        <v>8023</v>
      </c>
      <c r="N1139" s="145" t="n">
        <v>13903</v>
      </c>
      <c r="O1139" s="145" t="n">
        <v>1863</v>
      </c>
      <c r="P1139" s="145" t="s">
        <v>680</v>
      </c>
      <c r="Q1139" s="145" t="n">
        <v>2203</v>
      </c>
      <c r="R1139" s="145" t="s">
        <v>680</v>
      </c>
      <c r="S1139" s="145" t="n">
        <v>460</v>
      </c>
      <c r="T1139" s="145" t="s">
        <v>680</v>
      </c>
      <c r="U1139" s="145" t="n">
        <v>509</v>
      </c>
      <c r="V1139" s="145" t="s">
        <v>680</v>
      </c>
      <c r="W1139" s="145" t="n">
        <v>432</v>
      </c>
      <c r="X1139" s="145" t="s">
        <v>680</v>
      </c>
      <c r="Y1139" s="145" t="n">
        <v>319</v>
      </c>
      <c r="Z1139" s="145" t="s">
        <v>680</v>
      </c>
      <c r="AA1139" s="145" t="n">
        <v>190</v>
      </c>
      <c r="AB1139" s="145" t="s">
        <v>680</v>
      </c>
      <c r="AC1139" s="145" t="n">
        <v>238</v>
      </c>
      <c r="AD1139" s="145" t="s">
        <v>680</v>
      </c>
      <c r="AE1139" s="145" t="n">
        <v>256</v>
      </c>
      <c r="AF1139" s="145" t="s">
        <v>680</v>
      </c>
      <c r="AG1139" s="145" t="n">
        <v>257</v>
      </c>
      <c r="AH1139" s="145" t="s">
        <v>680</v>
      </c>
      <c r="AI1139" s="145" t="n">
        <v>187</v>
      </c>
      <c r="AJ1139" s="145" t="s">
        <v>680</v>
      </c>
      <c r="AK1139" s="145" t="n">
        <v>180</v>
      </c>
      <c r="AL1139" s="145" t="s">
        <v>680</v>
      </c>
      <c r="AM1139" s="145" t="n">
        <v>7094</v>
      </c>
      <c r="AN1139" s="146"/>
    </row>
    <row collapsed="false" customFormat="false" customHeight="false" hidden="false" ht="15.75" outlineLevel="0" r="1140">
      <c r="A1140" s="55"/>
      <c r="B1140" s="55"/>
      <c r="C1140" s="55"/>
      <c r="D1140" s="55"/>
      <c r="E1140" s="148"/>
      <c r="F1140" s="120"/>
      <c r="G1140" s="145"/>
      <c r="H1140" s="145"/>
      <c r="I1140" s="145"/>
      <c r="J1140" s="145"/>
      <c r="K1140" s="145"/>
      <c r="L1140" s="145"/>
      <c r="M1140" s="145"/>
      <c r="N1140" s="145"/>
      <c r="O1140" s="145"/>
      <c r="P1140" s="145" t="s">
        <v>680</v>
      </c>
      <c r="Q1140" s="145"/>
      <c r="R1140" s="145" t="s">
        <v>680</v>
      </c>
      <c r="S1140" s="145"/>
      <c r="T1140" s="145" t="s">
        <v>680</v>
      </c>
      <c r="U1140" s="145"/>
      <c r="V1140" s="145" t="s">
        <v>680</v>
      </c>
      <c r="W1140" s="145"/>
      <c r="X1140" s="145" t="s">
        <v>680</v>
      </c>
      <c r="Y1140" s="145"/>
      <c r="Z1140" s="145" t="s">
        <v>680</v>
      </c>
      <c r="AA1140" s="145"/>
      <c r="AB1140" s="145" t="s">
        <v>680</v>
      </c>
      <c r="AC1140" s="145"/>
      <c r="AD1140" s="145" t="s">
        <v>680</v>
      </c>
      <c r="AE1140" s="145"/>
      <c r="AF1140" s="145" t="s">
        <v>680</v>
      </c>
      <c r="AG1140" s="145"/>
      <c r="AH1140" s="145" t="s">
        <v>680</v>
      </c>
      <c r="AI1140" s="145"/>
      <c r="AJ1140" s="145" t="s">
        <v>680</v>
      </c>
      <c r="AK1140" s="145"/>
      <c r="AL1140" s="145" t="s">
        <v>680</v>
      </c>
      <c r="AM1140" s="145" t="n">
        <v>0</v>
      </c>
      <c r="AN1140" s="146"/>
    </row>
    <row collapsed="false" customFormat="false" customHeight="true" hidden="false" ht="15.75" outlineLevel="0" r="1141">
      <c r="A1141" s="55" t="n">
        <v>611</v>
      </c>
      <c r="B1141" s="55" t="n">
        <v>8607</v>
      </c>
      <c r="C1141" s="55" t="s">
        <v>820</v>
      </c>
      <c r="D1141" s="55" t="s">
        <v>750</v>
      </c>
      <c r="E1141" s="148" t="s">
        <v>822</v>
      </c>
      <c r="F1141" s="120" t="s">
        <v>823</v>
      </c>
      <c r="G1141" s="145"/>
      <c r="H1141" s="145"/>
      <c r="I1141" s="145"/>
      <c r="J1141" s="145"/>
      <c r="K1141" s="145" t="s">
        <v>52</v>
      </c>
      <c r="L1141" s="145" t="s">
        <v>52</v>
      </c>
      <c r="M1141" s="145" t="n">
        <v>11940</v>
      </c>
      <c r="N1141" s="145" t="n">
        <v>12094</v>
      </c>
      <c r="O1141" s="145" t="n">
        <v>1075</v>
      </c>
      <c r="P1141" s="145" t="s">
        <v>680</v>
      </c>
      <c r="Q1141" s="145" t="n">
        <v>881</v>
      </c>
      <c r="R1141" s="145" t="s">
        <v>680</v>
      </c>
      <c r="S1141" s="145" t="n">
        <v>766</v>
      </c>
      <c r="T1141" s="145" t="s">
        <v>680</v>
      </c>
      <c r="U1141" s="145" t="n">
        <v>720</v>
      </c>
      <c r="V1141" s="145" t="s">
        <v>680</v>
      </c>
      <c r="W1141" s="145" t="n">
        <v>792</v>
      </c>
      <c r="X1141" s="145" t="s">
        <v>680</v>
      </c>
      <c r="Y1141" s="145" t="n">
        <v>903</v>
      </c>
      <c r="Z1141" s="145" t="s">
        <v>680</v>
      </c>
      <c r="AA1141" s="145" t="n">
        <v>684</v>
      </c>
      <c r="AB1141" s="145" t="s">
        <v>680</v>
      </c>
      <c r="AC1141" s="145" t="n">
        <v>622</v>
      </c>
      <c r="AD1141" s="145" t="s">
        <v>680</v>
      </c>
      <c r="AE1141" s="145" t="n">
        <v>739</v>
      </c>
      <c r="AF1141" s="145" t="s">
        <v>680</v>
      </c>
      <c r="AG1141" s="145" t="n">
        <v>1037</v>
      </c>
      <c r="AH1141" s="145" t="s">
        <v>680</v>
      </c>
      <c r="AI1141" s="145" t="n">
        <v>1215</v>
      </c>
      <c r="AJ1141" s="145" t="s">
        <v>680</v>
      </c>
      <c r="AK1141" s="145" t="n">
        <v>1219</v>
      </c>
      <c r="AL1141" s="145" t="s">
        <v>680</v>
      </c>
      <c r="AM1141" s="145" t="n">
        <v>10653</v>
      </c>
      <c r="AN1141" s="146"/>
    </row>
    <row collapsed="false" customFormat="false" customHeight="false" hidden="false" ht="15.75" outlineLevel="0" r="1142">
      <c r="A1142" s="55"/>
      <c r="B1142" s="55"/>
      <c r="C1142" s="55"/>
      <c r="D1142" s="55"/>
      <c r="E1142" s="148" t="s">
        <v>824</v>
      </c>
      <c r="F1142" s="120" t="s">
        <v>823</v>
      </c>
      <c r="G1142" s="145" t="s">
        <v>859</v>
      </c>
      <c r="H1142" s="145" t="n">
        <v>162</v>
      </c>
      <c r="I1142" s="145"/>
      <c r="J1142" s="145"/>
      <c r="K1142" s="145" t="s">
        <v>52</v>
      </c>
      <c r="L1142" s="145" t="s">
        <v>52</v>
      </c>
      <c r="M1142" s="145" t="n">
        <v>16306</v>
      </c>
      <c r="N1142" s="145" t="n">
        <v>14236</v>
      </c>
      <c r="O1142" s="145" t="n">
        <v>960</v>
      </c>
      <c r="P1142" s="145" t="s">
        <v>680</v>
      </c>
      <c r="Q1142" s="145" t="n">
        <v>900</v>
      </c>
      <c r="R1142" s="145" t="s">
        <v>680</v>
      </c>
      <c r="S1142" s="145" t="n">
        <v>880</v>
      </c>
      <c r="T1142" s="145" t="s">
        <v>680</v>
      </c>
      <c r="U1142" s="145" t="n">
        <v>1160</v>
      </c>
      <c r="V1142" s="145" t="s">
        <v>680</v>
      </c>
      <c r="W1142" s="145" t="n">
        <v>1000</v>
      </c>
      <c r="X1142" s="145" t="s">
        <v>680</v>
      </c>
      <c r="Y1142" s="145" t="n">
        <v>1060</v>
      </c>
      <c r="Z1142" s="145" t="s">
        <v>680</v>
      </c>
      <c r="AA1142" s="145" t="n">
        <v>820</v>
      </c>
      <c r="AB1142" s="145" t="s">
        <v>680</v>
      </c>
      <c r="AC1142" s="145" t="n">
        <v>760</v>
      </c>
      <c r="AD1142" s="145" t="s">
        <v>680</v>
      </c>
      <c r="AE1142" s="145" t="n">
        <v>1000</v>
      </c>
      <c r="AF1142" s="145" t="s">
        <v>680</v>
      </c>
      <c r="AG1142" s="145" t="n">
        <v>880</v>
      </c>
      <c r="AH1142" s="145" t="s">
        <v>680</v>
      </c>
      <c r="AI1142" s="145" t="n">
        <v>980</v>
      </c>
      <c r="AJ1142" s="145" t="s">
        <v>680</v>
      </c>
      <c r="AK1142" s="145" t="n">
        <v>840</v>
      </c>
      <c r="AL1142" s="145" t="s">
        <v>680</v>
      </c>
      <c r="AM1142" s="145" t="n">
        <v>11240</v>
      </c>
      <c r="AN1142" s="146"/>
    </row>
    <row collapsed="false" customFormat="false" customHeight="true" hidden="false" ht="15.75" outlineLevel="0" r="1143">
      <c r="A1143" s="55" t="n">
        <v>612</v>
      </c>
      <c r="B1143" s="55" t="n">
        <v>8608</v>
      </c>
      <c r="C1143" s="55" t="s">
        <v>820</v>
      </c>
      <c r="D1143" s="55" t="s">
        <v>750</v>
      </c>
      <c r="E1143" s="148" t="s">
        <v>822</v>
      </c>
      <c r="F1143" s="120" t="s">
        <v>823</v>
      </c>
      <c r="G1143" s="145"/>
      <c r="H1143" s="145"/>
      <c r="I1143" s="145"/>
      <c r="J1143" s="145"/>
      <c r="K1143" s="145" t="s">
        <v>52</v>
      </c>
      <c r="L1143" s="145" t="s">
        <v>52</v>
      </c>
      <c r="M1143" s="145" t="n">
        <v>14730</v>
      </c>
      <c r="N1143" s="145" t="n">
        <v>14933</v>
      </c>
      <c r="O1143" s="145" t="n">
        <v>2024</v>
      </c>
      <c r="P1143" s="145" t="s">
        <v>680</v>
      </c>
      <c r="Q1143" s="145" t="n">
        <v>1610</v>
      </c>
      <c r="R1143" s="145" t="s">
        <v>680</v>
      </c>
      <c r="S1143" s="145" t="n">
        <v>1343</v>
      </c>
      <c r="T1143" s="145" t="s">
        <v>680</v>
      </c>
      <c r="U1143" s="145" t="n">
        <v>939</v>
      </c>
      <c r="V1143" s="145" t="s">
        <v>680</v>
      </c>
      <c r="W1143" s="145" t="n">
        <v>1030</v>
      </c>
      <c r="X1143" s="145" t="s">
        <v>680</v>
      </c>
      <c r="Y1143" s="145" t="n">
        <v>897</v>
      </c>
      <c r="Z1143" s="145" t="s">
        <v>680</v>
      </c>
      <c r="AA1143" s="145" t="n">
        <v>762</v>
      </c>
      <c r="AB1143" s="145" t="s">
        <v>680</v>
      </c>
      <c r="AC1143" s="145" t="n">
        <v>910</v>
      </c>
      <c r="AD1143" s="145" t="s">
        <v>680</v>
      </c>
      <c r="AE1143" s="145" t="n">
        <v>1151</v>
      </c>
      <c r="AF1143" s="145" t="s">
        <v>680</v>
      </c>
      <c r="AG1143" s="145" t="n">
        <v>1502</v>
      </c>
      <c r="AH1143" s="145" t="s">
        <v>680</v>
      </c>
      <c r="AI1143" s="145" t="n">
        <v>1322</v>
      </c>
      <c r="AJ1143" s="145" t="s">
        <v>680</v>
      </c>
      <c r="AK1143" s="145" t="n">
        <v>1430</v>
      </c>
      <c r="AL1143" s="145" t="s">
        <v>680</v>
      </c>
      <c r="AM1143" s="145" t="n">
        <v>14920</v>
      </c>
      <c r="AN1143" s="146"/>
    </row>
    <row collapsed="false" customFormat="false" customHeight="false" hidden="false" ht="15.75" outlineLevel="0" r="1144">
      <c r="A1144" s="55"/>
      <c r="B1144" s="55"/>
      <c r="C1144" s="55"/>
      <c r="D1144" s="55"/>
      <c r="E1144" s="148" t="s">
        <v>824</v>
      </c>
      <c r="F1144" s="120" t="s">
        <v>823</v>
      </c>
      <c r="G1144" s="145" t="s">
        <v>859</v>
      </c>
      <c r="H1144" s="145" t="n">
        <v>147</v>
      </c>
      <c r="I1144" s="145"/>
      <c r="J1144" s="145"/>
      <c r="K1144" s="145" t="s">
        <v>52</v>
      </c>
      <c r="L1144" s="145" t="s">
        <v>52</v>
      </c>
      <c r="M1144" s="145" t="n">
        <v>18595</v>
      </c>
      <c r="N1144" s="145" t="n">
        <v>17800</v>
      </c>
      <c r="O1144" s="145" t="n">
        <v>1270</v>
      </c>
      <c r="P1144" s="145" t="s">
        <v>680</v>
      </c>
      <c r="Q1144" s="145" t="n">
        <v>1210</v>
      </c>
      <c r="R1144" s="145" t="s">
        <v>680</v>
      </c>
      <c r="S1144" s="145" t="n">
        <v>1230</v>
      </c>
      <c r="T1144" s="145" t="s">
        <v>680</v>
      </c>
      <c r="U1144" s="145" t="n">
        <v>1000</v>
      </c>
      <c r="V1144" s="145" t="s">
        <v>680</v>
      </c>
      <c r="W1144" s="145" t="n">
        <v>1250</v>
      </c>
      <c r="X1144" s="145" t="s">
        <v>680</v>
      </c>
      <c r="Y1144" s="145" t="n">
        <v>1210</v>
      </c>
      <c r="Z1144" s="145" t="s">
        <v>680</v>
      </c>
      <c r="AA1144" s="145" t="n">
        <v>1130</v>
      </c>
      <c r="AB1144" s="145" t="s">
        <v>680</v>
      </c>
      <c r="AC1144" s="145" t="n">
        <v>1090</v>
      </c>
      <c r="AD1144" s="145" t="s">
        <v>680</v>
      </c>
      <c r="AE1144" s="145" t="n">
        <v>1330</v>
      </c>
      <c r="AF1144" s="145" t="s">
        <v>680</v>
      </c>
      <c r="AG1144" s="145" t="n">
        <v>1210</v>
      </c>
      <c r="AH1144" s="145" t="s">
        <v>680</v>
      </c>
      <c r="AI1144" s="145" t="n">
        <v>1200</v>
      </c>
      <c r="AJ1144" s="145" t="s">
        <v>680</v>
      </c>
      <c r="AK1144" s="145" t="n">
        <v>1280</v>
      </c>
      <c r="AL1144" s="145" t="s">
        <v>680</v>
      </c>
      <c r="AM1144" s="145" t="n">
        <v>14410</v>
      </c>
      <c r="AN1144" s="146"/>
    </row>
    <row collapsed="false" customFormat="false" customHeight="true" hidden="false" ht="15.75" outlineLevel="0" r="1145">
      <c r="A1145" s="55" t="n">
        <v>613</v>
      </c>
      <c r="B1145" s="55" t="n">
        <v>8609</v>
      </c>
      <c r="C1145" s="55" t="s">
        <v>820</v>
      </c>
      <c r="D1145" s="55" t="s">
        <v>750</v>
      </c>
      <c r="E1145" s="148" t="s">
        <v>824</v>
      </c>
      <c r="F1145" s="120" t="s">
        <v>823</v>
      </c>
      <c r="G1145" s="145" t="s">
        <v>859</v>
      </c>
      <c r="H1145" s="145" t="n">
        <v>70</v>
      </c>
      <c r="I1145" s="145"/>
      <c r="J1145" s="145"/>
      <c r="K1145" s="145" t="s">
        <v>52</v>
      </c>
      <c r="L1145" s="145" t="s">
        <v>52</v>
      </c>
      <c r="M1145" s="145" t="n">
        <v>8405</v>
      </c>
      <c r="N1145" s="145" t="n">
        <v>8120</v>
      </c>
      <c r="O1145" s="145" t="n">
        <v>910</v>
      </c>
      <c r="P1145" s="145" t="s">
        <v>680</v>
      </c>
      <c r="Q1145" s="145" t="n">
        <v>960</v>
      </c>
      <c r="R1145" s="145" t="s">
        <v>680</v>
      </c>
      <c r="S1145" s="145" t="n">
        <v>670</v>
      </c>
      <c r="T1145" s="145" t="s">
        <v>680</v>
      </c>
      <c r="U1145" s="145" t="n">
        <v>673</v>
      </c>
      <c r="V1145" s="145" t="s">
        <v>680</v>
      </c>
      <c r="W1145" s="145" t="n">
        <v>518</v>
      </c>
      <c r="X1145" s="145" t="s">
        <v>680</v>
      </c>
      <c r="Y1145" s="145" t="n">
        <v>431</v>
      </c>
      <c r="Z1145" s="145" t="s">
        <v>680</v>
      </c>
      <c r="AA1145" s="145" t="n">
        <v>454</v>
      </c>
      <c r="AB1145" s="145" t="s">
        <v>680</v>
      </c>
      <c r="AC1145" s="145" t="n">
        <v>685</v>
      </c>
      <c r="AD1145" s="145" t="s">
        <v>680</v>
      </c>
      <c r="AE1145" s="145" t="n">
        <v>885</v>
      </c>
      <c r="AF1145" s="145" t="s">
        <v>680</v>
      </c>
      <c r="AG1145" s="145" t="n">
        <v>878</v>
      </c>
      <c r="AH1145" s="145" t="s">
        <v>680</v>
      </c>
      <c r="AI1145" s="145" t="n">
        <v>477</v>
      </c>
      <c r="AJ1145" s="145" t="s">
        <v>680</v>
      </c>
      <c r="AK1145" s="145" t="n">
        <v>825</v>
      </c>
      <c r="AL1145" s="145" t="s">
        <v>680</v>
      </c>
      <c r="AM1145" s="145" t="n">
        <v>8366</v>
      </c>
      <c r="AN1145" s="146"/>
    </row>
    <row collapsed="false" customFormat="false" customHeight="false" hidden="false" ht="15.75" outlineLevel="0" r="1146">
      <c r="A1146" s="55"/>
      <c r="B1146" s="55"/>
      <c r="C1146" s="55"/>
      <c r="D1146" s="55"/>
      <c r="E1146" s="148"/>
      <c r="F1146" s="120"/>
      <c r="G1146" s="145"/>
      <c r="H1146" s="145"/>
      <c r="I1146" s="145"/>
      <c r="J1146" s="145"/>
      <c r="K1146" s="145"/>
      <c r="L1146" s="145"/>
      <c r="M1146" s="145"/>
      <c r="N1146" s="145"/>
      <c r="O1146" s="145"/>
      <c r="P1146" s="145" t="s">
        <v>680</v>
      </c>
      <c r="Q1146" s="145"/>
      <c r="R1146" s="145" t="s">
        <v>680</v>
      </c>
      <c r="S1146" s="145"/>
      <c r="T1146" s="145" t="s">
        <v>680</v>
      </c>
      <c r="U1146" s="145"/>
      <c r="V1146" s="145" t="s">
        <v>680</v>
      </c>
      <c r="W1146" s="145"/>
      <c r="X1146" s="145" t="s">
        <v>680</v>
      </c>
      <c r="Y1146" s="145"/>
      <c r="Z1146" s="145" t="s">
        <v>680</v>
      </c>
      <c r="AA1146" s="145"/>
      <c r="AB1146" s="145" t="s">
        <v>680</v>
      </c>
      <c r="AC1146" s="145"/>
      <c r="AD1146" s="145" t="s">
        <v>680</v>
      </c>
      <c r="AE1146" s="145"/>
      <c r="AF1146" s="145" t="s">
        <v>680</v>
      </c>
      <c r="AG1146" s="145"/>
      <c r="AH1146" s="145" t="s">
        <v>680</v>
      </c>
      <c r="AI1146" s="145"/>
      <c r="AJ1146" s="145" t="s">
        <v>680</v>
      </c>
      <c r="AK1146" s="145"/>
      <c r="AL1146" s="145" t="s">
        <v>680</v>
      </c>
      <c r="AM1146" s="145" t="n">
        <v>0</v>
      </c>
      <c r="AN1146" s="146"/>
    </row>
    <row collapsed="false" customFormat="false" customHeight="true" hidden="false" ht="15.75" outlineLevel="0" r="1147">
      <c r="A1147" s="55" t="n">
        <v>614</v>
      </c>
      <c r="B1147" s="55" t="n">
        <v>8610</v>
      </c>
      <c r="C1147" s="55" t="s">
        <v>820</v>
      </c>
      <c r="D1147" s="55" t="s">
        <v>750</v>
      </c>
      <c r="E1147" s="148" t="s">
        <v>824</v>
      </c>
      <c r="F1147" s="120" t="s">
        <v>823</v>
      </c>
      <c r="G1147" s="145" t="s">
        <v>859</v>
      </c>
      <c r="H1147" s="145" t="n">
        <v>80</v>
      </c>
      <c r="I1147" s="145"/>
      <c r="J1147" s="145"/>
      <c r="K1147" s="145" t="s">
        <v>52</v>
      </c>
      <c r="L1147" s="145" t="s">
        <v>52</v>
      </c>
      <c r="M1147" s="145" t="n">
        <v>8830</v>
      </c>
      <c r="N1147" s="145" t="n">
        <v>6885</v>
      </c>
      <c r="O1147" s="145" t="n">
        <v>770</v>
      </c>
      <c r="P1147" s="145" t="s">
        <v>680</v>
      </c>
      <c r="Q1147" s="145" t="n">
        <v>655</v>
      </c>
      <c r="R1147" s="145" t="s">
        <v>680</v>
      </c>
      <c r="S1147" s="145" t="n">
        <v>550</v>
      </c>
      <c r="T1147" s="145" t="s">
        <v>680</v>
      </c>
      <c r="U1147" s="145" t="n">
        <v>448</v>
      </c>
      <c r="V1147" s="145" t="s">
        <v>680</v>
      </c>
      <c r="W1147" s="145" t="n">
        <v>352</v>
      </c>
      <c r="X1147" s="145" t="s">
        <v>680</v>
      </c>
      <c r="Y1147" s="145" t="n">
        <v>332</v>
      </c>
      <c r="Z1147" s="145" t="s">
        <v>680</v>
      </c>
      <c r="AA1147" s="145" t="n">
        <v>408</v>
      </c>
      <c r="AB1147" s="145" t="s">
        <v>680</v>
      </c>
      <c r="AC1147" s="145" t="n">
        <v>450</v>
      </c>
      <c r="AD1147" s="145" t="s">
        <v>680</v>
      </c>
      <c r="AE1147" s="145" t="n">
        <v>505</v>
      </c>
      <c r="AF1147" s="145" t="s">
        <v>680</v>
      </c>
      <c r="AG1147" s="145" t="n">
        <v>601</v>
      </c>
      <c r="AH1147" s="145" t="s">
        <v>680</v>
      </c>
      <c r="AI1147" s="145" t="n">
        <v>269</v>
      </c>
      <c r="AJ1147" s="145" t="s">
        <v>680</v>
      </c>
      <c r="AK1147" s="145" t="n">
        <v>663</v>
      </c>
      <c r="AL1147" s="145" t="s">
        <v>680</v>
      </c>
      <c r="AM1147" s="145" t="n">
        <v>6003</v>
      </c>
      <c r="AN1147" s="146"/>
    </row>
    <row collapsed="false" customFormat="false" customHeight="false" hidden="false" ht="15.75" outlineLevel="0" r="1148">
      <c r="A1148" s="55"/>
      <c r="B1148" s="55"/>
      <c r="C1148" s="55"/>
      <c r="D1148" s="55"/>
      <c r="E1148" s="148"/>
      <c r="F1148" s="120"/>
      <c r="G1148" s="145"/>
      <c r="H1148" s="145"/>
      <c r="I1148" s="145"/>
      <c r="J1148" s="145"/>
      <c r="K1148" s="145"/>
      <c r="L1148" s="145"/>
      <c r="M1148" s="145"/>
      <c r="N1148" s="145"/>
      <c r="O1148" s="145"/>
      <c r="P1148" s="145" t="s">
        <v>680</v>
      </c>
      <c r="Q1148" s="145"/>
      <c r="R1148" s="145" t="s">
        <v>680</v>
      </c>
      <c r="S1148" s="145"/>
      <c r="T1148" s="145" t="s">
        <v>680</v>
      </c>
      <c r="U1148" s="145"/>
      <c r="V1148" s="145" t="s">
        <v>680</v>
      </c>
      <c r="W1148" s="145"/>
      <c r="X1148" s="145" t="s">
        <v>680</v>
      </c>
      <c r="Y1148" s="145"/>
      <c r="Z1148" s="145" t="s">
        <v>680</v>
      </c>
      <c r="AA1148" s="145"/>
      <c r="AB1148" s="145" t="s">
        <v>680</v>
      </c>
      <c r="AC1148" s="145"/>
      <c r="AD1148" s="145" t="s">
        <v>680</v>
      </c>
      <c r="AE1148" s="145"/>
      <c r="AF1148" s="145" t="s">
        <v>680</v>
      </c>
      <c r="AG1148" s="145"/>
      <c r="AH1148" s="145" t="s">
        <v>680</v>
      </c>
      <c r="AI1148" s="145"/>
      <c r="AJ1148" s="145" t="s">
        <v>680</v>
      </c>
      <c r="AK1148" s="145"/>
      <c r="AL1148" s="145" t="s">
        <v>680</v>
      </c>
      <c r="AM1148" s="145" t="n">
        <v>0</v>
      </c>
      <c r="AN1148" s="146"/>
    </row>
    <row collapsed="false" customFormat="false" customHeight="true" hidden="false" ht="15.75" outlineLevel="0" r="1149">
      <c r="A1149" s="55" t="n">
        <v>615</v>
      </c>
      <c r="B1149" s="55" t="n">
        <v>8611</v>
      </c>
      <c r="C1149" s="55" t="s">
        <v>820</v>
      </c>
      <c r="D1149" s="55" t="s">
        <v>750</v>
      </c>
      <c r="E1149" s="148" t="s">
        <v>824</v>
      </c>
      <c r="F1149" s="120" t="s">
        <v>823</v>
      </c>
      <c r="G1149" s="145" t="s">
        <v>859</v>
      </c>
      <c r="H1149" s="145" t="n">
        <v>80</v>
      </c>
      <c r="I1149" s="145"/>
      <c r="J1149" s="145"/>
      <c r="K1149" s="145" t="s">
        <v>52</v>
      </c>
      <c r="L1149" s="145" t="s">
        <v>52</v>
      </c>
      <c r="M1149" s="145" t="n">
        <v>8670</v>
      </c>
      <c r="N1149" s="145" t="n">
        <v>8195</v>
      </c>
      <c r="O1149" s="145" t="n">
        <v>1080</v>
      </c>
      <c r="P1149" s="145" t="s">
        <v>680</v>
      </c>
      <c r="Q1149" s="145" t="n">
        <v>990</v>
      </c>
      <c r="R1149" s="145" t="s">
        <v>680</v>
      </c>
      <c r="S1149" s="145" t="n">
        <v>670</v>
      </c>
      <c r="T1149" s="145" t="s">
        <v>680</v>
      </c>
      <c r="U1149" s="145" t="n">
        <v>701</v>
      </c>
      <c r="V1149" s="145" t="s">
        <v>680</v>
      </c>
      <c r="W1149" s="145" t="n">
        <v>411</v>
      </c>
      <c r="X1149" s="145" t="s">
        <v>680</v>
      </c>
      <c r="Y1149" s="145" t="n">
        <v>271</v>
      </c>
      <c r="Z1149" s="145" t="s">
        <v>680</v>
      </c>
      <c r="AA1149" s="145" t="n">
        <v>189</v>
      </c>
      <c r="AB1149" s="145" t="s">
        <v>680</v>
      </c>
      <c r="AC1149" s="145" t="n">
        <v>353</v>
      </c>
      <c r="AD1149" s="145" t="s">
        <v>680</v>
      </c>
      <c r="AE1149" s="145" t="n">
        <v>598</v>
      </c>
      <c r="AF1149" s="145" t="s">
        <v>680</v>
      </c>
      <c r="AG1149" s="145" t="n">
        <v>750</v>
      </c>
      <c r="AH1149" s="145" t="s">
        <v>680</v>
      </c>
      <c r="AI1149" s="145" t="n">
        <v>435</v>
      </c>
      <c r="AJ1149" s="145" t="s">
        <v>680</v>
      </c>
      <c r="AK1149" s="145" t="n">
        <v>869</v>
      </c>
      <c r="AL1149" s="145" t="s">
        <v>680</v>
      </c>
      <c r="AM1149" s="145" t="n">
        <v>7317</v>
      </c>
      <c r="AN1149" s="146"/>
    </row>
    <row collapsed="false" customFormat="false" customHeight="false" hidden="false" ht="15.75" outlineLevel="0" r="1150">
      <c r="A1150" s="55"/>
      <c r="B1150" s="55"/>
      <c r="C1150" s="55"/>
      <c r="D1150" s="55"/>
      <c r="E1150" s="148"/>
      <c r="F1150" s="120"/>
      <c r="G1150" s="145"/>
      <c r="H1150" s="145"/>
      <c r="I1150" s="145"/>
      <c r="J1150" s="145"/>
      <c r="K1150" s="145"/>
      <c r="L1150" s="145"/>
      <c r="M1150" s="145"/>
      <c r="N1150" s="145"/>
      <c r="O1150" s="145"/>
      <c r="P1150" s="145" t="s">
        <v>680</v>
      </c>
      <c r="Q1150" s="145"/>
      <c r="R1150" s="145" t="s">
        <v>680</v>
      </c>
      <c r="S1150" s="145"/>
      <c r="T1150" s="145" t="s">
        <v>680</v>
      </c>
      <c r="U1150" s="145"/>
      <c r="V1150" s="145" t="s">
        <v>680</v>
      </c>
      <c r="W1150" s="145"/>
      <c r="X1150" s="145" t="s">
        <v>680</v>
      </c>
      <c r="Y1150" s="145"/>
      <c r="Z1150" s="145" t="s">
        <v>680</v>
      </c>
      <c r="AA1150" s="145"/>
      <c r="AB1150" s="145" t="s">
        <v>680</v>
      </c>
      <c r="AC1150" s="145"/>
      <c r="AD1150" s="145" t="s">
        <v>680</v>
      </c>
      <c r="AE1150" s="145"/>
      <c r="AF1150" s="145" t="s">
        <v>680</v>
      </c>
      <c r="AG1150" s="145"/>
      <c r="AH1150" s="145" t="s">
        <v>680</v>
      </c>
      <c r="AI1150" s="145"/>
      <c r="AJ1150" s="145" t="s">
        <v>680</v>
      </c>
      <c r="AK1150" s="145"/>
      <c r="AL1150" s="145" t="s">
        <v>680</v>
      </c>
      <c r="AM1150" s="145" t="n">
        <v>0</v>
      </c>
      <c r="AN1150" s="146"/>
    </row>
    <row collapsed="false" customFormat="false" customHeight="true" hidden="false" ht="15.75" outlineLevel="0" r="1151">
      <c r="A1151" s="55" t="n">
        <v>616</v>
      </c>
      <c r="B1151" s="55" t="n">
        <v>8612</v>
      </c>
      <c r="C1151" s="55" t="s">
        <v>820</v>
      </c>
      <c r="D1151" s="55" t="s">
        <v>750</v>
      </c>
      <c r="E1151" s="148" t="s">
        <v>822</v>
      </c>
      <c r="F1151" s="120" t="s">
        <v>823</v>
      </c>
      <c r="G1151" s="145"/>
      <c r="H1151" s="145"/>
      <c r="I1151" s="145"/>
      <c r="J1151" s="145"/>
      <c r="K1151" s="145" t="s">
        <v>52</v>
      </c>
      <c r="L1151" s="145" t="s">
        <v>52</v>
      </c>
      <c r="M1151" s="145" t="n">
        <v>12475</v>
      </c>
      <c r="N1151" s="145" t="n">
        <v>12160</v>
      </c>
      <c r="O1151" s="145" t="n">
        <v>1205</v>
      </c>
      <c r="P1151" s="145" t="s">
        <v>680</v>
      </c>
      <c r="Q1151" s="145" t="n">
        <v>1130</v>
      </c>
      <c r="R1151" s="145" t="s">
        <v>680</v>
      </c>
      <c r="S1151" s="145" t="n">
        <v>860</v>
      </c>
      <c r="T1151" s="145" t="s">
        <v>680</v>
      </c>
      <c r="U1151" s="145" t="n">
        <v>890</v>
      </c>
      <c r="V1151" s="145" t="s">
        <v>680</v>
      </c>
      <c r="W1151" s="145" t="n">
        <v>673</v>
      </c>
      <c r="X1151" s="145" t="s">
        <v>680</v>
      </c>
      <c r="Y1151" s="145" t="n">
        <v>533</v>
      </c>
      <c r="Z1151" s="145" t="s">
        <v>680</v>
      </c>
      <c r="AA1151" s="145" t="n">
        <v>603</v>
      </c>
      <c r="AB1151" s="145" t="s">
        <v>680</v>
      </c>
      <c r="AC1151" s="145" t="n">
        <v>689</v>
      </c>
      <c r="AD1151" s="145" t="s">
        <v>680</v>
      </c>
      <c r="AE1151" s="145" t="n">
        <v>985</v>
      </c>
      <c r="AF1151" s="145" t="s">
        <v>680</v>
      </c>
      <c r="AG1151" s="145" t="n">
        <v>993</v>
      </c>
      <c r="AH1151" s="145" t="s">
        <v>680</v>
      </c>
      <c r="AI1151" s="145" t="n">
        <v>1031</v>
      </c>
      <c r="AJ1151" s="145" t="s">
        <v>680</v>
      </c>
      <c r="AK1151" s="145" t="n">
        <v>1148</v>
      </c>
      <c r="AL1151" s="145" t="s">
        <v>680</v>
      </c>
      <c r="AM1151" s="145" t="n">
        <v>10740</v>
      </c>
      <c r="AN1151" s="146"/>
    </row>
    <row collapsed="false" customFormat="false" customHeight="false" hidden="false" ht="15.75" outlineLevel="0" r="1152">
      <c r="A1152" s="55"/>
      <c r="B1152" s="55"/>
      <c r="C1152" s="55"/>
      <c r="D1152" s="55"/>
      <c r="E1152" s="148" t="s">
        <v>824</v>
      </c>
      <c r="F1152" s="120" t="s">
        <v>823</v>
      </c>
      <c r="G1152" s="145" t="s">
        <v>859</v>
      </c>
      <c r="H1152" s="145" t="n">
        <v>157</v>
      </c>
      <c r="I1152" s="145"/>
      <c r="J1152" s="145"/>
      <c r="K1152" s="145" t="s">
        <v>52</v>
      </c>
      <c r="L1152" s="145" t="s">
        <v>52</v>
      </c>
      <c r="M1152" s="145" t="n">
        <v>10870</v>
      </c>
      <c r="N1152" s="145" t="n">
        <v>12550</v>
      </c>
      <c r="O1152" s="145" t="n">
        <v>971</v>
      </c>
      <c r="P1152" s="145" t="s">
        <v>680</v>
      </c>
      <c r="Q1152" s="145" t="n">
        <v>1119</v>
      </c>
      <c r="R1152" s="145" t="s">
        <v>680</v>
      </c>
      <c r="S1152" s="145" t="n">
        <v>945</v>
      </c>
      <c r="T1152" s="145" t="s">
        <v>680</v>
      </c>
      <c r="U1152" s="145" t="n">
        <v>1084</v>
      </c>
      <c r="V1152" s="145" t="s">
        <v>680</v>
      </c>
      <c r="W1152" s="145" t="n">
        <v>954</v>
      </c>
      <c r="X1152" s="145" t="s">
        <v>680</v>
      </c>
      <c r="Y1152" s="145" t="n">
        <v>1023</v>
      </c>
      <c r="Z1152" s="145" t="s">
        <v>680</v>
      </c>
      <c r="AA1152" s="145" t="n">
        <v>931</v>
      </c>
      <c r="AB1152" s="145" t="s">
        <v>680</v>
      </c>
      <c r="AC1152" s="145" t="n">
        <v>923</v>
      </c>
      <c r="AD1152" s="145" t="s">
        <v>680</v>
      </c>
      <c r="AE1152" s="145" t="n">
        <v>1122</v>
      </c>
      <c r="AF1152" s="145" t="s">
        <v>680</v>
      </c>
      <c r="AG1152" s="145" t="n">
        <v>1019</v>
      </c>
      <c r="AH1152" s="145" t="s">
        <v>680</v>
      </c>
      <c r="AI1152" s="145" t="n">
        <v>1010</v>
      </c>
      <c r="AJ1152" s="145" t="s">
        <v>680</v>
      </c>
      <c r="AK1152" s="145" t="n">
        <v>1141</v>
      </c>
      <c r="AL1152" s="145" t="s">
        <v>680</v>
      </c>
      <c r="AM1152" s="145" t="n">
        <v>12242</v>
      </c>
      <c r="AN1152" s="146"/>
    </row>
    <row collapsed="false" customFormat="false" customHeight="true" hidden="false" ht="15.75" outlineLevel="0" r="1153">
      <c r="A1153" s="55" t="n">
        <v>617</v>
      </c>
      <c r="B1153" s="55" t="n">
        <v>8613</v>
      </c>
      <c r="C1153" s="55" t="s">
        <v>820</v>
      </c>
      <c r="D1153" s="55" t="s">
        <v>750</v>
      </c>
      <c r="E1153" s="148" t="s">
        <v>824</v>
      </c>
      <c r="F1153" s="120" t="s">
        <v>823</v>
      </c>
      <c r="G1153" s="145" t="s">
        <v>859</v>
      </c>
      <c r="H1153" s="145" t="n">
        <v>80</v>
      </c>
      <c r="I1153" s="145"/>
      <c r="J1153" s="145"/>
      <c r="K1153" s="145" t="s">
        <v>52</v>
      </c>
      <c r="L1153" s="145" t="s">
        <v>52</v>
      </c>
      <c r="M1153" s="145" t="n">
        <v>2130</v>
      </c>
      <c r="N1153" s="145" t="n">
        <v>8600</v>
      </c>
      <c r="O1153" s="145" t="n">
        <v>1285</v>
      </c>
      <c r="P1153" s="145" t="s">
        <v>680</v>
      </c>
      <c r="Q1153" s="145" t="n">
        <v>1185</v>
      </c>
      <c r="R1153" s="145" t="s">
        <v>680</v>
      </c>
      <c r="S1153" s="145" t="n">
        <v>800</v>
      </c>
      <c r="T1153" s="145" t="s">
        <v>680</v>
      </c>
      <c r="U1153" s="145" t="n">
        <v>842</v>
      </c>
      <c r="V1153" s="145" t="s">
        <v>680</v>
      </c>
      <c r="W1153" s="145" t="n">
        <v>709</v>
      </c>
      <c r="X1153" s="145" t="s">
        <v>680</v>
      </c>
      <c r="Y1153" s="145" t="n">
        <v>738</v>
      </c>
      <c r="Z1153" s="145" t="s">
        <v>680</v>
      </c>
      <c r="AA1153" s="145" t="n">
        <v>765</v>
      </c>
      <c r="AB1153" s="145" t="s">
        <v>680</v>
      </c>
      <c r="AC1153" s="145" t="n">
        <v>515</v>
      </c>
      <c r="AD1153" s="145" t="s">
        <v>680</v>
      </c>
      <c r="AE1153" s="145" t="n">
        <v>939</v>
      </c>
      <c r="AF1153" s="145" t="s">
        <v>680</v>
      </c>
      <c r="AG1153" s="145" t="n">
        <v>1023</v>
      </c>
      <c r="AH1153" s="145" t="s">
        <v>680</v>
      </c>
      <c r="AI1153" s="145" t="n">
        <v>459</v>
      </c>
      <c r="AJ1153" s="145" t="s">
        <v>680</v>
      </c>
      <c r="AK1153" s="145" t="n">
        <v>1088</v>
      </c>
      <c r="AL1153" s="145" t="s">
        <v>680</v>
      </c>
      <c r="AM1153" s="145" t="n">
        <v>10348</v>
      </c>
      <c r="AN1153" s="146"/>
    </row>
    <row collapsed="false" customFormat="false" customHeight="false" hidden="false" ht="15.75" outlineLevel="0" r="1154">
      <c r="A1154" s="55"/>
      <c r="B1154" s="55"/>
      <c r="C1154" s="55"/>
      <c r="D1154" s="55"/>
      <c r="E1154" s="148"/>
      <c r="F1154" s="120"/>
      <c r="G1154" s="145"/>
      <c r="H1154" s="145"/>
      <c r="I1154" s="145"/>
      <c r="J1154" s="145"/>
      <c r="K1154" s="145"/>
      <c r="L1154" s="145"/>
      <c r="M1154" s="145"/>
      <c r="N1154" s="145"/>
      <c r="O1154" s="145"/>
      <c r="P1154" s="145" t="s">
        <v>680</v>
      </c>
      <c r="Q1154" s="145"/>
      <c r="R1154" s="145" t="s">
        <v>680</v>
      </c>
      <c r="S1154" s="145"/>
      <c r="T1154" s="145" t="s">
        <v>680</v>
      </c>
      <c r="U1154" s="145"/>
      <c r="V1154" s="145" t="s">
        <v>680</v>
      </c>
      <c r="W1154" s="145"/>
      <c r="X1154" s="145" t="s">
        <v>680</v>
      </c>
      <c r="Y1154" s="145"/>
      <c r="Z1154" s="145" t="s">
        <v>680</v>
      </c>
      <c r="AA1154" s="145"/>
      <c r="AB1154" s="145" t="s">
        <v>680</v>
      </c>
      <c r="AC1154" s="145"/>
      <c r="AD1154" s="145" t="s">
        <v>680</v>
      </c>
      <c r="AE1154" s="145"/>
      <c r="AF1154" s="145" t="s">
        <v>680</v>
      </c>
      <c r="AG1154" s="145"/>
      <c r="AH1154" s="145" t="s">
        <v>680</v>
      </c>
      <c r="AI1154" s="145"/>
      <c r="AJ1154" s="145" t="s">
        <v>680</v>
      </c>
      <c r="AK1154" s="145"/>
      <c r="AL1154" s="145" t="s">
        <v>680</v>
      </c>
      <c r="AM1154" s="145" t="n">
        <v>0</v>
      </c>
      <c r="AN1154" s="146"/>
    </row>
    <row collapsed="false" customFormat="false" customHeight="true" hidden="false" ht="15.75" outlineLevel="0" r="1155">
      <c r="A1155" s="55" t="n">
        <v>618</v>
      </c>
      <c r="B1155" s="55" t="n">
        <v>8614</v>
      </c>
      <c r="C1155" s="55" t="s">
        <v>820</v>
      </c>
      <c r="D1155" s="55" t="s">
        <v>750</v>
      </c>
      <c r="E1155" s="148" t="s">
        <v>822</v>
      </c>
      <c r="F1155" s="120" t="s">
        <v>823</v>
      </c>
      <c r="G1155" s="145"/>
      <c r="H1155" s="145"/>
      <c r="I1155" s="145"/>
      <c r="J1155" s="145"/>
      <c r="K1155" s="145" t="s">
        <v>52</v>
      </c>
      <c r="L1155" s="145" t="s">
        <v>52</v>
      </c>
      <c r="M1155" s="145" t="n">
        <v>19750</v>
      </c>
      <c r="N1155" s="145" t="n">
        <v>14100</v>
      </c>
      <c r="O1155" s="145" t="n">
        <v>2400</v>
      </c>
      <c r="P1155" s="145" t="s">
        <v>680</v>
      </c>
      <c r="Q1155" s="145" t="n">
        <v>1850</v>
      </c>
      <c r="R1155" s="145" t="s">
        <v>680</v>
      </c>
      <c r="S1155" s="145" t="n">
        <v>1450</v>
      </c>
      <c r="T1155" s="145" t="s">
        <v>680</v>
      </c>
      <c r="U1155" s="145" t="n">
        <v>1978</v>
      </c>
      <c r="V1155" s="145" t="s">
        <v>680</v>
      </c>
      <c r="W1155" s="145" t="n">
        <v>1860</v>
      </c>
      <c r="X1155" s="145" t="s">
        <v>680</v>
      </c>
      <c r="Y1155" s="145" t="n">
        <v>1940</v>
      </c>
      <c r="Z1155" s="145" t="s">
        <v>680</v>
      </c>
      <c r="AA1155" s="145" t="n">
        <v>1800</v>
      </c>
      <c r="AB1155" s="145" t="s">
        <v>680</v>
      </c>
      <c r="AC1155" s="145" t="n">
        <v>1610</v>
      </c>
      <c r="AD1155" s="145" t="s">
        <v>680</v>
      </c>
      <c r="AE1155" s="145" t="n">
        <v>2050</v>
      </c>
      <c r="AF1155" s="145" t="s">
        <v>680</v>
      </c>
      <c r="AG1155" s="145" t="n">
        <v>1710</v>
      </c>
      <c r="AH1155" s="145" t="s">
        <v>680</v>
      </c>
      <c r="AI1155" s="145" t="n">
        <v>1700</v>
      </c>
      <c r="AJ1155" s="145" t="s">
        <v>680</v>
      </c>
      <c r="AK1155" s="145" t="n">
        <v>1820</v>
      </c>
      <c r="AL1155" s="145" t="s">
        <v>680</v>
      </c>
      <c r="AM1155" s="145" t="n">
        <v>22168</v>
      </c>
      <c r="AN1155" s="146"/>
    </row>
    <row collapsed="false" customFormat="false" customHeight="false" hidden="false" ht="15.75" outlineLevel="0" r="1156">
      <c r="A1156" s="55"/>
      <c r="B1156" s="55"/>
      <c r="C1156" s="55"/>
      <c r="D1156" s="55"/>
      <c r="E1156" s="148" t="s">
        <v>824</v>
      </c>
      <c r="F1156" s="120" t="s">
        <v>823</v>
      </c>
      <c r="G1156" s="145" t="s">
        <v>859</v>
      </c>
      <c r="H1156" s="145" t="n">
        <v>211</v>
      </c>
      <c r="I1156" s="145"/>
      <c r="J1156" s="145"/>
      <c r="K1156" s="145" t="s">
        <v>52</v>
      </c>
      <c r="L1156" s="145" t="s">
        <v>52</v>
      </c>
      <c r="M1156" s="145" t="n">
        <v>24750</v>
      </c>
      <c r="N1156" s="145" t="n">
        <v>27850</v>
      </c>
      <c r="O1156" s="145" t="n">
        <v>1200</v>
      </c>
      <c r="P1156" s="145" t="s">
        <v>680</v>
      </c>
      <c r="Q1156" s="145" t="n">
        <v>1100</v>
      </c>
      <c r="R1156" s="145" t="s">
        <v>680</v>
      </c>
      <c r="S1156" s="145" t="n">
        <v>1050</v>
      </c>
      <c r="T1156" s="145" t="s">
        <v>680</v>
      </c>
      <c r="U1156" s="145" t="n">
        <v>2514</v>
      </c>
      <c r="V1156" s="145" t="s">
        <v>680</v>
      </c>
      <c r="W1156" s="145" t="n">
        <v>1470</v>
      </c>
      <c r="X1156" s="145" t="s">
        <v>680</v>
      </c>
      <c r="Y1156" s="145" t="n">
        <v>1250</v>
      </c>
      <c r="Z1156" s="145" t="s">
        <v>680</v>
      </c>
      <c r="AA1156" s="145" t="n">
        <v>1120</v>
      </c>
      <c r="AB1156" s="145" t="s">
        <v>680</v>
      </c>
      <c r="AC1156" s="145" t="n">
        <v>1030</v>
      </c>
      <c r="AD1156" s="145" t="s">
        <v>680</v>
      </c>
      <c r="AE1156" s="145" t="n">
        <v>1110</v>
      </c>
      <c r="AF1156" s="145" t="s">
        <v>680</v>
      </c>
      <c r="AG1156" s="145" t="n">
        <v>1030</v>
      </c>
      <c r="AH1156" s="145" t="s">
        <v>680</v>
      </c>
      <c r="AI1156" s="145" t="n">
        <v>1250</v>
      </c>
      <c r="AJ1156" s="145" t="s">
        <v>680</v>
      </c>
      <c r="AK1156" s="145" t="n">
        <v>1340</v>
      </c>
      <c r="AL1156" s="145" t="s">
        <v>680</v>
      </c>
      <c r="AM1156" s="145" t="n">
        <v>15464</v>
      </c>
      <c r="AN1156" s="146"/>
    </row>
    <row collapsed="false" customFormat="false" customHeight="true" hidden="false" ht="15.75" outlineLevel="0" r="1157">
      <c r="A1157" s="55" t="n">
        <v>619</v>
      </c>
      <c r="B1157" s="55" t="n">
        <v>8615</v>
      </c>
      <c r="C1157" s="55" t="s">
        <v>820</v>
      </c>
      <c r="D1157" s="55" t="s">
        <v>750</v>
      </c>
      <c r="E1157" s="148" t="s">
        <v>822</v>
      </c>
      <c r="F1157" s="120" t="s">
        <v>823</v>
      </c>
      <c r="G1157" s="145"/>
      <c r="H1157" s="145"/>
      <c r="I1157" s="145"/>
      <c r="J1157" s="145"/>
      <c r="K1157" s="145" t="s">
        <v>52</v>
      </c>
      <c r="L1157" s="145" t="s">
        <v>52</v>
      </c>
      <c r="M1157" s="145" t="n">
        <v>8460</v>
      </c>
      <c r="N1157" s="145" t="n">
        <v>8645</v>
      </c>
      <c r="O1157" s="145" t="n">
        <v>932</v>
      </c>
      <c r="P1157" s="145" t="s">
        <v>680</v>
      </c>
      <c r="Q1157" s="145" t="n">
        <v>1098</v>
      </c>
      <c r="R1157" s="145" t="s">
        <v>680</v>
      </c>
      <c r="S1157" s="145" t="n">
        <v>782</v>
      </c>
      <c r="T1157" s="145" t="s">
        <v>680</v>
      </c>
      <c r="U1157" s="145" t="n">
        <v>890</v>
      </c>
      <c r="V1157" s="145" t="s">
        <v>680</v>
      </c>
      <c r="W1157" s="145" t="n">
        <v>637</v>
      </c>
      <c r="X1157" s="145" t="s">
        <v>680</v>
      </c>
      <c r="Y1157" s="145" t="n">
        <v>632</v>
      </c>
      <c r="Z1157" s="145" t="s">
        <v>680</v>
      </c>
      <c r="AA1157" s="145" t="n">
        <v>352</v>
      </c>
      <c r="AB1157" s="145" t="s">
        <v>680</v>
      </c>
      <c r="AC1157" s="145" t="n">
        <v>485</v>
      </c>
      <c r="AD1157" s="145" t="s">
        <v>680</v>
      </c>
      <c r="AE1157" s="145" t="n">
        <v>716</v>
      </c>
      <c r="AF1157" s="145" t="s">
        <v>680</v>
      </c>
      <c r="AG1157" s="145" t="n">
        <v>713</v>
      </c>
      <c r="AH1157" s="145" t="s">
        <v>680</v>
      </c>
      <c r="AI1157" s="145" t="n">
        <v>906</v>
      </c>
      <c r="AJ1157" s="145" t="s">
        <v>680</v>
      </c>
      <c r="AK1157" s="145" t="n">
        <v>934</v>
      </c>
      <c r="AL1157" s="145" t="s">
        <v>680</v>
      </c>
      <c r="AM1157" s="145" t="n">
        <v>9077</v>
      </c>
      <c r="AN1157" s="146"/>
    </row>
    <row collapsed="false" customFormat="false" customHeight="false" hidden="false" ht="15.75" outlineLevel="0" r="1158">
      <c r="A1158" s="55"/>
      <c r="B1158" s="55"/>
      <c r="C1158" s="55"/>
      <c r="D1158" s="55"/>
      <c r="E1158" s="148" t="s">
        <v>824</v>
      </c>
      <c r="F1158" s="120" t="s">
        <v>823</v>
      </c>
      <c r="G1158" s="145" t="s">
        <v>859</v>
      </c>
      <c r="H1158" s="145" t="n">
        <v>157</v>
      </c>
      <c r="I1158" s="145"/>
      <c r="J1158" s="145"/>
      <c r="K1158" s="145" t="s">
        <v>52</v>
      </c>
      <c r="L1158" s="145" t="s">
        <v>52</v>
      </c>
      <c r="M1158" s="145" t="n">
        <v>11472</v>
      </c>
      <c r="N1158" s="145" t="n">
        <v>11313</v>
      </c>
      <c r="O1158" s="145" t="n">
        <v>822</v>
      </c>
      <c r="P1158" s="145" t="s">
        <v>680</v>
      </c>
      <c r="Q1158" s="145" t="n">
        <v>764</v>
      </c>
      <c r="R1158" s="145" t="s">
        <v>680</v>
      </c>
      <c r="S1158" s="145" t="n">
        <v>596</v>
      </c>
      <c r="T1158" s="145" t="s">
        <v>680</v>
      </c>
      <c r="U1158" s="145" t="n">
        <v>761</v>
      </c>
      <c r="V1158" s="145" t="s">
        <v>680</v>
      </c>
      <c r="W1158" s="145" t="n">
        <v>801</v>
      </c>
      <c r="X1158" s="145" t="s">
        <v>680</v>
      </c>
      <c r="Y1158" s="145" t="n">
        <v>834</v>
      </c>
      <c r="Z1158" s="145" t="s">
        <v>680</v>
      </c>
      <c r="AA1158" s="145" t="n">
        <v>713</v>
      </c>
      <c r="AB1158" s="145" t="s">
        <v>680</v>
      </c>
      <c r="AC1158" s="145" t="n">
        <v>671</v>
      </c>
      <c r="AD1158" s="145" t="s">
        <v>680</v>
      </c>
      <c r="AE1158" s="145" t="n">
        <v>888</v>
      </c>
      <c r="AF1158" s="145" t="s">
        <v>680</v>
      </c>
      <c r="AG1158" s="145" t="n">
        <v>1095</v>
      </c>
      <c r="AH1158" s="145" t="s">
        <v>680</v>
      </c>
      <c r="AI1158" s="145" t="n">
        <v>981</v>
      </c>
      <c r="AJ1158" s="145" t="s">
        <v>680</v>
      </c>
      <c r="AK1158" s="145" t="n">
        <v>944</v>
      </c>
      <c r="AL1158" s="145" t="s">
        <v>680</v>
      </c>
      <c r="AM1158" s="145" t="n">
        <v>9870</v>
      </c>
      <c r="AN1158" s="146"/>
    </row>
    <row collapsed="false" customFormat="false" customHeight="true" hidden="false" ht="15.75" outlineLevel="0" r="1159">
      <c r="A1159" s="55" t="n">
        <v>620</v>
      </c>
      <c r="B1159" s="55" t="n">
        <v>8616</v>
      </c>
      <c r="C1159" s="55" t="s">
        <v>820</v>
      </c>
      <c r="D1159" s="55" t="s">
        <v>750</v>
      </c>
      <c r="E1159" s="148" t="s">
        <v>824</v>
      </c>
      <c r="F1159" s="120" t="s">
        <v>823</v>
      </c>
      <c r="G1159" s="145" t="s">
        <v>859</v>
      </c>
      <c r="H1159" s="145" t="n">
        <v>80</v>
      </c>
      <c r="I1159" s="145"/>
      <c r="J1159" s="145"/>
      <c r="K1159" s="145" t="s">
        <v>52</v>
      </c>
      <c r="L1159" s="145" t="s">
        <v>52</v>
      </c>
      <c r="M1159" s="145" t="n">
        <v>13335</v>
      </c>
      <c r="N1159" s="145" t="n">
        <v>10789</v>
      </c>
      <c r="O1159" s="145" t="n">
        <v>1156</v>
      </c>
      <c r="P1159" s="145" t="s">
        <v>680</v>
      </c>
      <c r="Q1159" s="145" t="n">
        <v>988</v>
      </c>
      <c r="R1159" s="145" t="s">
        <v>680</v>
      </c>
      <c r="S1159" s="145" t="n">
        <v>783</v>
      </c>
      <c r="T1159" s="145" t="s">
        <v>680</v>
      </c>
      <c r="U1159" s="145" t="n">
        <v>926</v>
      </c>
      <c r="V1159" s="145" t="s">
        <v>680</v>
      </c>
      <c r="W1159" s="145" t="n">
        <v>726</v>
      </c>
      <c r="X1159" s="145" t="s">
        <v>680</v>
      </c>
      <c r="Y1159" s="145" t="n">
        <v>681</v>
      </c>
      <c r="Z1159" s="145" t="s">
        <v>680</v>
      </c>
      <c r="AA1159" s="145" t="n">
        <v>659</v>
      </c>
      <c r="AB1159" s="145" t="s">
        <v>680</v>
      </c>
      <c r="AC1159" s="145" t="n">
        <v>763</v>
      </c>
      <c r="AD1159" s="145" t="s">
        <v>680</v>
      </c>
      <c r="AE1159" s="145" t="n">
        <v>933</v>
      </c>
      <c r="AF1159" s="145" t="s">
        <v>680</v>
      </c>
      <c r="AG1159" s="145" t="n">
        <v>1040</v>
      </c>
      <c r="AH1159" s="145" t="s">
        <v>680</v>
      </c>
      <c r="AI1159" s="145" t="n">
        <v>621</v>
      </c>
      <c r="AJ1159" s="145" t="s">
        <v>680</v>
      </c>
      <c r="AK1159" s="145" t="n">
        <v>1077</v>
      </c>
      <c r="AL1159" s="145" t="s">
        <v>680</v>
      </c>
      <c r="AM1159" s="145" t="n">
        <v>10353</v>
      </c>
      <c r="AN1159" s="146"/>
    </row>
    <row collapsed="false" customFormat="false" customHeight="false" hidden="false" ht="15.75" outlineLevel="0" r="1160">
      <c r="A1160" s="55"/>
      <c r="B1160" s="55"/>
      <c r="C1160" s="55"/>
      <c r="D1160" s="55"/>
      <c r="E1160" s="148"/>
      <c r="F1160" s="120"/>
      <c r="G1160" s="145"/>
      <c r="H1160" s="145"/>
      <c r="I1160" s="145"/>
      <c r="J1160" s="145"/>
      <c r="K1160" s="145"/>
      <c r="L1160" s="145"/>
      <c r="M1160" s="145"/>
      <c r="N1160" s="145"/>
      <c r="O1160" s="145"/>
      <c r="P1160" s="145" t="s">
        <v>680</v>
      </c>
      <c r="Q1160" s="145"/>
      <c r="R1160" s="145" t="s">
        <v>680</v>
      </c>
      <c r="S1160" s="145"/>
      <c r="T1160" s="145" t="s">
        <v>680</v>
      </c>
      <c r="U1160" s="145"/>
      <c r="V1160" s="145" t="s">
        <v>680</v>
      </c>
      <c r="W1160" s="145"/>
      <c r="X1160" s="145" t="s">
        <v>680</v>
      </c>
      <c r="Y1160" s="145"/>
      <c r="Z1160" s="145" t="s">
        <v>680</v>
      </c>
      <c r="AA1160" s="145"/>
      <c r="AB1160" s="145" t="s">
        <v>680</v>
      </c>
      <c r="AC1160" s="145"/>
      <c r="AD1160" s="145" t="s">
        <v>680</v>
      </c>
      <c r="AE1160" s="145"/>
      <c r="AF1160" s="145" t="s">
        <v>680</v>
      </c>
      <c r="AG1160" s="145"/>
      <c r="AH1160" s="145" t="s">
        <v>680</v>
      </c>
      <c r="AI1160" s="145"/>
      <c r="AJ1160" s="145" t="s">
        <v>680</v>
      </c>
      <c r="AK1160" s="145"/>
      <c r="AL1160" s="145" t="s">
        <v>680</v>
      </c>
      <c r="AM1160" s="145" t="n">
        <v>0</v>
      </c>
      <c r="AN1160" s="146"/>
    </row>
    <row collapsed="false" customFormat="false" customHeight="true" hidden="false" ht="15.75" outlineLevel="0" r="1161">
      <c r="A1161" s="55" t="n">
        <v>621</v>
      </c>
      <c r="B1161" s="55" t="n">
        <v>8617</v>
      </c>
      <c r="C1161" s="55" t="s">
        <v>820</v>
      </c>
      <c r="D1161" s="55" t="s">
        <v>750</v>
      </c>
      <c r="E1161" s="148" t="s">
        <v>822</v>
      </c>
      <c r="F1161" s="120" t="s">
        <v>823</v>
      </c>
      <c r="G1161" s="145"/>
      <c r="H1161" s="145"/>
      <c r="I1161" s="145"/>
      <c r="J1161" s="145"/>
      <c r="K1161" s="145" t="s">
        <v>52</v>
      </c>
      <c r="L1161" s="145" t="s">
        <v>52</v>
      </c>
      <c r="M1161" s="145" t="n">
        <v>15089</v>
      </c>
      <c r="N1161" s="145" t="n">
        <v>15202</v>
      </c>
      <c r="O1161" s="145" t="n">
        <v>1366</v>
      </c>
      <c r="P1161" s="145" t="s">
        <v>680</v>
      </c>
      <c r="Q1161" s="145" t="n">
        <v>1044</v>
      </c>
      <c r="R1161" s="145" t="s">
        <v>680</v>
      </c>
      <c r="S1161" s="145" t="n">
        <v>834</v>
      </c>
      <c r="T1161" s="145" t="s">
        <v>680</v>
      </c>
      <c r="U1161" s="145" t="n">
        <v>896</v>
      </c>
      <c r="V1161" s="145" t="s">
        <v>680</v>
      </c>
      <c r="W1161" s="145" t="n">
        <v>727</v>
      </c>
      <c r="X1161" s="145" t="s">
        <v>680</v>
      </c>
      <c r="Y1161" s="145" t="n">
        <v>638</v>
      </c>
      <c r="Z1161" s="145" t="s">
        <v>680</v>
      </c>
      <c r="AA1161" s="145" t="n">
        <v>550</v>
      </c>
      <c r="AB1161" s="145" t="s">
        <v>680</v>
      </c>
      <c r="AC1161" s="145" t="n">
        <v>403</v>
      </c>
      <c r="AD1161" s="145" t="s">
        <v>680</v>
      </c>
      <c r="AE1161" s="145" t="n">
        <v>217</v>
      </c>
      <c r="AF1161" s="145" t="s">
        <v>680</v>
      </c>
      <c r="AG1161" s="145" t="n">
        <v>364</v>
      </c>
      <c r="AH1161" s="145" t="s">
        <v>680</v>
      </c>
      <c r="AI1161" s="145" t="n">
        <v>385</v>
      </c>
      <c r="AJ1161" s="145" t="s">
        <v>680</v>
      </c>
      <c r="AK1161" s="145" t="n">
        <v>476</v>
      </c>
      <c r="AL1161" s="145" t="s">
        <v>680</v>
      </c>
      <c r="AM1161" s="145" t="n">
        <v>7900</v>
      </c>
      <c r="AN1161" s="146"/>
    </row>
    <row collapsed="false" customFormat="false" customHeight="false" hidden="false" ht="15.75" outlineLevel="0" r="1162">
      <c r="A1162" s="55"/>
      <c r="B1162" s="55"/>
      <c r="C1162" s="55"/>
      <c r="D1162" s="55"/>
      <c r="E1162" s="148" t="s">
        <v>824</v>
      </c>
      <c r="F1162" s="120" t="s">
        <v>823</v>
      </c>
      <c r="G1162" s="145" t="s">
        <v>859</v>
      </c>
      <c r="H1162" s="145" t="n">
        <v>162</v>
      </c>
      <c r="I1162" s="145" t="s">
        <v>860</v>
      </c>
      <c r="J1162" s="145" t="n">
        <v>1</v>
      </c>
      <c r="K1162" s="145" t="s">
        <v>52</v>
      </c>
      <c r="L1162" s="145" t="s">
        <v>52</v>
      </c>
      <c r="M1162" s="145" t="n">
        <v>12363</v>
      </c>
      <c r="N1162" s="145" t="n">
        <v>11651</v>
      </c>
      <c r="O1162" s="145" t="n">
        <v>1518</v>
      </c>
      <c r="P1162" s="145" t="s">
        <v>680</v>
      </c>
      <c r="Q1162" s="145" t="n">
        <v>1394</v>
      </c>
      <c r="R1162" s="145" t="s">
        <v>680</v>
      </c>
      <c r="S1162" s="145" t="n">
        <v>1080</v>
      </c>
      <c r="T1162" s="145" t="s">
        <v>680</v>
      </c>
      <c r="U1162" s="145" t="n">
        <v>1320</v>
      </c>
      <c r="V1162" s="145" t="s">
        <v>680</v>
      </c>
      <c r="W1162" s="145" t="n">
        <v>1303</v>
      </c>
      <c r="X1162" s="145" t="s">
        <v>680</v>
      </c>
      <c r="Y1162" s="145" t="n">
        <v>1187</v>
      </c>
      <c r="Z1162" s="145" t="s">
        <v>680</v>
      </c>
      <c r="AA1162" s="145" t="n">
        <v>1042</v>
      </c>
      <c r="AB1162" s="145" t="s">
        <v>680</v>
      </c>
      <c r="AC1162" s="145" t="n">
        <v>888</v>
      </c>
      <c r="AD1162" s="145" t="s">
        <v>680</v>
      </c>
      <c r="AE1162" s="145" t="n">
        <v>809</v>
      </c>
      <c r="AF1162" s="145" t="s">
        <v>680</v>
      </c>
      <c r="AG1162" s="145" t="n">
        <v>875</v>
      </c>
      <c r="AH1162" s="145" t="s">
        <v>680</v>
      </c>
      <c r="AI1162" s="145" t="n">
        <v>922</v>
      </c>
      <c r="AJ1162" s="145" t="s">
        <v>680</v>
      </c>
      <c r="AK1162" s="145" t="n">
        <v>894</v>
      </c>
      <c r="AL1162" s="145" t="s">
        <v>680</v>
      </c>
      <c r="AM1162" s="145" t="n">
        <v>13232</v>
      </c>
      <c r="AN1162" s="146"/>
    </row>
    <row collapsed="false" customFormat="false" customHeight="true" hidden="false" ht="15.75" outlineLevel="0" r="1163">
      <c r="A1163" s="55" t="n">
        <v>622</v>
      </c>
      <c r="B1163" s="55" t="n">
        <v>8618</v>
      </c>
      <c r="C1163" s="55" t="s">
        <v>820</v>
      </c>
      <c r="D1163" s="55" t="s">
        <v>750</v>
      </c>
      <c r="E1163" s="148" t="s">
        <v>824</v>
      </c>
      <c r="F1163" s="120" t="s">
        <v>823</v>
      </c>
      <c r="G1163" s="145" t="s">
        <v>859</v>
      </c>
      <c r="H1163" s="145" t="n">
        <v>50</v>
      </c>
      <c r="I1163" s="145"/>
      <c r="J1163" s="145"/>
      <c r="K1163" s="145" t="s">
        <v>52</v>
      </c>
      <c r="L1163" s="145" t="s">
        <v>52</v>
      </c>
      <c r="M1163" s="145" t="n">
        <v>4808</v>
      </c>
      <c r="N1163" s="145" t="n">
        <v>5809</v>
      </c>
      <c r="O1163" s="145" t="n">
        <v>692</v>
      </c>
      <c r="P1163" s="145" t="s">
        <v>680</v>
      </c>
      <c r="Q1163" s="145" t="n">
        <v>773</v>
      </c>
      <c r="R1163" s="145" t="s">
        <v>680</v>
      </c>
      <c r="S1163" s="145" t="n">
        <v>658</v>
      </c>
      <c r="T1163" s="145" t="s">
        <v>680</v>
      </c>
      <c r="U1163" s="145" t="n">
        <v>669</v>
      </c>
      <c r="V1163" s="145" t="s">
        <v>680</v>
      </c>
      <c r="W1163" s="145" t="n">
        <v>426</v>
      </c>
      <c r="X1163" s="145" t="s">
        <v>680</v>
      </c>
      <c r="Y1163" s="145" t="n">
        <v>475</v>
      </c>
      <c r="Z1163" s="145" t="s">
        <v>680</v>
      </c>
      <c r="AA1163" s="145" t="n">
        <v>452</v>
      </c>
      <c r="AB1163" s="145" t="s">
        <v>680</v>
      </c>
      <c r="AC1163" s="145" t="n">
        <v>360</v>
      </c>
      <c r="AD1163" s="145" t="s">
        <v>680</v>
      </c>
      <c r="AE1163" s="145" t="n">
        <v>634</v>
      </c>
      <c r="AF1163" s="145" t="s">
        <v>680</v>
      </c>
      <c r="AG1163" s="145" t="n">
        <v>215</v>
      </c>
      <c r="AH1163" s="145" t="s">
        <v>680</v>
      </c>
      <c r="AI1163" s="145" t="n">
        <v>579</v>
      </c>
      <c r="AJ1163" s="145" t="s">
        <v>680</v>
      </c>
      <c r="AK1163" s="145" t="n">
        <v>532</v>
      </c>
      <c r="AL1163" s="145" t="s">
        <v>680</v>
      </c>
      <c r="AM1163" s="145" t="n">
        <v>6465</v>
      </c>
      <c r="AN1163" s="146"/>
    </row>
    <row collapsed="false" customFormat="false" customHeight="false" hidden="false" ht="15.75" outlineLevel="0" r="1164">
      <c r="A1164" s="55"/>
      <c r="B1164" s="55"/>
      <c r="C1164" s="55"/>
      <c r="D1164" s="55"/>
      <c r="E1164" s="148"/>
      <c r="F1164" s="120"/>
      <c r="G1164" s="145"/>
      <c r="H1164" s="145"/>
      <c r="I1164" s="145"/>
      <c r="J1164" s="145"/>
      <c r="K1164" s="145" t="s">
        <v>52</v>
      </c>
      <c r="L1164" s="145" t="s">
        <v>52</v>
      </c>
      <c r="M1164" s="145"/>
      <c r="N1164" s="145"/>
      <c r="O1164" s="145"/>
      <c r="P1164" s="145" t="s">
        <v>680</v>
      </c>
      <c r="Q1164" s="145"/>
      <c r="R1164" s="145" t="s">
        <v>680</v>
      </c>
      <c r="S1164" s="145"/>
      <c r="T1164" s="145" t="s">
        <v>680</v>
      </c>
      <c r="U1164" s="145"/>
      <c r="V1164" s="145" t="s">
        <v>680</v>
      </c>
      <c r="W1164" s="145"/>
      <c r="X1164" s="145" t="s">
        <v>680</v>
      </c>
      <c r="Y1164" s="145"/>
      <c r="Z1164" s="145" t="s">
        <v>680</v>
      </c>
      <c r="AA1164" s="145"/>
      <c r="AB1164" s="145" t="s">
        <v>680</v>
      </c>
      <c r="AC1164" s="145"/>
      <c r="AD1164" s="145" t="s">
        <v>680</v>
      </c>
      <c r="AE1164" s="145"/>
      <c r="AF1164" s="145" t="s">
        <v>680</v>
      </c>
      <c r="AG1164" s="145"/>
      <c r="AH1164" s="145" t="s">
        <v>680</v>
      </c>
      <c r="AI1164" s="145"/>
      <c r="AJ1164" s="145" t="s">
        <v>680</v>
      </c>
      <c r="AK1164" s="145"/>
      <c r="AL1164" s="145" t="s">
        <v>680</v>
      </c>
      <c r="AM1164" s="145" t="n">
        <v>0</v>
      </c>
      <c r="AN1164" s="146"/>
    </row>
    <row collapsed="false" customFormat="false" customHeight="true" hidden="false" ht="15.75" outlineLevel="0" r="1165">
      <c r="A1165" s="55" t="n">
        <v>623</v>
      </c>
      <c r="B1165" s="55" t="n">
        <v>8619</v>
      </c>
      <c r="C1165" s="55" t="s">
        <v>820</v>
      </c>
      <c r="D1165" s="55" t="s">
        <v>750</v>
      </c>
      <c r="E1165" s="148" t="s">
        <v>824</v>
      </c>
      <c r="F1165" s="120" t="s">
        <v>823</v>
      </c>
      <c r="G1165" s="145" t="s">
        <v>859</v>
      </c>
      <c r="H1165" s="145" t="n">
        <v>80</v>
      </c>
      <c r="I1165" s="145"/>
      <c r="J1165" s="145"/>
      <c r="K1165" s="145" t="s">
        <v>52</v>
      </c>
      <c r="L1165" s="145" t="s">
        <v>52</v>
      </c>
      <c r="M1165" s="145" t="n">
        <v>14113</v>
      </c>
      <c r="N1165" s="145" t="n">
        <v>13013</v>
      </c>
      <c r="O1165" s="145" t="n">
        <v>1292</v>
      </c>
      <c r="P1165" s="145" t="s">
        <v>680</v>
      </c>
      <c r="Q1165" s="145" t="n">
        <v>1117</v>
      </c>
      <c r="R1165" s="145" t="s">
        <v>680</v>
      </c>
      <c r="S1165" s="145" t="n">
        <v>837</v>
      </c>
      <c r="T1165" s="145" t="s">
        <v>680</v>
      </c>
      <c r="U1165" s="145" t="n">
        <v>951</v>
      </c>
      <c r="V1165" s="145" t="s">
        <v>680</v>
      </c>
      <c r="W1165" s="145" t="n">
        <v>817</v>
      </c>
      <c r="X1165" s="145" t="s">
        <v>680</v>
      </c>
      <c r="Y1165" s="145" t="n">
        <v>813</v>
      </c>
      <c r="Z1165" s="145" t="s">
        <v>680</v>
      </c>
      <c r="AA1165" s="145" t="n">
        <v>792</v>
      </c>
      <c r="AB1165" s="145" t="s">
        <v>680</v>
      </c>
      <c r="AC1165" s="145" t="n">
        <v>771</v>
      </c>
      <c r="AD1165" s="145" t="s">
        <v>680</v>
      </c>
      <c r="AE1165" s="145" t="n">
        <v>894</v>
      </c>
      <c r="AF1165" s="145" t="s">
        <v>680</v>
      </c>
      <c r="AG1165" s="145" t="n">
        <v>545</v>
      </c>
      <c r="AH1165" s="145" t="s">
        <v>680</v>
      </c>
      <c r="AI1165" s="145" t="n">
        <v>737</v>
      </c>
      <c r="AJ1165" s="145" t="s">
        <v>680</v>
      </c>
      <c r="AK1165" s="145" t="n">
        <v>389</v>
      </c>
      <c r="AL1165" s="145" t="s">
        <v>680</v>
      </c>
      <c r="AM1165" s="145" t="n">
        <v>9955</v>
      </c>
      <c r="AN1165" s="146"/>
    </row>
    <row collapsed="false" customFormat="false" customHeight="false" hidden="false" ht="15.75" outlineLevel="0" r="1166">
      <c r="A1166" s="55"/>
      <c r="B1166" s="55"/>
      <c r="C1166" s="55"/>
      <c r="D1166" s="55"/>
      <c r="E1166" s="148"/>
      <c r="F1166" s="120"/>
      <c r="G1166" s="145"/>
      <c r="H1166" s="145"/>
      <c r="I1166" s="145"/>
      <c r="J1166" s="145"/>
      <c r="K1166" s="145"/>
      <c r="L1166" s="145"/>
      <c r="M1166" s="145"/>
      <c r="N1166" s="145"/>
      <c r="O1166" s="145"/>
      <c r="P1166" s="145" t="s">
        <v>680</v>
      </c>
      <c r="Q1166" s="145"/>
      <c r="R1166" s="145" t="s">
        <v>680</v>
      </c>
      <c r="S1166" s="145"/>
      <c r="T1166" s="145" t="s">
        <v>680</v>
      </c>
      <c r="U1166" s="145"/>
      <c r="V1166" s="145" t="s">
        <v>680</v>
      </c>
      <c r="W1166" s="145"/>
      <c r="X1166" s="145" t="s">
        <v>680</v>
      </c>
      <c r="Y1166" s="145"/>
      <c r="Z1166" s="145" t="s">
        <v>680</v>
      </c>
      <c r="AA1166" s="145"/>
      <c r="AB1166" s="145" t="s">
        <v>680</v>
      </c>
      <c r="AC1166" s="145"/>
      <c r="AD1166" s="145" t="s">
        <v>680</v>
      </c>
      <c r="AE1166" s="145"/>
      <c r="AF1166" s="145" t="s">
        <v>680</v>
      </c>
      <c r="AG1166" s="145"/>
      <c r="AH1166" s="145" t="s">
        <v>680</v>
      </c>
      <c r="AI1166" s="145"/>
      <c r="AJ1166" s="145" t="s">
        <v>680</v>
      </c>
      <c r="AK1166" s="145"/>
      <c r="AL1166" s="145" t="s">
        <v>680</v>
      </c>
      <c r="AM1166" s="145" t="n">
        <v>0</v>
      </c>
      <c r="AN1166" s="146"/>
    </row>
    <row collapsed="false" customFormat="false" customHeight="true" hidden="false" ht="15.75" outlineLevel="0" r="1167">
      <c r="A1167" s="55" t="n">
        <v>624</v>
      </c>
      <c r="B1167" s="55" t="n">
        <v>8620</v>
      </c>
      <c r="C1167" s="55" t="s">
        <v>820</v>
      </c>
      <c r="D1167" s="55" t="s">
        <v>750</v>
      </c>
      <c r="E1167" s="148" t="s">
        <v>822</v>
      </c>
      <c r="F1167" s="120" t="s">
        <v>823</v>
      </c>
      <c r="G1167" s="145"/>
      <c r="H1167" s="145"/>
      <c r="I1167" s="145"/>
      <c r="J1167" s="145"/>
      <c r="K1167" s="145" t="s">
        <v>52</v>
      </c>
      <c r="L1167" s="145" t="s">
        <v>52</v>
      </c>
      <c r="M1167" s="145" t="n">
        <v>10650</v>
      </c>
      <c r="N1167" s="145" t="n">
        <v>12090</v>
      </c>
      <c r="O1167" s="145" t="n">
        <v>947</v>
      </c>
      <c r="P1167" s="145" t="s">
        <v>680</v>
      </c>
      <c r="Q1167" s="145" t="n">
        <v>795</v>
      </c>
      <c r="R1167" s="145" t="s">
        <v>680</v>
      </c>
      <c r="S1167" s="145" t="n">
        <v>680</v>
      </c>
      <c r="T1167" s="145" t="s">
        <v>680</v>
      </c>
      <c r="U1167" s="145" t="n">
        <v>720</v>
      </c>
      <c r="V1167" s="145" t="s">
        <v>680</v>
      </c>
      <c r="W1167" s="145" t="n">
        <v>565</v>
      </c>
      <c r="X1167" s="145" t="s">
        <v>680</v>
      </c>
      <c r="Y1167" s="145" t="n">
        <v>438</v>
      </c>
      <c r="Z1167" s="145" t="s">
        <v>680</v>
      </c>
      <c r="AA1167" s="145" t="n">
        <v>410</v>
      </c>
      <c r="AB1167" s="145" t="s">
        <v>680</v>
      </c>
      <c r="AC1167" s="145" t="n">
        <v>576</v>
      </c>
      <c r="AD1167" s="145" t="s">
        <v>680</v>
      </c>
      <c r="AE1167" s="145" t="n">
        <v>796</v>
      </c>
      <c r="AF1167" s="145" t="s">
        <v>680</v>
      </c>
      <c r="AG1167" s="145" t="n">
        <v>447</v>
      </c>
      <c r="AH1167" s="145" t="s">
        <v>680</v>
      </c>
      <c r="AI1167" s="145" t="n">
        <v>868</v>
      </c>
      <c r="AJ1167" s="145" t="s">
        <v>680</v>
      </c>
      <c r="AK1167" s="145" t="n">
        <v>946</v>
      </c>
      <c r="AL1167" s="145" t="s">
        <v>680</v>
      </c>
      <c r="AM1167" s="145" t="n">
        <v>8188</v>
      </c>
      <c r="AN1167" s="146"/>
    </row>
    <row collapsed="false" customFormat="false" customHeight="false" hidden="false" ht="15.75" outlineLevel="0" r="1168">
      <c r="A1168" s="55"/>
      <c r="B1168" s="55"/>
      <c r="C1168" s="55"/>
      <c r="D1168" s="55"/>
      <c r="E1168" s="148" t="s">
        <v>824</v>
      </c>
      <c r="F1168" s="120" t="s">
        <v>823</v>
      </c>
      <c r="G1168" s="145" t="s">
        <v>859</v>
      </c>
      <c r="H1168" s="145" t="n">
        <v>119</v>
      </c>
      <c r="I1168" s="145" t="s">
        <v>860</v>
      </c>
      <c r="J1168" s="145" t="n">
        <v>2</v>
      </c>
      <c r="K1168" s="145" t="s">
        <v>52</v>
      </c>
      <c r="L1168" s="145" t="s">
        <v>52</v>
      </c>
      <c r="M1168" s="145" t="n">
        <v>9849</v>
      </c>
      <c r="N1168" s="145" t="n">
        <v>6747</v>
      </c>
      <c r="O1168" s="145" t="n">
        <v>1070</v>
      </c>
      <c r="P1168" s="145" t="s">
        <v>680</v>
      </c>
      <c r="Q1168" s="145" t="n">
        <v>1010</v>
      </c>
      <c r="R1168" s="145" t="s">
        <v>680</v>
      </c>
      <c r="S1168" s="145" t="n">
        <v>970</v>
      </c>
      <c r="T1168" s="145" t="s">
        <v>680</v>
      </c>
      <c r="U1168" s="145" t="n">
        <v>1110</v>
      </c>
      <c r="V1168" s="145" t="s">
        <v>680</v>
      </c>
      <c r="W1168" s="145" t="n">
        <v>1050</v>
      </c>
      <c r="X1168" s="145" t="s">
        <v>680</v>
      </c>
      <c r="Y1168" s="145" t="n">
        <v>1020</v>
      </c>
      <c r="Z1168" s="145" t="s">
        <v>680</v>
      </c>
      <c r="AA1168" s="145" t="n">
        <v>850</v>
      </c>
      <c r="AB1168" s="145" t="s">
        <v>680</v>
      </c>
      <c r="AC1168" s="145" t="n">
        <v>880</v>
      </c>
      <c r="AD1168" s="145" t="s">
        <v>680</v>
      </c>
      <c r="AE1168" s="145" t="n">
        <v>1020</v>
      </c>
      <c r="AF1168" s="145" t="s">
        <v>680</v>
      </c>
      <c r="AG1168" s="145" t="n">
        <v>490</v>
      </c>
      <c r="AH1168" s="145" t="s">
        <v>680</v>
      </c>
      <c r="AI1168" s="145" t="n">
        <v>930</v>
      </c>
      <c r="AJ1168" s="145" t="s">
        <v>680</v>
      </c>
      <c r="AK1168" s="145" t="n">
        <v>910</v>
      </c>
      <c r="AL1168" s="145" t="s">
        <v>680</v>
      </c>
      <c r="AM1168" s="145" t="n">
        <v>11310</v>
      </c>
      <c r="AN1168" s="146"/>
    </row>
    <row collapsed="false" customFormat="false" customHeight="true" hidden="false" ht="15.75" outlineLevel="0" r="1169">
      <c r="A1169" s="55" t="n">
        <v>625</v>
      </c>
      <c r="B1169" s="55" t="n">
        <v>8621</v>
      </c>
      <c r="C1169" s="55" t="s">
        <v>820</v>
      </c>
      <c r="D1169" s="55" t="s">
        <v>750</v>
      </c>
      <c r="E1169" s="148" t="s">
        <v>824</v>
      </c>
      <c r="F1169" s="120" t="s">
        <v>823</v>
      </c>
      <c r="G1169" s="145" t="s">
        <v>859</v>
      </c>
      <c r="H1169" s="145" t="n">
        <v>70</v>
      </c>
      <c r="I1169" s="145"/>
      <c r="J1169" s="145"/>
      <c r="K1169" s="145" t="s">
        <v>52</v>
      </c>
      <c r="L1169" s="145" t="s">
        <v>52</v>
      </c>
      <c r="M1169" s="145" t="n">
        <v>10840</v>
      </c>
      <c r="N1169" s="145" t="n">
        <v>8472</v>
      </c>
      <c r="O1169" s="145" t="n">
        <v>775</v>
      </c>
      <c r="P1169" s="145" t="s">
        <v>680</v>
      </c>
      <c r="Q1169" s="145" t="n">
        <v>634</v>
      </c>
      <c r="R1169" s="145" t="s">
        <v>680</v>
      </c>
      <c r="S1169" s="145" t="n">
        <v>448</v>
      </c>
      <c r="T1169" s="145" t="s">
        <v>680</v>
      </c>
      <c r="U1169" s="145" t="n">
        <v>572</v>
      </c>
      <c r="V1169" s="145" t="s">
        <v>680</v>
      </c>
      <c r="W1169" s="145" t="n">
        <v>534</v>
      </c>
      <c r="X1169" s="145" t="s">
        <v>680</v>
      </c>
      <c r="Y1169" s="145" t="n">
        <v>460</v>
      </c>
      <c r="Z1169" s="145" t="s">
        <v>680</v>
      </c>
      <c r="AA1169" s="145" t="n">
        <v>418</v>
      </c>
      <c r="AB1169" s="145" t="s">
        <v>680</v>
      </c>
      <c r="AC1169" s="145" t="n">
        <v>465</v>
      </c>
      <c r="AD1169" s="145" t="s">
        <v>680</v>
      </c>
      <c r="AE1169" s="145" t="n">
        <v>524</v>
      </c>
      <c r="AF1169" s="145" t="s">
        <v>680</v>
      </c>
      <c r="AG1169" s="145" t="n">
        <v>519</v>
      </c>
      <c r="AH1169" s="145" t="s">
        <v>680</v>
      </c>
      <c r="AI1169" s="145" t="n">
        <v>301</v>
      </c>
      <c r="AJ1169" s="145" t="s">
        <v>680</v>
      </c>
      <c r="AK1169" s="145" t="n">
        <v>261</v>
      </c>
      <c r="AL1169" s="145" t="s">
        <v>680</v>
      </c>
      <c r="AM1169" s="145" t="n">
        <v>5911</v>
      </c>
      <c r="AN1169" s="146"/>
    </row>
    <row collapsed="false" customFormat="false" customHeight="false" hidden="false" ht="15.75" outlineLevel="0" r="1170">
      <c r="A1170" s="55"/>
      <c r="B1170" s="55"/>
      <c r="C1170" s="55"/>
      <c r="D1170" s="55"/>
      <c r="E1170" s="148"/>
      <c r="F1170" s="120"/>
      <c r="G1170" s="145"/>
      <c r="H1170" s="145"/>
      <c r="I1170" s="145"/>
      <c r="J1170" s="145"/>
      <c r="K1170" s="145"/>
      <c r="L1170" s="145"/>
      <c r="M1170" s="145"/>
      <c r="N1170" s="145"/>
      <c r="O1170" s="145"/>
      <c r="P1170" s="145" t="s">
        <v>680</v>
      </c>
      <c r="Q1170" s="145"/>
      <c r="R1170" s="145" t="s">
        <v>680</v>
      </c>
      <c r="S1170" s="145"/>
      <c r="T1170" s="145" t="s">
        <v>680</v>
      </c>
      <c r="U1170" s="145"/>
      <c r="V1170" s="145" t="s">
        <v>680</v>
      </c>
      <c r="W1170" s="145"/>
      <c r="X1170" s="145" t="s">
        <v>680</v>
      </c>
      <c r="Y1170" s="145"/>
      <c r="Z1170" s="145" t="s">
        <v>680</v>
      </c>
      <c r="AA1170" s="145"/>
      <c r="AB1170" s="145" t="s">
        <v>680</v>
      </c>
      <c r="AC1170" s="145"/>
      <c r="AD1170" s="145" t="s">
        <v>680</v>
      </c>
      <c r="AE1170" s="145"/>
      <c r="AF1170" s="145" t="s">
        <v>680</v>
      </c>
      <c r="AG1170" s="145"/>
      <c r="AH1170" s="145" t="s">
        <v>680</v>
      </c>
      <c r="AI1170" s="145"/>
      <c r="AJ1170" s="145" t="s">
        <v>680</v>
      </c>
      <c r="AK1170" s="145"/>
      <c r="AL1170" s="145" t="s">
        <v>680</v>
      </c>
      <c r="AM1170" s="145" t="n">
        <v>0</v>
      </c>
      <c r="AN1170" s="146"/>
    </row>
    <row collapsed="false" customFormat="false" customHeight="true" hidden="false" ht="15.75" outlineLevel="0" r="1171">
      <c r="A1171" s="55" t="n">
        <v>626</v>
      </c>
      <c r="B1171" s="55" t="n">
        <v>8622</v>
      </c>
      <c r="C1171" s="55" t="s">
        <v>820</v>
      </c>
      <c r="D1171" s="55" t="s">
        <v>750</v>
      </c>
      <c r="E1171" s="148" t="s">
        <v>824</v>
      </c>
      <c r="F1171" s="120" t="s">
        <v>823</v>
      </c>
      <c r="G1171" s="145" t="s">
        <v>859</v>
      </c>
      <c r="H1171" s="145" t="n">
        <v>80</v>
      </c>
      <c r="I1171" s="145"/>
      <c r="J1171" s="145"/>
      <c r="K1171" s="145" t="s">
        <v>52</v>
      </c>
      <c r="L1171" s="145" t="s">
        <v>52</v>
      </c>
      <c r="M1171" s="145" t="n">
        <v>10387</v>
      </c>
      <c r="N1171" s="145" t="n">
        <v>9181</v>
      </c>
      <c r="O1171" s="145" t="n">
        <v>1045</v>
      </c>
      <c r="P1171" s="145" t="s">
        <v>680</v>
      </c>
      <c r="Q1171" s="145" t="n">
        <v>867</v>
      </c>
      <c r="R1171" s="145" t="s">
        <v>680</v>
      </c>
      <c r="S1171" s="145" t="n">
        <v>696</v>
      </c>
      <c r="T1171" s="145" t="s">
        <v>680</v>
      </c>
      <c r="U1171" s="145" t="n">
        <v>789</v>
      </c>
      <c r="V1171" s="145" t="s">
        <v>680</v>
      </c>
      <c r="W1171" s="145" t="n">
        <v>700</v>
      </c>
      <c r="X1171" s="145" t="s">
        <v>680</v>
      </c>
      <c r="Y1171" s="145" t="n">
        <v>593</v>
      </c>
      <c r="Z1171" s="145" t="s">
        <v>680</v>
      </c>
      <c r="AA1171" s="145" t="n">
        <v>531</v>
      </c>
      <c r="AB1171" s="145" t="s">
        <v>680</v>
      </c>
      <c r="AC1171" s="145" t="n">
        <v>507</v>
      </c>
      <c r="AD1171" s="145" t="s">
        <v>680</v>
      </c>
      <c r="AE1171" s="145" t="n">
        <v>706</v>
      </c>
      <c r="AF1171" s="145" t="s">
        <v>680</v>
      </c>
      <c r="AG1171" s="145" t="n">
        <v>289</v>
      </c>
      <c r="AH1171" s="145" t="s">
        <v>680</v>
      </c>
      <c r="AI1171" s="145" t="n">
        <v>565</v>
      </c>
      <c r="AJ1171" s="145" t="s">
        <v>680</v>
      </c>
      <c r="AK1171" s="145" t="n">
        <v>586</v>
      </c>
      <c r="AL1171" s="145" t="s">
        <v>680</v>
      </c>
      <c r="AM1171" s="145" t="n">
        <v>7874</v>
      </c>
      <c r="AN1171" s="146"/>
    </row>
    <row collapsed="false" customFormat="false" customHeight="false" hidden="false" ht="15.75" outlineLevel="0" r="1172">
      <c r="A1172" s="55"/>
      <c r="B1172" s="55"/>
      <c r="C1172" s="55"/>
      <c r="D1172" s="55"/>
      <c r="E1172" s="148"/>
      <c r="F1172" s="120"/>
      <c r="G1172" s="145"/>
      <c r="H1172" s="145"/>
      <c r="I1172" s="145"/>
      <c r="J1172" s="145"/>
      <c r="K1172" s="145"/>
      <c r="L1172" s="145"/>
      <c r="M1172" s="145"/>
      <c r="N1172" s="145"/>
      <c r="O1172" s="145"/>
      <c r="P1172" s="145" t="s">
        <v>680</v>
      </c>
      <c r="Q1172" s="145"/>
      <c r="R1172" s="145" t="s">
        <v>680</v>
      </c>
      <c r="S1172" s="145"/>
      <c r="T1172" s="145" t="s">
        <v>680</v>
      </c>
      <c r="U1172" s="145"/>
      <c r="V1172" s="145" t="s">
        <v>680</v>
      </c>
      <c r="W1172" s="145"/>
      <c r="X1172" s="145" t="s">
        <v>680</v>
      </c>
      <c r="Y1172" s="145"/>
      <c r="Z1172" s="145" t="s">
        <v>680</v>
      </c>
      <c r="AA1172" s="145"/>
      <c r="AB1172" s="145" t="s">
        <v>680</v>
      </c>
      <c r="AC1172" s="145"/>
      <c r="AD1172" s="145" t="s">
        <v>680</v>
      </c>
      <c r="AE1172" s="145"/>
      <c r="AF1172" s="145" t="s">
        <v>680</v>
      </c>
      <c r="AG1172" s="145"/>
      <c r="AH1172" s="145" t="s">
        <v>680</v>
      </c>
      <c r="AI1172" s="145"/>
      <c r="AJ1172" s="145" t="s">
        <v>680</v>
      </c>
      <c r="AK1172" s="145"/>
      <c r="AL1172" s="145" t="s">
        <v>680</v>
      </c>
      <c r="AM1172" s="145" t="n">
        <v>0</v>
      </c>
      <c r="AN1172" s="146"/>
    </row>
    <row collapsed="false" customFormat="false" customHeight="true" hidden="false" ht="15.75" outlineLevel="0" r="1173">
      <c r="A1173" s="55" t="n">
        <v>627</v>
      </c>
      <c r="B1173" s="55" t="n">
        <v>8623</v>
      </c>
      <c r="C1173" s="55" t="s">
        <v>820</v>
      </c>
      <c r="D1173" s="55" t="s">
        <v>750</v>
      </c>
      <c r="E1173" s="148" t="s">
        <v>824</v>
      </c>
      <c r="F1173" s="120" t="s">
        <v>823</v>
      </c>
      <c r="G1173" s="145" t="s">
        <v>859</v>
      </c>
      <c r="H1173" s="145" t="n">
        <v>70</v>
      </c>
      <c r="I1173" s="145"/>
      <c r="J1173" s="145"/>
      <c r="K1173" s="145" t="s">
        <v>52</v>
      </c>
      <c r="L1173" s="145" t="s">
        <v>52</v>
      </c>
      <c r="M1173" s="145" t="n">
        <v>9908</v>
      </c>
      <c r="N1173" s="145" t="n">
        <v>8805</v>
      </c>
      <c r="O1173" s="145" t="n">
        <v>1047</v>
      </c>
      <c r="P1173" s="145" t="s">
        <v>680</v>
      </c>
      <c r="Q1173" s="145" t="n">
        <v>930</v>
      </c>
      <c r="R1173" s="145" t="s">
        <v>680</v>
      </c>
      <c r="S1173" s="145" t="n">
        <v>680</v>
      </c>
      <c r="T1173" s="145" t="s">
        <v>680</v>
      </c>
      <c r="U1173" s="145" t="n">
        <v>677</v>
      </c>
      <c r="V1173" s="145" t="s">
        <v>680</v>
      </c>
      <c r="W1173" s="145" t="n">
        <v>565</v>
      </c>
      <c r="X1173" s="145" t="s">
        <v>680</v>
      </c>
      <c r="Y1173" s="145" t="n">
        <v>728</v>
      </c>
      <c r="Z1173" s="145" t="s">
        <v>680</v>
      </c>
      <c r="AA1173" s="145" t="n">
        <v>546</v>
      </c>
      <c r="AB1173" s="145" t="s">
        <v>680</v>
      </c>
      <c r="AC1173" s="145" t="n">
        <v>572</v>
      </c>
      <c r="AD1173" s="145" t="s">
        <v>680</v>
      </c>
      <c r="AE1173" s="145" t="n">
        <v>842</v>
      </c>
      <c r="AF1173" s="145" t="s">
        <v>680</v>
      </c>
      <c r="AG1173" s="145" t="n">
        <v>796</v>
      </c>
      <c r="AH1173" s="145" t="s">
        <v>680</v>
      </c>
      <c r="AI1173" s="145" t="n">
        <v>502</v>
      </c>
      <c r="AJ1173" s="145" t="s">
        <v>680</v>
      </c>
      <c r="AK1173" s="145" t="n">
        <v>714</v>
      </c>
      <c r="AL1173" s="145" t="s">
        <v>680</v>
      </c>
      <c r="AM1173" s="145" t="n">
        <v>8599</v>
      </c>
      <c r="AN1173" s="146"/>
    </row>
    <row collapsed="false" customFormat="false" customHeight="false" hidden="false" ht="15.75" outlineLevel="0" r="1174">
      <c r="A1174" s="55"/>
      <c r="B1174" s="55"/>
      <c r="C1174" s="55"/>
      <c r="D1174" s="55"/>
      <c r="E1174" s="148"/>
      <c r="F1174" s="120"/>
      <c r="G1174" s="145"/>
      <c r="H1174" s="145"/>
      <c r="I1174" s="145"/>
      <c r="J1174" s="145"/>
      <c r="K1174" s="145"/>
      <c r="L1174" s="145"/>
      <c r="M1174" s="145"/>
      <c r="N1174" s="145"/>
      <c r="O1174" s="145"/>
      <c r="P1174" s="145" t="s">
        <v>680</v>
      </c>
      <c r="Q1174" s="145"/>
      <c r="R1174" s="145" t="s">
        <v>680</v>
      </c>
      <c r="S1174" s="145"/>
      <c r="T1174" s="145" t="s">
        <v>680</v>
      </c>
      <c r="U1174" s="145"/>
      <c r="V1174" s="145" t="s">
        <v>680</v>
      </c>
      <c r="W1174" s="145"/>
      <c r="X1174" s="145" t="s">
        <v>680</v>
      </c>
      <c r="Y1174" s="145"/>
      <c r="Z1174" s="145" t="s">
        <v>680</v>
      </c>
      <c r="AA1174" s="145"/>
      <c r="AB1174" s="145" t="s">
        <v>680</v>
      </c>
      <c r="AC1174" s="145"/>
      <c r="AD1174" s="145" t="s">
        <v>680</v>
      </c>
      <c r="AE1174" s="145"/>
      <c r="AF1174" s="145" t="s">
        <v>680</v>
      </c>
      <c r="AG1174" s="145"/>
      <c r="AH1174" s="145" t="s">
        <v>680</v>
      </c>
      <c r="AI1174" s="145"/>
      <c r="AJ1174" s="145" t="s">
        <v>680</v>
      </c>
      <c r="AK1174" s="145"/>
      <c r="AL1174" s="145" t="s">
        <v>680</v>
      </c>
      <c r="AM1174" s="145" t="n">
        <v>0</v>
      </c>
      <c r="AN1174" s="146"/>
    </row>
    <row collapsed="false" customFormat="false" customHeight="true" hidden="false" ht="15.75" outlineLevel="0" r="1175">
      <c r="A1175" s="55" t="n">
        <v>628</v>
      </c>
      <c r="B1175" s="55" t="n">
        <v>8624</v>
      </c>
      <c r="C1175" s="55" t="s">
        <v>820</v>
      </c>
      <c r="D1175" s="55" t="s">
        <v>750</v>
      </c>
      <c r="E1175" s="148" t="s">
        <v>822</v>
      </c>
      <c r="F1175" s="120" t="s">
        <v>823</v>
      </c>
      <c r="G1175" s="145"/>
      <c r="H1175" s="145"/>
      <c r="I1175" s="145"/>
      <c r="J1175" s="145"/>
      <c r="K1175" s="145" t="s">
        <v>52</v>
      </c>
      <c r="L1175" s="145" t="s">
        <v>52</v>
      </c>
      <c r="M1175" s="145" t="n">
        <v>5849</v>
      </c>
      <c r="N1175" s="145" t="n">
        <v>5682</v>
      </c>
      <c r="O1175" s="145" t="n">
        <v>1329</v>
      </c>
      <c r="P1175" s="145" t="s">
        <v>680</v>
      </c>
      <c r="Q1175" s="145" t="n">
        <v>1126</v>
      </c>
      <c r="R1175" s="145" t="s">
        <v>680</v>
      </c>
      <c r="S1175" s="145" t="n">
        <v>824</v>
      </c>
      <c r="T1175" s="145" t="s">
        <v>680</v>
      </c>
      <c r="U1175" s="145" t="n">
        <v>1085</v>
      </c>
      <c r="V1175" s="145" t="s">
        <v>680</v>
      </c>
      <c r="W1175" s="145" t="n">
        <v>695</v>
      </c>
      <c r="X1175" s="145" t="s">
        <v>680</v>
      </c>
      <c r="Y1175" s="145" t="n">
        <v>672</v>
      </c>
      <c r="Z1175" s="145" t="s">
        <v>680</v>
      </c>
      <c r="AA1175" s="145" t="n">
        <v>790</v>
      </c>
      <c r="AB1175" s="145" t="s">
        <v>680</v>
      </c>
      <c r="AC1175" s="145" t="n">
        <v>864</v>
      </c>
      <c r="AD1175" s="145" t="s">
        <v>680</v>
      </c>
      <c r="AE1175" s="145" t="n">
        <v>1127</v>
      </c>
      <c r="AF1175" s="145" t="s">
        <v>680</v>
      </c>
      <c r="AG1175" s="145" t="n">
        <v>1069</v>
      </c>
      <c r="AH1175" s="145" t="s">
        <v>680</v>
      </c>
      <c r="AI1175" s="145" t="n">
        <v>677</v>
      </c>
      <c r="AJ1175" s="145" t="s">
        <v>680</v>
      </c>
      <c r="AK1175" s="145" t="n">
        <v>1581</v>
      </c>
      <c r="AL1175" s="145" t="s">
        <v>680</v>
      </c>
      <c r="AM1175" s="145" t="n">
        <v>11839</v>
      </c>
      <c r="AN1175" s="146"/>
    </row>
    <row collapsed="false" customFormat="false" customHeight="false" hidden="false" ht="15.75" outlineLevel="0" r="1176">
      <c r="A1176" s="55"/>
      <c r="B1176" s="55"/>
      <c r="C1176" s="55"/>
      <c r="D1176" s="55"/>
      <c r="E1176" s="148" t="s">
        <v>824</v>
      </c>
      <c r="F1176" s="120" t="s">
        <v>823</v>
      </c>
      <c r="G1176" s="145" t="s">
        <v>859</v>
      </c>
      <c r="H1176" s="145" t="n">
        <v>162</v>
      </c>
      <c r="I1176" s="145"/>
      <c r="J1176" s="145"/>
      <c r="K1176" s="145" t="s">
        <v>52</v>
      </c>
      <c r="L1176" s="145" t="s">
        <v>52</v>
      </c>
      <c r="M1176" s="145" t="n">
        <v>9294</v>
      </c>
      <c r="N1176" s="145" t="n">
        <v>11694</v>
      </c>
      <c r="O1176" s="145" t="n">
        <v>476</v>
      </c>
      <c r="P1176" s="145" t="s">
        <v>680</v>
      </c>
      <c r="Q1176" s="145" t="n">
        <v>465</v>
      </c>
      <c r="R1176" s="145" t="s">
        <v>680</v>
      </c>
      <c r="S1176" s="145" t="n">
        <v>421</v>
      </c>
      <c r="T1176" s="145" t="s">
        <v>680</v>
      </c>
      <c r="U1176" s="145" t="n">
        <v>534</v>
      </c>
      <c r="V1176" s="145" t="s">
        <v>680</v>
      </c>
      <c r="W1176" s="145" t="n">
        <v>492</v>
      </c>
      <c r="X1176" s="145" t="s">
        <v>680</v>
      </c>
      <c r="Y1176" s="145" t="n">
        <v>523</v>
      </c>
      <c r="Z1176" s="145" t="s">
        <v>680</v>
      </c>
      <c r="AA1176" s="145" t="n">
        <v>421</v>
      </c>
      <c r="AB1176" s="145" t="s">
        <v>680</v>
      </c>
      <c r="AC1176" s="145" t="n">
        <v>426</v>
      </c>
      <c r="AD1176" s="145" t="s">
        <v>680</v>
      </c>
      <c r="AE1176" s="145" t="n">
        <v>522</v>
      </c>
      <c r="AF1176" s="145" t="s">
        <v>680</v>
      </c>
      <c r="AG1176" s="145" t="n">
        <v>442</v>
      </c>
      <c r="AH1176" s="145" t="s">
        <v>680</v>
      </c>
      <c r="AI1176" s="145" t="n">
        <v>377</v>
      </c>
      <c r="AJ1176" s="145" t="s">
        <v>680</v>
      </c>
      <c r="AK1176" s="145" t="n">
        <v>399</v>
      </c>
      <c r="AL1176" s="145" t="s">
        <v>680</v>
      </c>
      <c r="AM1176" s="145" t="n">
        <v>5498</v>
      </c>
      <c r="AN1176" s="146"/>
    </row>
    <row collapsed="false" customFormat="false" customHeight="true" hidden="false" ht="15.75" outlineLevel="0" r="1177">
      <c r="A1177" s="55" t="n">
        <v>629</v>
      </c>
      <c r="B1177" s="55" t="n">
        <v>8625</v>
      </c>
      <c r="C1177" s="55" t="s">
        <v>820</v>
      </c>
      <c r="D1177" s="55" t="s">
        <v>750</v>
      </c>
      <c r="E1177" s="148" t="s">
        <v>822</v>
      </c>
      <c r="F1177" s="120" t="s">
        <v>823</v>
      </c>
      <c r="G1177" s="145"/>
      <c r="H1177" s="145"/>
      <c r="I1177" s="145"/>
      <c r="J1177" s="145"/>
      <c r="K1177" s="145" t="s">
        <v>52</v>
      </c>
      <c r="L1177" s="145" t="s">
        <v>52</v>
      </c>
      <c r="M1177" s="145" t="n">
        <v>10296</v>
      </c>
      <c r="N1177" s="145" t="n">
        <v>11359</v>
      </c>
      <c r="O1177" s="145" t="n">
        <v>857</v>
      </c>
      <c r="P1177" s="145" t="s">
        <v>680</v>
      </c>
      <c r="Q1177" s="145" t="n">
        <v>753</v>
      </c>
      <c r="R1177" s="145" t="s">
        <v>680</v>
      </c>
      <c r="S1177" s="145" t="n">
        <v>578</v>
      </c>
      <c r="T1177" s="145" t="s">
        <v>680</v>
      </c>
      <c r="U1177" s="145" t="n">
        <v>521</v>
      </c>
      <c r="V1177" s="145" t="s">
        <v>680</v>
      </c>
      <c r="W1177" s="145" t="n">
        <v>515</v>
      </c>
      <c r="X1177" s="145" t="s">
        <v>680</v>
      </c>
      <c r="Y1177" s="145" t="n">
        <v>411</v>
      </c>
      <c r="Z1177" s="145" t="s">
        <v>680</v>
      </c>
      <c r="AA1177" s="145" t="n">
        <v>419</v>
      </c>
      <c r="AB1177" s="145" t="s">
        <v>680</v>
      </c>
      <c r="AC1177" s="145" t="n">
        <v>506</v>
      </c>
      <c r="AD1177" s="145" t="s">
        <v>680</v>
      </c>
      <c r="AE1177" s="145" t="n">
        <v>455</v>
      </c>
      <c r="AF1177" s="145" t="s">
        <v>680</v>
      </c>
      <c r="AG1177" s="145" t="n">
        <v>439</v>
      </c>
      <c r="AH1177" s="145" t="s">
        <v>680</v>
      </c>
      <c r="AI1177" s="145" t="n">
        <v>424</v>
      </c>
      <c r="AJ1177" s="145" t="s">
        <v>680</v>
      </c>
      <c r="AK1177" s="145" t="n">
        <v>389</v>
      </c>
      <c r="AL1177" s="145" t="s">
        <v>680</v>
      </c>
      <c r="AM1177" s="145" t="n">
        <v>6267</v>
      </c>
      <c r="AN1177" s="146"/>
    </row>
    <row collapsed="false" customFormat="false" customHeight="false" hidden="false" ht="15.75" outlineLevel="0" r="1178">
      <c r="A1178" s="55"/>
      <c r="B1178" s="55"/>
      <c r="C1178" s="55"/>
      <c r="D1178" s="55"/>
      <c r="E1178" s="148" t="s">
        <v>824</v>
      </c>
      <c r="F1178" s="120" t="s">
        <v>823</v>
      </c>
      <c r="G1178" s="145" t="s">
        <v>859</v>
      </c>
      <c r="H1178" s="145" t="n">
        <v>119</v>
      </c>
      <c r="I1178" s="145" t="s">
        <v>860</v>
      </c>
      <c r="J1178" s="145" t="n">
        <v>2</v>
      </c>
      <c r="K1178" s="145" t="s">
        <v>52</v>
      </c>
      <c r="L1178" s="145" t="s">
        <v>52</v>
      </c>
      <c r="M1178" s="145" t="n">
        <v>10722</v>
      </c>
      <c r="N1178" s="145" t="n">
        <v>9611</v>
      </c>
      <c r="O1178" s="145" t="n">
        <v>944</v>
      </c>
      <c r="P1178" s="145" t="s">
        <v>680</v>
      </c>
      <c r="Q1178" s="145" t="n">
        <v>927</v>
      </c>
      <c r="R1178" s="145" t="s">
        <v>680</v>
      </c>
      <c r="S1178" s="145" t="n">
        <v>932</v>
      </c>
      <c r="T1178" s="145" t="s">
        <v>680</v>
      </c>
      <c r="U1178" s="145" t="n">
        <v>1119</v>
      </c>
      <c r="V1178" s="145" t="s">
        <v>680</v>
      </c>
      <c r="W1178" s="145" t="n">
        <v>933</v>
      </c>
      <c r="X1178" s="145" t="s">
        <v>680</v>
      </c>
      <c r="Y1178" s="145" t="n">
        <v>951</v>
      </c>
      <c r="Z1178" s="145" t="s">
        <v>680</v>
      </c>
      <c r="AA1178" s="145" t="n">
        <v>862</v>
      </c>
      <c r="AB1178" s="145" t="s">
        <v>680</v>
      </c>
      <c r="AC1178" s="145" t="n">
        <v>786</v>
      </c>
      <c r="AD1178" s="145" t="s">
        <v>680</v>
      </c>
      <c r="AE1178" s="145" t="n">
        <v>987</v>
      </c>
      <c r="AF1178" s="145" t="s">
        <v>680</v>
      </c>
      <c r="AG1178" s="145" t="n">
        <v>992</v>
      </c>
      <c r="AH1178" s="145" t="s">
        <v>680</v>
      </c>
      <c r="AI1178" s="145" t="n">
        <v>965</v>
      </c>
      <c r="AJ1178" s="145" t="s">
        <v>680</v>
      </c>
      <c r="AK1178" s="145" t="n">
        <v>1085</v>
      </c>
      <c r="AL1178" s="145" t="s">
        <v>680</v>
      </c>
      <c r="AM1178" s="145" t="n">
        <v>11483</v>
      </c>
      <c r="AN1178" s="146"/>
    </row>
    <row collapsed="false" customFormat="false" customHeight="true" hidden="false" ht="15.75" outlineLevel="0" r="1179">
      <c r="A1179" s="55" t="n">
        <v>630</v>
      </c>
      <c r="B1179" s="55" t="n">
        <v>8626</v>
      </c>
      <c r="C1179" s="55" t="s">
        <v>820</v>
      </c>
      <c r="D1179" s="55" t="s">
        <v>750</v>
      </c>
      <c r="E1179" s="148" t="s">
        <v>822</v>
      </c>
      <c r="F1179" s="120" t="s">
        <v>823</v>
      </c>
      <c r="G1179" s="145"/>
      <c r="H1179" s="145"/>
      <c r="I1179" s="145"/>
      <c r="J1179" s="145"/>
      <c r="K1179" s="145" t="s">
        <v>52</v>
      </c>
      <c r="L1179" s="145" t="s">
        <v>52</v>
      </c>
      <c r="M1179" s="145" t="n">
        <v>14050</v>
      </c>
      <c r="N1179" s="145" t="n">
        <v>13160</v>
      </c>
      <c r="O1179" s="145" t="n">
        <v>1189</v>
      </c>
      <c r="P1179" s="145" t="s">
        <v>680</v>
      </c>
      <c r="Q1179" s="145" t="n">
        <v>1027</v>
      </c>
      <c r="R1179" s="145" t="s">
        <v>680</v>
      </c>
      <c r="S1179" s="145" t="n">
        <v>941</v>
      </c>
      <c r="T1179" s="145" t="s">
        <v>680</v>
      </c>
      <c r="U1179" s="145" t="n">
        <v>895</v>
      </c>
      <c r="V1179" s="145" t="s">
        <v>680</v>
      </c>
      <c r="W1179" s="145" t="n">
        <v>558</v>
      </c>
      <c r="X1179" s="145" t="s">
        <v>680</v>
      </c>
      <c r="Y1179" s="145" t="n">
        <v>448</v>
      </c>
      <c r="Z1179" s="145" t="s">
        <v>680</v>
      </c>
      <c r="AA1179" s="145" t="n">
        <v>522</v>
      </c>
      <c r="AB1179" s="145" t="s">
        <v>680</v>
      </c>
      <c r="AC1179" s="145" t="n">
        <v>752</v>
      </c>
      <c r="AD1179" s="145" t="s">
        <v>680</v>
      </c>
      <c r="AE1179" s="145" t="n">
        <v>1022</v>
      </c>
      <c r="AF1179" s="145" t="s">
        <v>680</v>
      </c>
      <c r="AG1179" s="145" t="n">
        <v>809</v>
      </c>
      <c r="AH1179" s="145" t="s">
        <v>680</v>
      </c>
      <c r="AI1179" s="145" t="n">
        <v>1867</v>
      </c>
      <c r="AJ1179" s="145" t="s">
        <v>680</v>
      </c>
      <c r="AK1179" s="145" t="n">
        <v>2135</v>
      </c>
      <c r="AL1179" s="145" t="s">
        <v>680</v>
      </c>
      <c r="AM1179" s="145" t="n">
        <v>12165</v>
      </c>
      <c r="AN1179" s="146"/>
    </row>
    <row collapsed="false" customFormat="false" customHeight="false" hidden="false" ht="15.75" outlineLevel="0" r="1180">
      <c r="A1180" s="55"/>
      <c r="B1180" s="55"/>
      <c r="C1180" s="55"/>
      <c r="D1180" s="55"/>
      <c r="E1180" s="148" t="s">
        <v>824</v>
      </c>
      <c r="F1180" s="120" t="s">
        <v>823</v>
      </c>
      <c r="G1180" s="145" t="s">
        <v>859</v>
      </c>
      <c r="H1180" s="145" t="n">
        <v>147</v>
      </c>
      <c r="I1180" s="145"/>
      <c r="J1180" s="145"/>
      <c r="K1180" s="145" t="s">
        <v>52</v>
      </c>
      <c r="L1180" s="145" t="s">
        <v>52</v>
      </c>
      <c r="M1180" s="145" t="n">
        <v>11721</v>
      </c>
      <c r="N1180" s="145" t="n">
        <v>11646</v>
      </c>
      <c r="O1180" s="145" t="n">
        <v>1060</v>
      </c>
      <c r="P1180" s="145" t="s">
        <v>680</v>
      </c>
      <c r="Q1180" s="145" t="n">
        <v>1040</v>
      </c>
      <c r="R1180" s="145" t="s">
        <v>680</v>
      </c>
      <c r="S1180" s="145" t="n">
        <v>980</v>
      </c>
      <c r="T1180" s="145" t="s">
        <v>680</v>
      </c>
      <c r="U1180" s="145" t="n">
        <v>1220</v>
      </c>
      <c r="V1180" s="145" t="s">
        <v>680</v>
      </c>
      <c r="W1180" s="145" t="n">
        <v>710</v>
      </c>
      <c r="X1180" s="145" t="s">
        <v>680</v>
      </c>
      <c r="Y1180" s="145" t="n">
        <v>1020</v>
      </c>
      <c r="Z1180" s="145" t="s">
        <v>680</v>
      </c>
      <c r="AA1180" s="145"/>
      <c r="AB1180" s="145" t="s">
        <v>680</v>
      </c>
      <c r="AC1180" s="145" t="n">
        <v>1000</v>
      </c>
      <c r="AD1180" s="145" t="s">
        <v>680</v>
      </c>
      <c r="AE1180" s="145" t="n">
        <v>10</v>
      </c>
      <c r="AF1180" s="145" t="s">
        <v>680</v>
      </c>
      <c r="AG1180" s="145" t="n">
        <v>20</v>
      </c>
      <c r="AH1180" s="145" t="s">
        <v>680</v>
      </c>
      <c r="AI1180" s="145" t="n">
        <v>950</v>
      </c>
      <c r="AJ1180" s="145" t="s">
        <v>680</v>
      </c>
      <c r="AK1180" s="145" t="n">
        <v>1000</v>
      </c>
      <c r="AL1180" s="145" t="s">
        <v>680</v>
      </c>
      <c r="AM1180" s="145" t="n">
        <v>9010</v>
      </c>
      <c r="AN1180" s="146"/>
    </row>
    <row collapsed="false" customFormat="false" customHeight="true" hidden="false" ht="15.75" outlineLevel="0" r="1181">
      <c r="A1181" s="55" t="n">
        <v>631</v>
      </c>
      <c r="B1181" s="55" t="n">
        <v>8627</v>
      </c>
      <c r="C1181" s="55" t="s">
        <v>820</v>
      </c>
      <c r="D1181" s="55" t="s">
        <v>750</v>
      </c>
      <c r="E1181" s="148" t="s">
        <v>824</v>
      </c>
      <c r="F1181" s="120" t="s">
        <v>823</v>
      </c>
      <c r="G1181" s="145" t="s">
        <v>859</v>
      </c>
      <c r="H1181" s="145" t="n">
        <v>80</v>
      </c>
      <c r="I1181" s="145"/>
      <c r="J1181" s="145"/>
      <c r="K1181" s="145" t="s">
        <v>52</v>
      </c>
      <c r="L1181" s="145" t="s">
        <v>52</v>
      </c>
      <c r="M1181" s="145" t="n">
        <v>13910</v>
      </c>
      <c r="N1181" s="145" t="n">
        <v>13870</v>
      </c>
      <c r="O1181" s="145" t="n">
        <v>1280</v>
      </c>
      <c r="P1181" s="145" t="s">
        <v>680</v>
      </c>
      <c r="Q1181" s="145" t="n">
        <v>1390</v>
      </c>
      <c r="R1181" s="145" t="s">
        <v>680</v>
      </c>
      <c r="S1181" s="145" t="n">
        <v>980</v>
      </c>
      <c r="T1181" s="145" t="s">
        <v>680</v>
      </c>
      <c r="U1181" s="145" t="n">
        <v>981</v>
      </c>
      <c r="V1181" s="145" t="s">
        <v>680</v>
      </c>
      <c r="W1181" s="145" t="n">
        <v>698</v>
      </c>
      <c r="X1181" s="145" t="s">
        <v>680</v>
      </c>
      <c r="Y1181" s="145" t="n">
        <v>678</v>
      </c>
      <c r="Z1181" s="145" t="s">
        <v>680</v>
      </c>
      <c r="AA1181" s="145" t="n">
        <v>610</v>
      </c>
      <c r="AB1181" s="145" t="s">
        <v>680</v>
      </c>
      <c r="AC1181" s="145" t="n">
        <v>600</v>
      </c>
      <c r="AD1181" s="145" t="s">
        <v>680</v>
      </c>
      <c r="AE1181" s="145" t="n">
        <v>923</v>
      </c>
      <c r="AF1181" s="145" t="s">
        <v>680</v>
      </c>
      <c r="AG1181" s="145" t="n">
        <v>1091</v>
      </c>
      <c r="AH1181" s="145" t="s">
        <v>680</v>
      </c>
      <c r="AI1181" s="145" t="n">
        <v>598</v>
      </c>
      <c r="AJ1181" s="145" t="s">
        <v>680</v>
      </c>
      <c r="AK1181" s="145" t="n">
        <v>1122</v>
      </c>
      <c r="AL1181" s="145" t="s">
        <v>680</v>
      </c>
      <c r="AM1181" s="145" t="n">
        <v>10951</v>
      </c>
      <c r="AN1181" s="146"/>
    </row>
    <row collapsed="false" customFormat="false" customHeight="false" hidden="false" ht="15.75" outlineLevel="0" r="1182">
      <c r="A1182" s="55"/>
      <c r="B1182" s="55"/>
      <c r="C1182" s="55"/>
      <c r="D1182" s="55"/>
      <c r="E1182" s="148"/>
      <c r="F1182" s="120"/>
      <c r="G1182" s="145"/>
      <c r="H1182" s="145"/>
      <c r="I1182" s="145"/>
      <c r="J1182" s="145"/>
      <c r="K1182" s="145"/>
      <c r="L1182" s="145"/>
      <c r="M1182" s="145"/>
      <c r="N1182" s="145"/>
      <c r="O1182" s="145"/>
      <c r="P1182" s="145" t="s">
        <v>680</v>
      </c>
      <c r="Q1182" s="145"/>
      <c r="R1182" s="145" t="s">
        <v>680</v>
      </c>
      <c r="S1182" s="145"/>
      <c r="T1182" s="145" t="s">
        <v>680</v>
      </c>
      <c r="U1182" s="145"/>
      <c r="V1182" s="145" t="s">
        <v>680</v>
      </c>
      <c r="W1182" s="145"/>
      <c r="X1182" s="145" t="s">
        <v>680</v>
      </c>
      <c r="Y1182" s="145"/>
      <c r="Z1182" s="145" t="s">
        <v>680</v>
      </c>
      <c r="AA1182" s="145"/>
      <c r="AB1182" s="145" t="s">
        <v>680</v>
      </c>
      <c r="AC1182" s="145"/>
      <c r="AD1182" s="145" t="s">
        <v>680</v>
      </c>
      <c r="AE1182" s="145"/>
      <c r="AF1182" s="145" t="s">
        <v>680</v>
      </c>
      <c r="AG1182" s="145"/>
      <c r="AH1182" s="145" t="s">
        <v>680</v>
      </c>
      <c r="AI1182" s="145"/>
      <c r="AJ1182" s="145" t="s">
        <v>680</v>
      </c>
      <c r="AK1182" s="145"/>
      <c r="AL1182" s="145" t="s">
        <v>680</v>
      </c>
      <c r="AM1182" s="145" t="n">
        <v>0</v>
      </c>
      <c r="AN1182" s="146"/>
    </row>
    <row collapsed="false" customFormat="false" customHeight="true" hidden="false" ht="15.75" outlineLevel="0" r="1183">
      <c r="A1183" s="55" t="n">
        <v>632</v>
      </c>
      <c r="B1183" s="55" t="n">
        <v>8628</v>
      </c>
      <c r="C1183" s="55" t="s">
        <v>820</v>
      </c>
      <c r="D1183" s="55" t="s">
        <v>750</v>
      </c>
      <c r="E1183" s="148" t="s">
        <v>824</v>
      </c>
      <c r="F1183" s="120" t="s">
        <v>823</v>
      </c>
      <c r="G1183" s="145" t="s">
        <v>859</v>
      </c>
      <c r="H1183" s="145" t="n">
        <v>80</v>
      </c>
      <c r="I1183" s="145"/>
      <c r="J1183" s="145"/>
      <c r="K1183" s="145" t="s">
        <v>52</v>
      </c>
      <c r="L1183" s="145" t="s">
        <v>52</v>
      </c>
      <c r="M1183" s="145" t="n">
        <v>11910</v>
      </c>
      <c r="N1183" s="145" t="n">
        <v>13385</v>
      </c>
      <c r="O1183" s="145" t="n">
        <v>1335</v>
      </c>
      <c r="P1183" s="145" t="s">
        <v>680</v>
      </c>
      <c r="Q1183" s="145" t="n">
        <v>1040</v>
      </c>
      <c r="R1183" s="145" t="s">
        <v>680</v>
      </c>
      <c r="S1183" s="145" t="n">
        <v>870</v>
      </c>
      <c r="T1183" s="145" t="s">
        <v>680</v>
      </c>
      <c r="U1183" s="145" t="n">
        <v>884</v>
      </c>
      <c r="V1183" s="145" t="s">
        <v>680</v>
      </c>
      <c r="W1183" s="145" t="n">
        <v>683</v>
      </c>
      <c r="X1183" s="145" t="s">
        <v>680</v>
      </c>
      <c r="Y1183" s="145" t="n">
        <v>583</v>
      </c>
      <c r="Z1183" s="145" t="s">
        <v>680</v>
      </c>
      <c r="AA1183" s="145" t="n">
        <v>559</v>
      </c>
      <c r="AB1183" s="145" t="s">
        <v>680</v>
      </c>
      <c r="AC1183" s="145" t="n">
        <v>702</v>
      </c>
      <c r="AD1183" s="145" t="s">
        <v>680</v>
      </c>
      <c r="AE1183" s="145" t="n">
        <v>675</v>
      </c>
      <c r="AF1183" s="145" t="s">
        <v>680</v>
      </c>
      <c r="AG1183" s="145" t="n">
        <v>533</v>
      </c>
      <c r="AH1183" s="145" t="s">
        <v>680</v>
      </c>
      <c r="AI1183" s="145" t="n">
        <v>257</v>
      </c>
      <c r="AJ1183" s="145" t="s">
        <v>680</v>
      </c>
      <c r="AK1183" s="145" t="n">
        <v>462</v>
      </c>
      <c r="AL1183" s="145" t="s">
        <v>680</v>
      </c>
      <c r="AM1183" s="145" t="n">
        <v>8583</v>
      </c>
      <c r="AN1183" s="146"/>
    </row>
    <row collapsed="false" customFormat="false" customHeight="false" hidden="false" ht="15.75" outlineLevel="0" r="1184">
      <c r="A1184" s="55"/>
      <c r="B1184" s="55"/>
      <c r="C1184" s="55"/>
      <c r="D1184" s="55"/>
      <c r="E1184" s="148"/>
      <c r="F1184" s="120"/>
      <c r="G1184" s="145"/>
      <c r="H1184" s="145"/>
      <c r="I1184" s="145"/>
      <c r="J1184" s="145"/>
      <c r="K1184" s="145"/>
      <c r="L1184" s="145"/>
      <c r="M1184" s="145"/>
      <c r="N1184" s="145"/>
      <c r="O1184" s="145"/>
      <c r="P1184" s="145" t="s">
        <v>680</v>
      </c>
      <c r="Q1184" s="145"/>
      <c r="R1184" s="145" t="s">
        <v>680</v>
      </c>
      <c r="S1184" s="145"/>
      <c r="T1184" s="145" t="s">
        <v>680</v>
      </c>
      <c r="U1184" s="145"/>
      <c r="V1184" s="145" t="s">
        <v>680</v>
      </c>
      <c r="W1184" s="145"/>
      <c r="X1184" s="145" t="s">
        <v>680</v>
      </c>
      <c r="Y1184" s="145"/>
      <c r="Z1184" s="145" t="s">
        <v>680</v>
      </c>
      <c r="AA1184" s="145"/>
      <c r="AB1184" s="145" t="s">
        <v>680</v>
      </c>
      <c r="AC1184" s="145"/>
      <c r="AD1184" s="145" t="s">
        <v>680</v>
      </c>
      <c r="AE1184" s="145"/>
      <c r="AF1184" s="145" t="s">
        <v>680</v>
      </c>
      <c r="AG1184" s="145"/>
      <c r="AH1184" s="145" t="s">
        <v>680</v>
      </c>
      <c r="AI1184" s="145"/>
      <c r="AJ1184" s="145" t="s">
        <v>680</v>
      </c>
      <c r="AK1184" s="145"/>
      <c r="AL1184" s="145" t="s">
        <v>680</v>
      </c>
      <c r="AM1184" s="145" t="n">
        <v>0</v>
      </c>
      <c r="AN1184" s="146"/>
    </row>
    <row collapsed="false" customFormat="false" customHeight="true" hidden="false" ht="15.75" outlineLevel="0" r="1185">
      <c r="A1185" s="55" t="n">
        <v>633</v>
      </c>
      <c r="B1185" s="55" t="n">
        <v>8629</v>
      </c>
      <c r="C1185" s="55" t="s">
        <v>820</v>
      </c>
      <c r="D1185" s="55" t="s">
        <v>750</v>
      </c>
      <c r="E1185" s="148" t="s">
        <v>824</v>
      </c>
      <c r="F1185" s="120" t="s">
        <v>823</v>
      </c>
      <c r="G1185" s="145" t="s">
        <v>859</v>
      </c>
      <c r="H1185" s="145" t="n">
        <v>70</v>
      </c>
      <c r="I1185" s="145"/>
      <c r="J1185" s="145"/>
      <c r="K1185" s="145" t="s">
        <v>52</v>
      </c>
      <c r="L1185" s="145" t="s">
        <v>52</v>
      </c>
      <c r="M1185" s="145" t="n">
        <v>9456</v>
      </c>
      <c r="N1185" s="145" t="n">
        <v>12064</v>
      </c>
      <c r="O1185" s="145" t="n">
        <v>1089</v>
      </c>
      <c r="P1185" s="145" t="s">
        <v>680</v>
      </c>
      <c r="Q1185" s="145" t="n">
        <v>1089</v>
      </c>
      <c r="R1185" s="145" t="s">
        <v>680</v>
      </c>
      <c r="S1185" s="145" t="n">
        <v>751</v>
      </c>
      <c r="T1185" s="145" t="s">
        <v>680</v>
      </c>
      <c r="U1185" s="145" t="n">
        <v>951</v>
      </c>
      <c r="V1185" s="145" t="s">
        <v>680</v>
      </c>
      <c r="W1185" s="145" t="n">
        <v>782</v>
      </c>
      <c r="X1185" s="145" t="s">
        <v>680</v>
      </c>
      <c r="Y1185" s="145" t="n">
        <v>858</v>
      </c>
      <c r="Z1185" s="145" t="s">
        <v>680</v>
      </c>
      <c r="AA1185" s="145" t="n">
        <v>870</v>
      </c>
      <c r="AB1185" s="145" t="s">
        <v>680</v>
      </c>
      <c r="AC1185" s="145" t="n">
        <v>1358</v>
      </c>
      <c r="AD1185" s="145" t="s">
        <v>680</v>
      </c>
      <c r="AE1185" s="145" t="n">
        <v>1330</v>
      </c>
      <c r="AF1185" s="145" t="s">
        <v>680</v>
      </c>
      <c r="AG1185" s="145" t="n">
        <v>1007</v>
      </c>
      <c r="AH1185" s="145" t="s">
        <v>680</v>
      </c>
      <c r="AI1185" s="145" t="n">
        <v>687</v>
      </c>
      <c r="AJ1185" s="145" t="s">
        <v>680</v>
      </c>
      <c r="AK1185" s="145" t="n">
        <v>785</v>
      </c>
      <c r="AL1185" s="145" t="s">
        <v>680</v>
      </c>
      <c r="AM1185" s="145" t="n">
        <v>11557</v>
      </c>
      <c r="AN1185" s="146"/>
    </row>
    <row collapsed="false" customFormat="false" customHeight="false" hidden="false" ht="15.75" outlineLevel="0" r="1186">
      <c r="A1186" s="55"/>
      <c r="B1186" s="55"/>
      <c r="C1186" s="55"/>
      <c r="D1186" s="55"/>
      <c r="E1186" s="148"/>
      <c r="F1186" s="120"/>
      <c r="G1186" s="145"/>
      <c r="H1186" s="145"/>
      <c r="I1186" s="145"/>
      <c r="J1186" s="145"/>
      <c r="K1186" s="145"/>
      <c r="L1186" s="145"/>
      <c r="M1186" s="145"/>
      <c r="N1186" s="145"/>
      <c r="O1186" s="145"/>
      <c r="P1186" s="145" t="s">
        <v>680</v>
      </c>
      <c r="Q1186" s="145"/>
      <c r="R1186" s="145" t="s">
        <v>680</v>
      </c>
      <c r="S1186" s="145"/>
      <c r="T1186" s="145" t="s">
        <v>680</v>
      </c>
      <c r="U1186" s="145"/>
      <c r="V1186" s="145" t="s">
        <v>680</v>
      </c>
      <c r="W1186" s="145"/>
      <c r="X1186" s="145" t="s">
        <v>680</v>
      </c>
      <c r="Y1186" s="145"/>
      <c r="Z1186" s="145" t="s">
        <v>680</v>
      </c>
      <c r="AA1186" s="145"/>
      <c r="AB1186" s="145" t="s">
        <v>680</v>
      </c>
      <c r="AC1186" s="145"/>
      <c r="AD1186" s="145" t="s">
        <v>680</v>
      </c>
      <c r="AE1186" s="145"/>
      <c r="AF1186" s="145" t="s">
        <v>680</v>
      </c>
      <c r="AG1186" s="145"/>
      <c r="AH1186" s="145" t="s">
        <v>680</v>
      </c>
      <c r="AI1186" s="145"/>
      <c r="AJ1186" s="145" t="s">
        <v>680</v>
      </c>
      <c r="AK1186" s="145"/>
      <c r="AL1186" s="145" t="s">
        <v>680</v>
      </c>
      <c r="AM1186" s="145" t="n">
        <v>0</v>
      </c>
      <c r="AN1186" s="146"/>
    </row>
    <row collapsed="false" customFormat="false" customHeight="true" hidden="false" ht="15.75" outlineLevel="0" r="1187">
      <c r="A1187" s="55" t="n">
        <v>634</v>
      </c>
      <c r="B1187" s="55" t="n">
        <v>8630</v>
      </c>
      <c r="C1187" s="55" t="s">
        <v>820</v>
      </c>
      <c r="D1187" s="55" t="s">
        <v>750</v>
      </c>
      <c r="E1187" s="148" t="s">
        <v>824</v>
      </c>
      <c r="F1187" s="120" t="s">
        <v>823</v>
      </c>
      <c r="G1187" s="145" t="s">
        <v>859</v>
      </c>
      <c r="H1187" s="145" t="n">
        <v>70</v>
      </c>
      <c r="I1187" s="145"/>
      <c r="J1187" s="145"/>
      <c r="K1187" s="145" t="s">
        <v>52</v>
      </c>
      <c r="L1187" s="145" t="s">
        <v>52</v>
      </c>
      <c r="M1187" s="145" t="n">
        <v>8523</v>
      </c>
      <c r="N1187" s="145" t="n">
        <v>7351</v>
      </c>
      <c r="O1187" s="145" t="n">
        <v>1032</v>
      </c>
      <c r="P1187" s="145" t="s">
        <v>680</v>
      </c>
      <c r="Q1187" s="145" t="n">
        <v>912</v>
      </c>
      <c r="R1187" s="145" t="s">
        <v>680</v>
      </c>
      <c r="S1187" s="145" t="n">
        <v>665</v>
      </c>
      <c r="T1187" s="145" t="s">
        <v>680</v>
      </c>
      <c r="U1187" s="145" t="n">
        <v>684</v>
      </c>
      <c r="V1187" s="145" t="s">
        <v>680</v>
      </c>
      <c r="W1187" s="145" t="n">
        <v>510</v>
      </c>
      <c r="X1187" s="145" t="s">
        <v>680</v>
      </c>
      <c r="Y1187" s="145" t="n">
        <v>510</v>
      </c>
      <c r="Z1187" s="145" t="s">
        <v>680</v>
      </c>
      <c r="AA1187" s="145" t="n">
        <v>612</v>
      </c>
      <c r="AB1187" s="145" t="s">
        <v>680</v>
      </c>
      <c r="AC1187" s="145" t="n">
        <v>495</v>
      </c>
      <c r="AD1187" s="145" t="s">
        <v>680</v>
      </c>
      <c r="AE1187" s="145" t="n">
        <v>805</v>
      </c>
      <c r="AF1187" s="145" t="s">
        <v>680</v>
      </c>
      <c r="AG1187" s="145" t="n">
        <v>905</v>
      </c>
      <c r="AH1187" s="145" t="s">
        <v>680</v>
      </c>
      <c r="AI1187" s="145" t="n">
        <v>690</v>
      </c>
      <c r="AJ1187" s="145" t="s">
        <v>680</v>
      </c>
      <c r="AK1187" s="145" t="n">
        <v>692</v>
      </c>
      <c r="AL1187" s="145" t="s">
        <v>680</v>
      </c>
      <c r="AM1187" s="145" t="n">
        <v>8512</v>
      </c>
      <c r="AN1187" s="146"/>
    </row>
    <row collapsed="false" customFormat="false" customHeight="false" hidden="false" ht="15.75" outlineLevel="0" r="1188">
      <c r="A1188" s="55"/>
      <c r="B1188" s="55"/>
      <c r="C1188" s="55"/>
      <c r="D1188" s="55"/>
      <c r="E1188" s="148"/>
      <c r="F1188" s="120"/>
      <c r="G1188" s="145"/>
      <c r="H1188" s="145"/>
      <c r="I1188" s="145"/>
      <c r="J1188" s="145"/>
      <c r="K1188" s="145"/>
      <c r="L1188" s="145"/>
      <c r="M1188" s="145"/>
      <c r="N1188" s="145"/>
      <c r="O1188" s="145"/>
      <c r="P1188" s="145" t="s">
        <v>680</v>
      </c>
      <c r="Q1188" s="145"/>
      <c r="R1188" s="145" t="s">
        <v>680</v>
      </c>
      <c r="S1188" s="145"/>
      <c r="T1188" s="145" t="s">
        <v>680</v>
      </c>
      <c r="U1188" s="145"/>
      <c r="V1188" s="145" t="s">
        <v>680</v>
      </c>
      <c r="W1188" s="145"/>
      <c r="X1188" s="145" t="s">
        <v>680</v>
      </c>
      <c r="Y1188" s="145"/>
      <c r="Z1188" s="145" t="s">
        <v>680</v>
      </c>
      <c r="AA1188" s="145"/>
      <c r="AB1188" s="145" t="s">
        <v>680</v>
      </c>
      <c r="AC1188" s="145"/>
      <c r="AD1188" s="145" t="s">
        <v>680</v>
      </c>
      <c r="AE1188" s="145"/>
      <c r="AF1188" s="145" t="s">
        <v>680</v>
      </c>
      <c r="AG1188" s="145"/>
      <c r="AH1188" s="145" t="s">
        <v>680</v>
      </c>
      <c r="AI1188" s="145"/>
      <c r="AJ1188" s="145" t="s">
        <v>680</v>
      </c>
      <c r="AK1188" s="145"/>
      <c r="AL1188" s="145" t="s">
        <v>680</v>
      </c>
      <c r="AM1188" s="145" t="n">
        <v>0</v>
      </c>
      <c r="AN1188" s="146"/>
    </row>
    <row collapsed="false" customFormat="false" customHeight="true" hidden="false" ht="15.75" outlineLevel="0" r="1189">
      <c r="A1189" s="55" t="n">
        <v>635</v>
      </c>
      <c r="B1189" s="55" t="n">
        <v>8631</v>
      </c>
      <c r="C1189" s="55" t="s">
        <v>820</v>
      </c>
      <c r="D1189" s="55" t="s">
        <v>750</v>
      </c>
      <c r="E1189" s="148" t="s">
        <v>824</v>
      </c>
      <c r="F1189" s="120" t="s">
        <v>823</v>
      </c>
      <c r="G1189" s="145" t="s">
        <v>859</v>
      </c>
      <c r="H1189" s="145" t="n">
        <v>70</v>
      </c>
      <c r="I1189" s="145"/>
      <c r="J1189" s="145"/>
      <c r="K1189" s="145" t="s">
        <v>52</v>
      </c>
      <c r="L1189" s="145" t="s">
        <v>52</v>
      </c>
      <c r="M1189" s="145" t="n">
        <v>5340</v>
      </c>
      <c r="N1189" s="145" t="n">
        <v>4590</v>
      </c>
      <c r="O1189" s="145" t="n">
        <v>404</v>
      </c>
      <c r="P1189" s="145" t="s">
        <v>680</v>
      </c>
      <c r="Q1189" s="145" t="n">
        <v>399</v>
      </c>
      <c r="R1189" s="145" t="s">
        <v>680</v>
      </c>
      <c r="S1189" s="145" t="n">
        <v>296</v>
      </c>
      <c r="T1189" s="145" t="s">
        <v>680</v>
      </c>
      <c r="U1189" s="145" t="n">
        <v>365</v>
      </c>
      <c r="V1189" s="145" t="s">
        <v>680</v>
      </c>
      <c r="W1189" s="145" t="n">
        <v>305</v>
      </c>
      <c r="X1189" s="145" t="s">
        <v>680</v>
      </c>
      <c r="Y1189" s="145" t="n">
        <v>340</v>
      </c>
      <c r="Z1189" s="145" t="s">
        <v>680</v>
      </c>
      <c r="AA1189" s="145" t="n">
        <v>431</v>
      </c>
      <c r="AB1189" s="145" t="s">
        <v>680</v>
      </c>
      <c r="AC1189" s="145" t="n">
        <v>419</v>
      </c>
      <c r="AD1189" s="145" t="s">
        <v>680</v>
      </c>
      <c r="AE1189" s="145" t="n">
        <v>511</v>
      </c>
      <c r="AF1189" s="145" t="s">
        <v>680</v>
      </c>
      <c r="AG1189" s="145" t="n">
        <v>469</v>
      </c>
      <c r="AH1189" s="145" t="s">
        <v>680</v>
      </c>
      <c r="AI1189" s="145" t="n">
        <v>286</v>
      </c>
      <c r="AJ1189" s="145" t="s">
        <v>680</v>
      </c>
      <c r="AK1189" s="145" t="n">
        <v>386</v>
      </c>
      <c r="AL1189" s="145" t="s">
        <v>680</v>
      </c>
      <c r="AM1189" s="145" t="n">
        <v>4611</v>
      </c>
      <c r="AN1189" s="146"/>
    </row>
    <row collapsed="false" customFormat="false" customHeight="false" hidden="false" ht="15.75" outlineLevel="0" r="1190">
      <c r="A1190" s="55"/>
      <c r="B1190" s="55"/>
      <c r="C1190" s="55"/>
      <c r="D1190" s="55"/>
      <c r="E1190" s="148"/>
      <c r="F1190" s="120"/>
      <c r="G1190" s="145"/>
      <c r="H1190" s="145"/>
      <c r="I1190" s="145"/>
      <c r="J1190" s="145"/>
      <c r="K1190" s="145"/>
      <c r="L1190" s="145"/>
      <c r="M1190" s="145"/>
      <c r="N1190" s="145"/>
      <c r="O1190" s="145"/>
      <c r="P1190" s="145" t="s">
        <v>680</v>
      </c>
      <c r="Q1190" s="145"/>
      <c r="R1190" s="145" t="s">
        <v>680</v>
      </c>
      <c r="S1190" s="145"/>
      <c r="T1190" s="145" t="s">
        <v>680</v>
      </c>
      <c r="U1190" s="145"/>
      <c r="V1190" s="145" t="s">
        <v>680</v>
      </c>
      <c r="W1190" s="145"/>
      <c r="X1190" s="145" t="s">
        <v>680</v>
      </c>
      <c r="Y1190" s="145"/>
      <c r="Z1190" s="145" t="s">
        <v>680</v>
      </c>
      <c r="AA1190" s="145"/>
      <c r="AB1190" s="145" t="s">
        <v>680</v>
      </c>
      <c r="AC1190" s="145"/>
      <c r="AD1190" s="145" t="s">
        <v>680</v>
      </c>
      <c r="AE1190" s="145"/>
      <c r="AF1190" s="145" t="s">
        <v>680</v>
      </c>
      <c r="AG1190" s="145"/>
      <c r="AH1190" s="145" t="s">
        <v>680</v>
      </c>
      <c r="AI1190" s="145"/>
      <c r="AJ1190" s="145" t="s">
        <v>680</v>
      </c>
      <c r="AK1190" s="145"/>
      <c r="AL1190" s="145" t="s">
        <v>680</v>
      </c>
      <c r="AM1190" s="145" t="n">
        <v>0</v>
      </c>
      <c r="AN1190" s="146"/>
    </row>
    <row collapsed="false" customFormat="false" customHeight="true" hidden="false" ht="15.75" outlineLevel="0" r="1191">
      <c r="A1191" s="55" t="n">
        <v>636</v>
      </c>
      <c r="B1191" s="55" t="n">
        <v>8632</v>
      </c>
      <c r="C1191" s="55" t="s">
        <v>820</v>
      </c>
      <c r="D1191" s="55" t="s">
        <v>750</v>
      </c>
      <c r="E1191" s="148" t="s">
        <v>822</v>
      </c>
      <c r="F1191" s="120" t="s">
        <v>823</v>
      </c>
      <c r="G1191" s="145"/>
      <c r="H1191" s="145"/>
      <c r="I1191" s="145"/>
      <c r="J1191" s="145"/>
      <c r="K1191" s="145" t="s">
        <v>52</v>
      </c>
      <c r="L1191" s="145" t="s">
        <v>52</v>
      </c>
      <c r="M1191" s="145" t="n">
        <v>15300</v>
      </c>
      <c r="N1191" s="145" t="n">
        <v>16536</v>
      </c>
      <c r="O1191" s="145" t="n">
        <v>2425</v>
      </c>
      <c r="P1191" s="145" t="s">
        <v>680</v>
      </c>
      <c r="Q1191" s="145" t="n">
        <v>2201</v>
      </c>
      <c r="R1191" s="145" t="s">
        <v>680</v>
      </c>
      <c r="S1191" s="145" t="n">
        <v>1010</v>
      </c>
      <c r="T1191" s="145" t="s">
        <v>680</v>
      </c>
      <c r="U1191" s="145" t="n">
        <v>1517</v>
      </c>
      <c r="V1191" s="145" t="s">
        <v>680</v>
      </c>
      <c r="W1191" s="145" t="n">
        <v>1304</v>
      </c>
      <c r="X1191" s="145" t="s">
        <v>680</v>
      </c>
      <c r="Y1191" s="145" t="n">
        <v>1122</v>
      </c>
      <c r="Z1191" s="145" t="s">
        <v>680</v>
      </c>
      <c r="AA1191" s="145" t="n">
        <v>767</v>
      </c>
      <c r="AB1191" s="145" t="s">
        <v>680</v>
      </c>
      <c r="AC1191" s="145" t="n">
        <v>856</v>
      </c>
      <c r="AD1191" s="145" t="s">
        <v>680</v>
      </c>
      <c r="AE1191" s="145" t="n">
        <v>1011</v>
      </c>
      <c r="AF1191" s="145" t="s">
        <v>680</v>
      </c>
      <c r="AG1191" s="145" t="n">
        <v>746</v>
      </c>
      <c r="AH1191" s="145" t="s">
        <v>680</v>
      </c>
      <c r="AI1191" s="145" t="n">
        <v>932</v>
      </c>
      <c r="AJ1191" s="145" t="s">
        <v>680</v>
      </c>
      <c r="AK1191" s="145" t="n">
        <v>782</v>
      </c>
      <c r="AL1191" s="145" t="s">
        <v>680</v>
      </c>
      <c r="AM1191" s="145" t="n">
        <v>14673</v>
      </c>
      <c r="AN1191" s="146"/>
    </row>
    <row collapsed="false" customFormat="false" customHeight="false" hidden="false" ht="15.75" outlineLevel="0" r="1192">
      <c r="A1192" s="55"/>
      <c r="B1192" s="55"/>
      <c r="C1192" s="55"/>
      <c r="D1192" s="55"/>
      <c r="E1192" s="148" t="s">
        <v>824</v>
      </c>
      <c r="F1192" s="120" t="s">
        <v>823</v>
      </c>
      <c r="G1192" s="145" t="s">
        <v>859</v>
      </c>
      <c r="H1192" s="145" t="n">
        <v>147</v>
      </c>
      <c r="I1192" s="145"/>
      <c r="J1192" s="145"/>
      <c r="K1192" s="145" t="s">
        <v>52</v>
      </c>
      <c r="L1192" s="145" t="s">
        <v>52</v>
      </c>
      <c r="M1192" s="145" t="n">
        <v>21130</v>
      </c>
      <c r="N1192" s="145" t="n">
        <v>19215</v>
      </c>
      <c r="O1192" s="145" t="n">
        <v>1378</v>
      </c>
      <c r="P1192" s="145" t="s">
        <v>680</v>
      </c>
      <c r="Q1192" s="145" t="n">
        <v>1378</v>
      </c>
      <c r="R1192" s="145" t="s">
        <v>680</v>
      </c>
      <c r="S1192" s="145" t="n">
        <v>991</v>
      </c>
      <c r="T1192" s="145" t="s">
        <v>680</v>
      </c>
      <c r="U1192" s="145" t="n">
        <v>1575</v>
      </c>
      <c r="V1192" s="145" t="s">
        <v>680</v>
      </c>
      <c r="W1192" s="145" t="n">
        <v>1326</v>
      </c>
      <c r="X1192" s="145" t="s">
        <v>680</v>
      </c>
      <c r="Y1192" s="145" t="n">
        <v>1379</v>
      </c>
      <c r="Z1192" s="145" t="s">
        <v>680</v>
      </c>
      <c r="AA1192" s="145" t="n">
        <v>1338</v>
      </c>
      <c r="AB1192" s="145" t="s">
        <v>680</v>
      </c>
      <c r="AC1192" s="145" t="n">
        <v>1229</v>
      </c>
      <c r="AD1192" s="145" t="s">
        <v>680</v>
      </c>
      <c r="AE1192" s="145" t="n">
        <v>1397</v>
      </c>
      <c r="AF1192" s="145" t="s">
        <v>680</v>
      </c>
      <c r="AG1192" s="145" t="n">
        <v>1288</v>
      </c>
      <c r="AH1192" s="145" t="s">
        <v>680</v>
      </c>
      <c r="AI1192" s="145" t="n">
        <v>1246</v>
      </c>
      <c r="AJ1192" s="145" t="s">
        <v>680</v>
      </c>
      <c r="AK1192" s="145" t="n">
        <v>1349</v>
      </c>
      <c r="AL1192" s="145" t="s">
        <v>680</v>
      </c>
      <c r="AM1192" s="145" t="n">
        <v>15874</v>
      </c>
      <c r="AN1192" s="146"/>
    </row>
    <row collapsed="false" customFormat="false" customHeight="true" hidden="false" ht="15.75" outlineLevel="0" r="1193">
      <c r="A1193" s="55" t="n">
        <v>637</v>
      </c>
      <c r="B1193" s="55" t="n">
        <v>8633</v>
      </c>
      <c r="C1193" s="55" t="s">
        <v>820</v>
      </c>
      <c r="D1193" s="55" t="s">
        <v>750</v>
      </c>
      <c r="E1193" s="148" t="s">
        <v>822</v>
      </c>
      <c r="F1193" s="120" t="s">
        <v>823</v>
      </c>
      <c r="G1193" s="145"/>
      <c r="H1193" s="145"/>
      <c r="I1193" s="145"/>
      <c r="J1193" s="145"/>
      <c r="K1193" s="145" t="s">
        <v>52</v>
      </c>
      <c r="L1193" s="145" t="s">
        <v>52</v>
      </c>
      <c r="M1193" s="145" t="n">
        <v>17862</v>
      </c>
      <c r="N1193" s="145" t="n">
        <v>14651</v>
      </c>
      <c r="O1193" s="145" t="n">
        <v>6046</v>
      </c>
      <c r="P1193" s="145" t="s">
        <v>680</v>
      </c>
      <c r="Q1193" s="145" t="n">
        <v>6169</v>
      </c>
      <c r="R1193" s="145" t="s">
        <v>680</v>
      </c>
      <c r="S1193" s="145" t="n">
        <v>4589</v>
      </c>
      <c r="T1193" s="145" t="s">
        <v>680</v>
      </c>
      <c r="U1193" s="145" t="n">
        <v>5760</v>
      </c>
      <c r="V1193" s="145" t="s">
        <v>680</v>
      </c>
      <c r="W1193" s="145" t="n">
        <v>5103</v>
      </c>
      <c r="X1193" s="145" t="s">
        <v>680</v>
      </c>
      <c r="Y1193" s="145" t="n">
        <v>4958</v>
      </c>
      <c r="Z1193" s="145" t="s">
        <v>680</v>
      </c>
      <c r="AA1193" s="145" t="n">
        <v>5595</v>
      </c>
      <c r="AB1193" s="145" t="s">
        <v>680</v>
      </c>
      <c r="AC1193" s="145" t="n">
        <v>5009</v>
      </c>
      <c r="AD1193" s="145" t="s">
        <v>680</v>
      </c>
      <c r="AE1193" s="145" t="n">
        <v>5839</v>
      </c>
      <c r="AF1193" s="145" t="s">
        <v>680</v>
      </c>
      <c r="AG1193" s="145" t="n">
        <v>5364</v>
      </c>
      <c r="AH1193" s="145" t="s">
        <v>680</v>
      </c>
      <c r="AI1193" s="145" t="n">
        <v>4880</v>
      </c>
      <c r="AJ1193" s="145" t="s">
        <v>680</v>
      </c>
      <c r="AK1193" s="145" t="n">
        <v>3997</v>
      </c>
      <c r="AL1193" s="145" t="s">
        <v>680</v>
      </c>
      <c r="AM1193" s="145" t="n">
        <v>63309</v>
      </c>
      <c r="AN1193" s="146"/>
    </row>
    <row collapsed="false" customFormat="false" customHeight="false" hidden="false" ht="15.75" outlineLevel="0" r="1194">
      <c r="A1194" s="55"/>
      <c r="B1194" s="55"/>
      <c r="C1194" s="55"/>
      <c r="D1194" s="55"/>
      <c r="E1194" s="148" t="s">
        <v>824</v>
      </c>
      <c r="F1194" s="120" t="s">
        <v>823</v>
      </c>
      <c r="G1194" s="145" t="s">
        <v>859</v>
      </c>
      <c r="H1194" s="145" t="n">
        <v>401</v>
      </c>
      <c r="I1194" s="145"/>
      <c r="J1194" s="145"/>
      <c r="K1194" s="145" t="s">
        <v>52</v>
      </c>
      <c r="L1194" s="145" t="s">
        <v>52</v>
      </c>
      <c r="M1194" s="145" t="n">
        <v>68020</v>
      </c>
      <c r="N1194" s="145" t="n">
        <v>70138</v>
      </c>
      <c r="O1194" s="145" t="n">
        <v>963</v>
      </c>
      <c r="P1194" s="145" t="s">
        <v>680</v>
      </c>
      <c r="Q1194" s="145" t="n">
        <v>1059</v>
      </c>
      <c r="R1194" s="145" t="s">
        <v>680</v>
      </c>
      <c r="S1194" s="145" t="n">
        <v>877</v>
      </c>
      <c r="T1194" s="145" t="s">
        <v>680</v>
      </c>
      <c r="U1194" s="145" t="n">
        <v>1198</v>
      </c>
      <c r="V1194" s="145" t="s">
        <v>680</v>
      </c>
      <c r="W1194" s="145" t="n">
        <v>1040</v>
      </c>
      <c r="X1194" s="145" t="s">
        <v>680</v>
      </c>
      <c r="Y1194" s="145" t="n">
        <v>945</v>
      </c>
      <c r="Z1194" s="145" t="s">
        <v>680</v>
      </c>
      <c r="AA1194" s="145" t="n">
        <v>1019</v>
      </c>
      <c r="AB1194" s="145" t="s">
        <v>680</v>
      </c>
      <c r="AC1194" s="145" t="n">
        <v>884</v>
      </c>
      <c r="AD1194" s="145" t="s">
        <v>680</v>
      </c>
      <c r="AE1194" s="145" t="n">
        <v>1091</v>
      </c>
      <c r="AF1194" s="145" t="s">
        <v>680</v>
      </c>
      <c r="AG1194" s="145" t="n">
        <v>1013</v>
      </c>
      <c r="AH1194" s="145" t="s">
        <v>680</v>
      </c>
      <c r="AI1194" s="145" t="n">
        <v>892</v>
      </c>
      <c r="AJ1194" s="145" t="s">
        <v>680</v>
      </c>
      <c r="AK1194" s="145" t="n">
        <v>793</v>
      </c>
      <c r="AL1194" s="145" t="s">
        <v>680</v>
      </c>
      <c r="AM1194" s="145" t="n">
        <v>11774</v>
      </c>
      <c r="AN1194" s="146"/>
    </row>
    <row collapsed="false" customFormat="false" customHeight="true" hidden="false" ht="15.75" outlineLevel="0" r="1195">
      <c r="A1195" s="55" t="n">
        <v>638</v>
      </c>
      <c r="B1195" s="55" t="n">
        <v>8634</v>
      </c>
      <c r="C1195" s="55" t="s">
        <v>820</v>
      </c>
      <c r="D1195" s="55" t="s">
        <v>750</v>
      </c>
      <c r="E1195" s="148" t="s">
        <v>822</v>
      </c>
      <c r="F1195" s="120" t="s">
        <v>823</v>
      </c>
      <c r="G1195" s="145"/>
      <c r="H1195" s="145"/>
      <c r="I1195" s="145"/>
      <c r="J1195" s="145"/>
      <c r="K1195" s="145" t="s">
        <v>52</v>
      </c>
      <c r="L1195" s="145" t="s">
        <v>52</v>
      </c>
      <c r="M1195" s="145" t="n">
        <v>13405</v>
      </c>
      <c r="N1195" s="145" t="n">
        <v>14045</v>
      </c>
      <c r="O1195" s="145" t="n">
        <v>1145</v>
      </c>
      <c r="P1195" s="145" t="s">
        <v>680</v>
      </c>
      <c r="Q1195" s="145" t="n">
        <v>1004</v>
      </c>
      <c r="R1195" s="145" t="s">
        <v>680</v>
      </c>
      <c r="S1195" s="145" t="n">
        <v>782</v>
      </c>
      <c r="T1195" s="145" t="s">
        <v>680</v>
      </c>
      <c r="U1195" s="145" t="n">
        <v>779</v>
      </c>
      <c r="V1195" s="145" t="s">
        <v>680</v>
      </c>
      <c r="W1195" s="145" t="n">
        <v>590</v>
      </c>
      <c r="X1195" s="145" t="s">
        <v>680</v>
      </c>
      <c r="Y1195" s="145" t="n">
        <v>563</v>
      </c>
      <c r="Z1195" s="145" t="s">
        <v>680</v>
      </c>
      <c r="AA1195" s="145" t="n">
        <v>496</v>
      </c>
      <c r="AB1195" s="145" t="s">
        <v>680</v>
      </c>
      <c r="AC1195" s="145" t="n">
        <v>719</v>
      </c>
      <c r="AD1195" s="145" t="s">
        <v>680</v>
      </c>
      <c r="AE1195" s="145" t="n">
        <v>614</v>
      </c>
      <c r="AF1195" s="145" t="s">
        <v>680</v>
      </c>
      <c r="AG1195" s="145" t="n">
        <v>603</v>
      </c>
      <c r="AH1195" s="145" t="s">
        <v>680</v>
      </c>
      <c r="AI1195" s="145" t="n">
        <v>496</v>
      </c>
      <c r="AJ1195" s="145" t="s">
        <v>680</v>
      </c>
      <c r="AK1195" s="145" t="n">
        <v>487</v>
      </c>
      <c r="AL1195" s="145" t="s">
        <v>680</v>
      </c>
      <c r="AM1195" s="145" t="n">
        <v>8278</v>
      </c>
      <c r="AN1195" s="146"/>
    </row>
    <row collapsed="false" customFormat="false" customHeight="false" hidden="false" ht="15.75" outlineLevel="0" r="1196">
      <c r="A1196" s="55"/>
      <c r="B1196" s="55"/>
      <c r="C1196" s="55"/>
      <c r="D1196" s="55"/>
      <c r="E1196" s="148" t="s">
        <v>824</v>
      </c>
      <c r="F1196" s="120" t="s">
        <v>823</v>
      </c>
      <c r="G1196" s="145" t="s">
        <v>859</v>
      </c>
      <c r="H1196" s="145" t="n">
        <v>162</v>
      </c>
      <c r="I1196" s="145"/>
      <c r="J1196" s="145"/>
      <c r="K1196" s="145" t="s">
        <v>52</v>
      </c>
      <c r="L1196" s="145" t="s">
        <v>52</v>
      </c>
      <c r="M1196" s="145" t="n">
        <v>12192</v>
      </c>
      <c r="N1196" s="145" t="n">
        <v>10243</v>
      </c>
      <c r="O1196" s="145" t="n">
        <v>1113</v>
      </c>
      <c r="P1196" s="145" t="s">
        <v>680</v>
      </c>
      <c r="Q1196" s="145" t="n">
        <v>1042</v>
      </c>
      <c r="R1196" s="145" t="s">
        <v>680</v>
      </c>
      <c r="S1196" s="145" t="n">
        <v>1011</v>
      </c>
      <c r="T1196" s="145" t="s">
        <v>680</v>
      </c>
      <c r="U1196" s="145" t="n">
        <v>1253</v>
      </c>
      <c r="V1196" s="145" t="s">
        <v>680</v>
      </c>
      <c r="W1196" s="145" t="n">
        <v>1126</v>
      </c>
      <c r="X1196" s="145" t="s">
        <v>680</v>
      </c>
      <c r="Y1196" s="145" t="n">
        <v>1118</v>
      </c>
      <c r="Z1196" s="145" t="s">
        <v>680</v>
      </c>
      <c r="AA1196" s="145" t="n">
        <v>1031</v>
      </c>
      <c r="AB1196" s="145" t="s">
        <v>680</v>
      </c>
      <c r="AC1196" s="145" t="n">
        <v>969</v>
      </c>
      <c r="AD1196" s="145" t="s">
        <v>680</v>
      </c>
      <c r="AE1196" s="145" t="n">
        <v>900</v>
      </c>
      <c r="AF1196" s="145" t="s">
        <v>680</v>
      </c>
      <c r="AG1196" s="145" t="n">
        <v>1119</v>
      </c>
      <c r="AH1196" s="145" t="s">
        <v>680</v>
      </c>
      <c r="AI1196" s="145" t="n">
        <v>1037</v>
      </c>
      <c r="AJ1196" s="145" t="s">
        <v>680</v>
      </c>
      <c r="AK1196" s="145" t="n">
        <v>1125</v>
      </c>
      <c r="AL1196" s="145" t="s">
        <v>680</v>
      </c>
      <c r="AM1196" s="145" t="n">
        <v>12844</v>
      </c>
      <c r="AN1196" s="146"/>
    </row>
    <row collapsed="false" customFormat="false" customHeight="true" hidden="false" ht="15.75" outlineLevel="0" r="1197">
      <c r="A1197" s="55" t="n">
        <v>639</v>
      </c>
      <c r="B1197" s="55" t="n">
        <v>8635</v>
      </c>
      <c r="C1197" s="55" t="s">
        <v>820</v>
      </c>
      <c r="D1197" s="55" t="s">
        <v>750</v>
      </c>
      <c r="E1197" s="148" t="s">
        <v>822</v>
      </c>
      <c r="F1197" s="120" t="s">
        <v>823</v>
      </c>
      <c r="G1197" s="145"/>
      <c r="H1197" s="145"/>
      <c r="I1197" s="145"/>
      <c r="J1197" s="145"/>
      <c r="K1197" s="145" t="s">
        <v>52</v>
      </c>
      <c r="L1197" s="145" t="s">
        <v>52</v>
      </c>
      <c r="M1197" s="145" t="n">
        <v>100209</v>
      </c>
      <c r="N1197" s="145" t="n">
        <v>103400</v>
      </c>
      <c r="O1197" s="145" t="n">
        <v>10920</v>
      </c>
      <c r="P1197" s="145" t="s">
        <v>680</v>
      </c>
      <c r="Q1197" s="145" t="n">
        <v>12500</v>
      </c>
      <c r="R1197" s="145" t="s">
        <v>680</v>
      </c>
      <c r="S1197" s="145" t="n">
        <v>9731</v>
      </c>
      <c r="T1197" s="145" t="s">
        <v>680</v>
      </c>
      <c r="U1197" s="145" t="n">
        <v>12078</v>
      </c>
      <c r="V1197" s="145" t="s">
        <v>680</v>
      </c>
      <c r="W1197" s="145" t="n">
        <v>9962</v>
      </c>
      <c r="X1197" s="145" t="s">
        <v>680</v>
      </c>
      <c r="Y1197" s="145" t="n">
        <v>9135</v>
      </c>
      <c r="Z1197" s="145" t="s">
        <v>680</v>
      </c>
      <c r="AA1197" s="145" t="n">
        <v>9319</v>
      </c>
      <c r="AB1197" s="145" t="s">
        <v>680</v>
      </c>
      <c r="AC1197" s="145" t="n">
        <v>7291</v>
      </c>
      <c r="AD1197" s="145" t="s">
        <v>680</v>
      </c>
      <c r="AE1197" s="145" t="n">
        <v>9405</v>
      </c>
      <c r="AF1197" s="145" t="s">
        <v>680</v>
      </c>
      <c r="AG1197" s="145" t="n">
        <v>9505</v>
      </c>
      <c r="AH1197" s="145" t="s">
        <v>680</v>
      </c>
      <c r="AI1197" s="145" t="n">
        <v>9777</v>
      </c>
      <c r="AJ1197" s="145" t="s">
        <v>680</v>
      </c>
      <c r="AK1197" s="145" t="n">
        <v>10678</v>
      </c>
      <c r="AL1197" s="145" t="s">
        <v>680</v>
      </c>
      <c r="AM1197" s="145" t="n">
        <v>120301</v>
      </c>
      <c r="AN1197" s="146"/>
    </row>
    <row collapsed="false" customFormat="false" customHeight="false" hidden="false" ht="15.75" outlineLevel="0" r="1198">
      <c r="A1198" s="55"/>
      <c r="B1198" s="55"/>
      <c r="C1198" s="55"/>
      <c r="D1198" s="55"/>
      <c r="E1198" s="148" t="s">
        <v>824</v>
      </c>
      <c r="F1198" s="120" t="s">
        <v>823</v>
      </c>
      <c r="G1198" s="145" t="s">
        <v>859</v>
      </c>
      <c r="H1198" s="145" t="n">
        <v>1280</v>
      </c>
      <c r="I1198" s="145" t="s">
        <v>860</v>
      </c>
      <c r="J1198" s="145" t="n">
        <v>14</v>
      </c>
      <c r="K1198" s="145" t="s">
        <v>52</v>
      </c>
      <c r="L1198" s="145" t="s">
        <v>52</v>
      </c>
      <c r="M1198" s="145" t="n">
        <v>164809</v>
      </c>
      <c r="N1198" s="145" t="n">
        <v>145269</v>
      </c>
      <c r="O1198" s="145" t="n">
        <v>8880</v>
      </c>
      <c r="P1198" s="145" t="s">
        <v>680</v>
      </c>
      <c r="Q1198" s="145" t="n">
        <v>9240</v>
      </c>
      <c r="R1198" s="145" t="s">
        <v>680</v>
      </c>
      <c r="S1198" s="145" t="n">
        <v>7480</v>
      </c>
      <c r="T1198" s="145" t="s">
        <v>680</v>
      </c>
      <c r="U1198" s="145" t="n">
        <v>10040</v>
      </c>
      <c r="V1198" s="145" t="s">
        <v>680</v>
      </c>
      <c r="W1198" s="145" t="n">
        <v>9180</v>
      </c>
      <c r="X1198" s="145" t="s">
        <v>680</v>
      </c>
      <c r="Y1198" s="145" t="n">
        <v>8860</v>
      </c>
      <c r="Z1198" s="145" t="s">
        <v>680</v>
      </c>
      <c r="AA1198" s="145" t="n">
        <v>10000</v>
      </c>
      <c r="AB1198" s="145" t="s">
        <v>680</v>
      </c>
      <c r="AC1198" s="145" t="n">
        <v>8160</v>
      </c>
      <c r="AD1198" s="145" t="s">
        <v>680</v>
      </c>
      <c r="AE1198" s="145" t="n">
        <v>9560</v>
      </c>
      <c r="AF1198" s="145" t="s">
        <v>680</v>
      </c>
      <c r="AG1198" s="145" t="n">
        <v>8480</v>
      </c>
      <c r="AH1198" s="145" t="s">
        <v>680</v>
      </c>
      <c r="AI1198" s="145" t="n">
        <v>8260</v>
      </c>
      <c r="AJ1198" s="145" t="s">
        <v>680</v>
      </c>
      <c r="AK1198" s="145" t="n">
        <v>9060</v>
      </c>
      <c r="AL1198" s="145" t="s">
        <v>680</v>
      </c>
      <c r="AM1198" s="145" t="n">
        <v>107200</v>
      </c>
      <c r="AN1198" s="146"/>
    </row>
    <row collapsed="false" customFormat="false" customHeight="true" hidden="false" ht="15.75" outlineLevel="0" r="1199">
      <c r="A1199" s="55" t="n">
        <v>640</v>
      </c>
      <c r="B1199" s="55" t="n">
        <v>8636</v>
      </c>
      <c r="C1199" s="55" t="s">
        <v>820</v>
      </c>
      <c r="D1199" s="55" t="s">
        <v>750</v>
      </c>
      <c r="E1199" s="148" t="s">
        <v>824</v>
      </c>
      <c r="F1199" s="120" t="s">
        <v>823</v>
      </c>
      <c r="G1199" s="145" t="s">
        <v>859</v>
      </c>
      <c r="H1199" s="145" t="n">
        <v>80</v>
      </c>
      <c r="I1199" s="145"/>
      <c r="J1199" s="145"/>
      <c r="K1199" s="145" t="s">
        <v>52</v>
      </c>
      <c r="L1199" s="145" t="s">
        <v>52</v>
      </c>
      <c r="M1199" s="145" t="n">
        <v>13272</v>
      </c>
      <c r="N1199" s="145" t="n">
        <v>13066</v>
      </c>
      <c r="O1199" s="145" t="n">
        <v>1315</v>
      </c>
      <c r="P1199" s="145" t="s">
        <v>680</v>
      </c>
      <c r="Q1199" s="145" t="n">
        <v>1555</v>
      </c>
      <c r="R1199" s="145" t="s">
        <v>680</v>
      </c>
      <c r="S1199" s="145" t="n">
        <v>1045</v>
      </c>
      <c r="T1199" s="145" t="s">
        <v>680</v>
      </c>
      <c r="U1199" s="145" t="n">
        <v>1094</v>
      </c>
      <c r="V1199" s="145" t="s">
        <v>680</v>
      </c>
      <c r="W1199" s="145" t="n">
        <v>803</v>
      </c>
      <c r="X1199" s="145" t="s">
        <v>680</v>
      </c>
      <c r="Y1199" s="145" t="n">
        <v>706</v>
      </c>
      <c r="Z1199" s="145" t="s">
        <v>680</v>
      </c>
      <c r="AA1199" s="145" t="n">
        <v>504</v>
      </c>
      <c r="AB1199" s="145" t="s">
        <v>680</v>
      </c>
      <c r="AC1199" s="145" t="n">
        <v>1069</v>
      </c>
      <c r="AD1199" s="145" t="s">
        <v>680</v>
      </c>
      <c r="AE1199" s="145" t="n">
        <v>1209</v>
      </c>
      <c r="AF1199" s="145" t="s">
        <v>680</v>
      </c>
      <c r="AG1199" s="145" t="n">
        <v>1220</v>
      </c>
      <c r="AH1199" s="145" t="s">
        <v>680</v>
      </c>
      <c r="AI1199" s="145" t="n">
        <v>945</v>
      </c>
      <c r="AJ1199" s="145" t="s">
        <v>680</v>
      </c>
      <c r="AK1199" s="145" t="n">
        <v>1109</v>
      </c>
      <c r="AL1199" s="145" t="s">
        <v>680</v>
      </c>
      <c r="AM1199" s="145" t="n">
        <v>12574</v>
      </c>
      <c r="AN1199" s="146"/>
    </row>
    <row collapsed="false" customFormat="false" customHeight="false" hidden="false" ht="15.75" outlineLevel="0" r="1200">
      <c r="A1200" s="55"/>
      <c r="B1200" s="55"/>
      <c r="C1200" s="55"/>
      <c r="D1200" s="55"/>
      <c r="E1200" s="148"/>
      <c r="F1200" s="120"/>
      <c r="G1200" s="145"/>
      <c r="H1200" s="145"/>
      <c r="I1200" s="145"/>
      <c r="J1200" s="145"/>
      <c r="K1200" s="145"/>
      <c r="L1200" s="145"/>
      <c r="M1200" s="145"/>
      <c r="N1200" s="145"/>
      <c r="O1200" s="145"/>
      <c r="P1200" s="145" t="s">
        <v>680</v>
      </c>
      <c r="Q1200" s="145"/>
      <c r="R1200" s="145" t="s">
        <v>680</v>
      </c>
      <c r="S1200" s="145"/>
      <c r="T1200" s="145" t="s">
        <v>680</v>
      </c>
      <c r="U1200" s="145"/>
      <c r="V1200" s="145" t="s">
        <v>680</v>
      </c>
      <c r="W1200" s="145"/>
      <c r="X1200" s="145" t="s">
        <v>680</v>
      </c>
      <c r="Y1200" s="145"/>
      <c r="Z1200" s="145" t="s">
        <v>680</v>
      </c>
      <c r="AA1200" s="145"/>
      <c r="AB1200" s="145" t="s">
        <v>680</v>
      </c>
      <c r="AC1200" s="145"/>
      <c r="AD1200" s="145" t="s">
        <v>680</v>
      </c>
      <c r="AE1200" s="145"/>
      <c r="AF1200" s="145" t="s">
        <v>680</v>
      </c>
      <c r="AG1200" s="145"/>
      <c r="AH1200" s="145" t="s">
        <v>680</v>
      </c>
      <c r="AI1200" s="145"/>
      <c r="AJ1200" s="145" t="s">
        <v>680</v>
      </c>
      <c r="AK1200" s="145"/>
      <c r="AL1200" s="145" t="s">
        <v>680</v>
      </c>
      <c r="AM1200" s="145" t="n">
        <v>0</v>
      </c>
      <c r="AN1200" s="146"/>
    </row>
    <row collapsed="false" customFormat="false" customHeight="true" hidden="false" ht="15.75" outlineLevel="0" r="1201">
      <c r="A1201" s="55" t="n">
        <v>641</v>
      </c>
      <c r="B1201" s="55" t="n">
        <v>8637</v>
      </c>
      <c r="C1201" s="55" t="s">
        <v>820</v>
      </c>
      <c r="D1201" s="55" t="s">
        <v>750</v>
      </c>
      <c r="E1201" s="148" t="s">
        <v>824</v>
      </c>
      <c r="F1201" s="120" t="s">
        <v>823</v>
      </c>
      <c r="G1201" s="145" t="s">
        <v>859</v>
      </c>
      <c r="H1201" s="145" t="n">
        <v>80</v>
      </c>
      <c r="I1201" s="145"/>
      <c r="J1201" s="145"/>
      <c r="K1201" s="145" t="s">
        <v>52</v>
      </c>
      <c r="L1201" s="145" t="s">
        <v>52</v>
      </c>
      <c r="M1201" s="145" t="n">
        <v>11390</v>
      </c>
      <c r="N1201" s="145" t="n">
        <v>9139</v>
      </c>
      <c r="O1201" s="145" t="n">
        <v>1140</v>
      </c>
      <c r="P1201" s="145" t="s">
        <v>680</v>
      </c>
      <c r="Q1201" s="145" t="n">
        <v>915</v>
      </c>
      <c r="R1201" s="145" t="s">
        <v>680</v>
      </c>
      <c r="S1201" s="145" t="n">
        <v>775</v>
      </c>
      <c r="T1201" s="145" t="s">
        <v>680</v>
      </c>
      <c r="U1201" s="145" t="n">
        <v>737</v>
      </c>
      <c r="V1201" s="145" t="s">
        <v>680</v>
      </c>
      <c r="W1201" s="145" t="n">
        <v>387</v>
      </c>
      <c r="X1201" s="145" t="s">
        <v>680</v>
      </c>
      <c r="Y1201" s="145" t="n">
        <v>523</v>
      </c>
      <c r="Z1201" s="145" t="s">
        <v>680</v>
      </c>
      <c r="AA1201" s="145" t="n">
        <v>331</v>
      </c>
      <c r="AB1201" s="145" t="s">
        <v>680</v>
      </c>
      <c r="AC1201" s="145" t="n">
        <v>353</v>
      </c>
      <c r="AD1201" s="145" t="s">
        <v>680</v>
      </c>
      <c r="AE1201" s="145" t="n">
        <v>446</v>
      </c>
      <c r="AF1201" s="145" t="s">
        <v>680</v>
      </c>
      <c r="AG1201" s="145" t="n">
        <v>554</v>
      </c>
      <c r="AH1201" s="145" t="s">
        <v>680</v>
      </c>
      <c r="AI1201" s="145" t="n">
        <v>201</v>
      </c>
      <c r="AJ1201" s="145" t="s">
        <v>680</v>
      </c>
      <c r="AK1201" s="145" t="n">
        <v>346</v>
      </c>
      <c r="AL1201" s="145" t="s">
        <v>680</v>
      </c>
      <c r="AM1201" s="145" t="n">
        <v>6708</v>
      </c>
      <c r="AN1201" s="146"/>
    </row>
    <row collapsed="false" customFormat="false" customHeight="false" hidden="false" ht="15.75" outlineLevel="0" r="1202">
      <c r="A1202" s="55"/>
      <c r="B1202" s="55"/>
      <c r="C1202" s="55"/>
      <c r="D1202" s="55"/>
      <c r="E1202" s="148"/>
      <c r="F1202" s="120"/>
      <c r="G1202" s="145"/>
      <c r="H1202" s="145"/>
      <c r="I1202" s="145"/>
      <c r="J1202" s="145"/>
      <c r="K1202" s="145"/>
      <c r="L1202" s="145"/>
      <c r="M1202" s="145"/>
      <c r="N1202" s="145"/>
      <c r="O1202" s="145"/>
      <c r="P1202" s="145" t="s">
        <v>680</v>
      </c>
      <c r="Q1202" s="145"/>
      <c r="R1202" s="145" t="s">
        <v>680</v>
      </c>
      <c r="S1202" s="145"/>
      <c r="T1202" s="145" t="s">
        <v>680</v>
      </c>
      <c r="U1202" s="145"/>
      <c r="V1202" s="145" t="s">
        <v>680</v>
      </c>
      <c r="W1202" s="145"/>
      <c r="X1202" s="145" t="s">
        <v>680</v>
      </c>
      <c r="Y1202" s="145"/>
      <c r="Z1202" s="145" t="s">
        <v>680</v>
      </c>
      <c r="AA1202" s="145"/>
      <c r="AB1202" s="145" t="s">
        <v>680</v>
      </c>
      <c r="AC1202" s="145"/>
      <c r="AD1202" s="145" t="s">
        <v>680</v>
      </c>
      <c r="AE1202" s="145"/>
      <c r="AF1202" s="145" t="s">
        <v>680</v>
      </c>
      <c r="AG1202" s="145"/>
      <c r="AH1202" s="145" t="s">
        <v>680</v>
      </c>
      <c r="AI1202" s="145"/>
      <c r="AJ1202" s="145" t="s">
        <v>680</v>
      </c>
      <c r="AK1202" s="145"/>
      <c r="AL1202" s="145" t="s">
        <v>680</v>
      </c>
      <c r="AM1202" s="145" t="n">
        <v>0</v>
      </c>
      <c r="AN1202" s="146"/>
    </row>
    <row collapsed="false" customFormat="false" customHeight="true" hidden="false" ht="15.75" outlineLevel="0" r="1203">
      <c r="A1203" s="55" t="n">
        <v>642</v>
      </c>
      <c r="B1203" s="55" t="n">
        <v>8638</v>
      </c>
      <c r="C1203" s="55" t="s">
        <v>820</v>
      </c>
      <c r="D1203" s="55" t="s">
        <v>750</v>
      </c>
      <c r="E1203" s="148" t="s">
        <v>824</v>
      </c>
      <c r="F1203" s="120" t="s">
        <v>823</v>
      </c>
      <c r="G1203" s="145" t="s">
        <v>859</v>
      </c>
      <c r="H1203" s="145" t="n">
        <v>80</v>
      </c>
      <c r="I1203" s="145"/>
      <c r="J1203" s="145"/>
      <c r="K1203" s="145" t="s">
        <v>52</v>
      </c>
      <c r="L1203" s="145" t="s">
        <v>52</v>
      </c>
      <c r="M1203" s="145" t="n">
        <v>9748</v>
      </c>
      <c r="N1203" s="145" t="n">
        <v>6973</v>
      </c>
      <c r="O1203" s="145" t="n">
        <v>700</v>
      </c>
      <c r="P1203" s="145" t="s">
        <v>680</v>
      </c>
      <c r="Q1203" s="145" t="n">
        <v>490</v>
      </c>
      <c r="R1203" s="145" t="s">
        <v>680</v>
      </c>
      <c r="S1203" s="145" t="n">
        <v>410</v>
      </c>
      <c r="T1203" s="145" t="s">
        <v>680</v>
      </c>
      <c r="U1203" s="145" t="n">
        <v>668</v>
      </c>
      <c r="V1203" s="145" t="s">
        <v>680</v>
      </c>
      <c r="W1203" s="145" t="n">
        <v>406</v>
      </c>
      <c r="X1203" s="145" t="s">
        <v>680</v>
      </c>
      <c r="Y1203" s="145" t="n">
        <v>450</v>
      </c>
      <c r="Z1203" s="145" t="s">
        <v>680</v>
      </c>
      <c r="AA1203" s="145" t="n">
        <v>500</v>
      </c>
      <c r="AB1203" s="145" t="s">
        <v>680</v>
      </c>
      <c r="AC1203" s="145" t="n">
        <v>449</v>
      </c>
      <c r="AD1203" s="145" t="s">
        <v>680</v>
      </c>
      <c r="AE1203" s="145" t="n">
        <v>580</v>
      </c>
      <c r="AF1203" s="145" t="s">
        <v>680</v>
      </c>
      <c r="AG1203" s="145" t="n">
        <v>588</v>
      </c>
      <c r="AH1203" s="145" t="s">
        <v>680</v>
      </c>
      <c r="AI1203" s="145" t="n">
        <v>340</v>
      </c>
      <c r="AJ1203" s="145" t="s">
        <v>680</v>
      </c>
      <c r="AK1203" s="145" t="n">
        <v>623</v>
      </c>
      <c r="AL1203" s="145" t="s">
        <v>680</v>
      </c>
      <c r="AM1203" s="145" t="n">
        <v>6204</v>
      </c>
      <c r="AN1203" s="146"/>
    </row>
    <row collapsed="false" customFormat="false" customHeight="false" hidden="false" ht="15.75" outlineLevel="0" r="1204">
      <c r="A1204" s="55"/>
      <c r="B1204" s="55"/>
      <c r="C1204" s="55"/>
      <c r="D1204" s="55"/>
      <c r="E1204" s="148"/>
      <c r="F1204" s="120"/>
      <c r="G1204" s="145"/>
      <c r="H1204" s="145"/>
      <c r="I1204" s="145"/>
      <c r="J1204" s="145"/>
      <c r="K1204" s="145" t="s">
        <v>52</v>
      </c>
      <c r="L1204" s="145" t="s">
        <v>52</v>
      </c>
      <c r="M1204" s="145"/>
      <c r="N1204" s="145"/>
      <c r="O1204" s="145"/>
      <c r="P1204" s="145" t="s">
        <v>680</v>
      </c>
      <c r="Q1204" s="145"/>
      <c r="R1204" s="145" t="s">
        <v>680</v>
      </c>
      <c r="S1204" s="145"/>
      <c r="T1204" s="145" t="s">
        <v>680</v>
      </c>
      <c r="U1204" s="145"/>
      <c r="V1204" s="145" t="s">
        <v>680</v>
      </c>
      <c r="W1204" s="145"/>
      <c r="X1204" s="145" t="s">
        <v>680</v>
      </c>
      <c r="Y1204" s="145"/>
      <c r="Z1204" s="145" t="s">
        <v>680</v>
      </c>
      <c r="AA1204" s="145"/>
      <c r="AB1204" s="145" t="s">
        <v>680</v>
      </c>
      <c r="AC1204" s="145"/>
      <c r="AD1204" s="145" t="s">
        <v>680</v>
      </c>
      <c r="AE1204" s="145"/>
      <c r="AF1204" s="145" t="s">
        <v>680</v>
      </c>
      <c r="AG1204" s="145"/>
      <c r="AH1204" s="145" t="s">
        <v>680</v>
      </c>
      <c r="AI1204" s="145"/>
      <c r="AJ1204" s="145" t="s">
        <v>680</v>
      </c>
      <c r="AK1204" s="145"/>
      <c r="AL1204" s="145" t="s">
        <v>680</v>
      </c>
      <c r="AM1204" s="145" t="n">
        <v>0</v>
      </c>
      <c r="AN1204" s="146"/>
    </row>
    <row collapsed="false" customFormat="false" customHeight="true" hidden="false" ht="15.75" outlineLevel="0" r="1205">
      <c r="A1205" s="55" t="n">
        <v>643</v>
      </c>
      <c r="B1205" s="55" t="n">
        <v>8639</v>
      </c>
      <c r="C1205" s="55" t="s">
        <v>820</v>
      </c>
      <c r="D1205" s="55" t="s">
        <v>750</v>
      </c>
      <c r="E1205" s="148" t="s">
        <v>822</v>
      </c>
      <c r="F1205" s="120" t="s">
        <v>823</v>
      </c>
      <c r="G1205" s="145"/>
      <c r="H1205" s="145"/>
      <c r="I1205" s="145"/>
      <c r="J1205" s="145"/>
      <c r="K1205" s="145" t="s">
        <v>52</v>
      </c>
      <c r="L1205" s="145" t="s">
        <v>52</v>
      </c>
      <c r="M1205" s="145" t="n">
        <v>27300</v>
      </c>
      <c r="N1205" s="145" t="n">
        <v>22190</v>
      </c>
      <c r="O1205" s="145" t="n">
        <v>1350</v>
      </c>
      <c r="P1205" s="145" t="s">
        <v>680</v>
      </c>
      <c r="Q1205" s="145" t="n">
        <v>1190</v>
      </c>
      <c r="R1205" s="145" t="s">
        <v>680</v>
      </c>
      <c r="S1205" s="145" t="n">
        <v>1210</v>
      </c>
      <c r="T1205" s="145" t="s">
        <v>680</v>
      </c>
      <c r="U1205" s="145" t="n">
        <v>1200</v>
      </c>
      <c r="V1205" s="145" t="s">
        <v>680</v>
      </c>
      <c r="W1205" s="145" t="n">
        <v>620</v>
      </c>
      <c r="X1205" s="145" t="s">
        <v>680</v>
      </c>
      <c r="Y1205" s="145" t="n">
        <v>620</v>
      </c>
      <c r="Z1205" s="145" t="s">
        <v>680</v>
      </c>
      <c r="AA1205" s="145" t="n">
        <v>500</v>
      </c>
      <c r="AB1205" s="145" t="s">
        <v>680</v>
      </c>
      <c r="AC1205" s="145" t="n">
        <v>510</v>
      </c>
      <c r="AD1205" s="145" t="s">
        <v>680</v>
      </c>
      <c r="AE1205" s="145" t="n">
        <v>800</v>
      </c>
      <c r="AF1205" s="145" t="s">
        <v>680</v>
      </c>
      <c r="AG1205" s="145" t="n">
        <v>920</v>
      </c>
      <c r="AH1205" s="145" t="s">
        <v>680</v>
      </c>
      <c r="AI1205" s="145" t="n">
        <v>610</v>
      </c>
      <c r="AJ1205" s="145" t="s">
        <v>680</v>
      </c>
      <c r="AK1205" s="145" t="n">
        <v>820</v>
      </c>
      <c r="AL1205" s="145" t="s">
        <v>680</v>
      </c>
      <c r="AM1205" s="145" t="n">
        <v>10350</v>
      </c>
      <c r="AN1205" s="146"/>
    </row>
    <row collapsed="false" customFormat="false" customHeight="false" hidden="false" ht="15.75" outlineLevel="0" r="1206">
      <c r="A1206" s="55"/>
      <c r="B1206" s="55"/>
      <c r="C1206" s="55"/>
      <c r="D1206" s="55"/>
      <c r="E1206" s="148" t="s">
        <v>824</v>
      </c>
      <c r="F1206" s="120" t="s">
        <v>823</v>
      </c>
      <c r="G1206" s="145" t="s">
        <v>859</v>
      </c>
      <c r="H1206" s="145" t="n">
        <v>211</v>
      </c>
      <c r="I1206" s="145"/>
      <c r="J1206" s="145"/>
      <c r="K1206" s="145" t="s">
        <v>52</v>
      </c>
      <c r="L1206" s="145" t="s">
        <v>52</v>
      </c>
      <c r="M1206" s="145" t="n">
        <v>16390</v>
      </c>
      <c r="N1206" s="145" t="n">
        <v>12000</v>
      </c>
      <c r="O1206" s="145" t="n">
        <v>1870</v>
      </c>
      <c r="P1206" s="145" t="s">
        <v>680</v>
      </c>
      <c r="Q1206" s="145" t="n">
        <v>1790</v>
      </c>
      <c r="R1206" s="145" t="s">
        <v>680</v>
      </c>
      <c r="S1206" s="145" t="n">
        <v>1690</v>
      </c>
      <c r="T1206" s="145" t="s">
        <v>680</v>
      </c>
      <c r="U1206" s="145" t="n">
        <v>2140</v>
      </c>
      <c r="V1206" s="145" t="s">
        <v>680</v>
      </c>
      <c r="W1206" s="145" t="n">
        <v>1770</v>
      </c>
      <c r="X1206" s="145" t="s">
        <v>680</v>
      </c>
      <c r="Y1206" s="145" t="n">
        <v>1840</v>
      </c>
      <c r="Z1206" s="145" t="s">
        <v>680</v>
      </c>
      <c r="AA1206" s="145" t="n">
        <v>1500</v>
      </c>
      <c r="AB1206" s="145" t="s">
        <v>680</v>
      </c>
      <c r="AC1206" s="145" t="n">
        <v>1480</v>
      </c>
      <c r="AD1206" s="145" t="s">
        <v>680</v>
      </c>
      <c r="AE1206" s="145" t="n">
        <v>1950</v>
      </c>
      <c r="AF1206" s="145" t="s">
        <v>680</v>
      </c>
      <c r="AG1206" s="145" t="n">
        <v>1870</v>
      </c>
      <c r="AH1206" s="145" t="s">
        <v>680</v>
      </c>
      <c r="AI1206" s="145" t="n">
        <v>1150</v>
      </c>
      <c r="AJ1206" s="145" t="s">
        <v>680</v>
      </c>
      <c r="AK1206" s="145" t="n">
        <v>1370</v>
      </c>
      <c r="AL1206" s="145" t="s">
        <v>680</v>
      </c>
      <c r="AM1206" s="145" t="n">
        <v>20420</v>
      </c>
      <c r="AN1206" s="146"/>
    </row>
    <row collapsed="false" customFormat="false" customHeight="true" hidden="false" ht="15.75" outlineLevel="0" r="1207">
      <c r="A1207" s="55" t="n">
        <v>644</v>
      </c>
      <c r="B1207" s="55" t="n">
        <v>8640</v>
      </c>
      <c r="C1207" s="55" t="s">
        <v>820</v>
      </c>
      <c r="D1207" s="55" t="s">
        <v>750</v>
      </c>
      <c r="E1207" s="148" t="s">
        <v>824</v>
      </c>
      <c r="F1207" s="120" t="s">
        <v>823</v>
      </c>
      <c r="G1207" s="145" t="s">
        <v>859</v>
      </c>
      <c r="H1207" s="145" t="n">
        <v>50</v>
      </c>
      <c r="I1207" s="145"/>
      <c r="J1207" s="145"/>
      <c r="K1207" s="145" t="s">
        <v>52</v>
      </c>
      <c r="L1207" s="145" t="s">
        <v>52</v>
      </c>
      <c r="M1207" s="145" t="n">
        <v>5979</v>
      </c>
      <c r="N1207" s="145"/>
      <c r="O1207" s="145" t="n">
        <v>762</v>
      </c>
      <c r="P1207" s="145" t="s">
        <v>680</v>
      </c>
      <c r="Q1207" s="145" t="n">
        <v>711</v>
      </c>
      <c r="R1207" s="145" t="s">
        <v>680</v>
      </c>
      <c r="S1207" s="145" t="n">
        <v>394</v>
      </c>
      <c r="T1207" s="145" t="s">
        <v>680</v>
      </c>
      <c r="U1207" s="145" t="n">
        <v>571</v>
      </c>
      <c r="V1207" s="145" t="s">
        <v>680</v>
      </c>
      <c r="W1207" s="145" t="n">
        <v>339</v>
      </c>
      <c r="X1207" s="145" t="s">
        <v>680</v>
      </c>
      <c r="Y1207" s="145" t="n">
        <v>363</v>
      </c>
      <c r="Z1207" s="145" t="s">
        <v>680</v>
      </c>
      <c r="AA1207" s="145" t="n">
        <v>341</v>
      </c>
      <c r="AB1207" s="145" t="s">
        <v>680</v>
      </c>
      <c r="AC1207" s="145" t="n">
        <v>441</v>
      </c>
      <c r="AD1207" s="145" t="s">
        <v>680</v>
      </c>
      <c r="AE1207" s="145" t="n">
        <v>444</v>
      </c>
      <c r="AF1207" s="145" t="s">
        <v>680</v>
      </c>
      <c r="AG1207" s="145" t="n">
        <v>336</v>
      </c>
      <c r="AH1207" s="145" t="s">
        <v>680</v>
      </c>
      <c r="AI1207" s="145" t="n">
        <v>387</v>
      </c>
      <c r="AJ1207" s="145" t="s">
        <v>680</v>
      </c>
      <c r="AK1207" s="145" t="n">
        <v>469</v>
      </c>
      <c r="AL1207" s="145" t="s">
        <v>680</v>
      </c>
      <c r="AM1207" s="145" t="n">
        <v>5558</v>
      </c>
      <c r="AN1207" s="146"/>
    </row>
    <row collapsed="false" customFormat="false" customHeight="false" hidden="false" ht="15.75" outlineLevel="0" r="1208">
      <c r="A1208" s="55"/>
      <c r="B1208" s="55"/>
      <c r="C1208" s="55"/>
      <c r="D1208" s="55"/>
      <c r="E1208" s="148"/>
      <c r="F1208" s="120"/>
      <c r="G1208" s="145"/>
      <c r="H1208" s="145"/>
      <c r="I1208" s="145"/>
      <c r="J1208" s="145"/>
      <c r="K1208" s="145"/>
      <c r="L1208" s="145"/>
      <c r="M1208" s="145"/>
      <c r="N1208" s="145"/>
      <c r="O1208" s="145"/>
      <c r="P1208" s="145" t="s">
        <v>680</v>
      </c>
      <c r="Q1208" s="145"/>
      <c r="R1208" s="145" t="s">
        <v>680</v>
      </c>
      <c r="S1208" s="145"/>
      <c r="T1208" s="145" t="s">
        <v>680</v>
      </c>
      <c r="U1208" s="145"/>
      <c r="V1208" s="145" t="s">
        <v>680</v>
      </c>
      <c r="W1208" s="145"/>
      <c r="X1208" s="145" t="s">
        <v>680</v>
      </c>
      <c r="Y1208" s="145"/>
      <c r="Z1208" s="145" t="s">
        <v>680</v>
      </c>
      <c r="AA1208" s="145"/>
      <c r="AB1208" s="145" t="s">
        <v>680</v>
      </c>
      <c r="AC1208" s="145"/>
      <c r="AD1208" s="145" t="s">
        <v>680</v>
      </c>
      <c r="AE1208" s="145"/>
      <c r="AF1208" s="145" t="s">
        <v>680</v>
      </c>
      <c r="AG1208" s="145"/>
      <c r="AH1208" s="145" t="s">
        <v>680</v>
      </c>
      <c r="AI1208" s="145"/>
      <c r="AJ1208" s="145" t="s">
        <v>680</v>
      </c>
      <c r="AK1208" s="145"/>
      <c r="AL1208" s="145" t="s">
        <v>680</v>
      </c>
      <c r="AM1208" s="145" t="n">
        <v>0</v>
      </c>
      <c r="AN1208" s="146"/>
    </row>
    <row collapsed="false" customFormat="false" customHeight="true" hidden="false" ht="15.75" outlineLevel="0" r="1209">
      <c r="A1209" s="55" t="n">
        <v>645</v>
      </c>
      <c r="B1209" s="55" t="n">
        <v>8641</v>
      </c>
      <c r="C1209" s="55" t="s">
        <v>820</v>
      </c>
      <c r="D1209" s="55" t="s">
        <v>750</v>
      </c>
      <c r="E1209" s="148" t="s">
        <v>824</v>
      </c>
      <c r="F1209" s="120" t="s">
        <v>823</v>
      </c>
      <c r="G1209" s="145" t="s">
        <v>859</v>
      </c>
      <c r="H1209" s="145" t="n">
        <v>70</v>
      </c>
      <c r="I1209" s="145"/>
      <c r="J1209" s="145"/>
      <c r="K1209" s="145" t="s">
        <v>52</v>
      </c>
      <c r="L1209" s="145" t="s">
        <v>52</v>
      </c>
      <c r="M1209" s="145" t="n">
        <v>9715</v>
      </c>
      <c r="N1209" s="145" t="n">
        <v>9019</v>
      </c>
      <c r="O1209" s="145" t="n">
        <v>531</v>
      </c>
      <c r="P1209" s="145" t="s">
        <v>680</v>
      </c>
      <c r="Q1209" s="145" t="n">
        <v>348</v>
      </c>
      <c r="R1209" s="145" t="s">
        <v>680</v>
      </c>
      <c r="S1209" s="145" t="n">
        <v>326</v>
      </c>
      <c r="T1209" s="145" t="s">
        <v>680</v>
      </c>
      <c r="U1209" s="145" t="n">
        <v>341</v>
      </c>
      <c r="V1209" s="145" t="s">
        <v>680</v>
      </c>
      <c r="W1209" s="145" t="n">
        <v>247</v>
      </c>
      <c r="X1209" s="145" t="s">
        <v>680</v>
      </c>
      <c r="Y1209" s="145" t="n">
        <v>400</v>
      </c>
      <c r="Z1209" s="145" t="s">
        <v>680</v>
      </c>
      <c r="AA1209" s="145" t="n">
        <v>277</v>
      </c>
      <c r="AB1209" s="145" t="s">
        <v>680</v>
      </c>
      <c r="AC1209" s="145" t="n">
        <v>236</v>
      </c>
      <c r="AD1209" s="145" t="s">
        <v>680</v>
      </c>
      <c r="AE1209" s="145" t="n">
        <v>312</v>
      </c>
      <c r="AF1209" s="145" t="s">
        <v>680</v>
      </c>
      <c r="AG1209" s="145" t="n">
        <v>141</v>
      </c>
      <c r="AH1209" s="145" t="s">
        <v>680</v>
      </c>
      <c r="AI1209" s="145" t="n">
        <v>236</v>
      </c>
      <c r="AJ1209" s="145" t="s">
        <v>680</v>
      </c>
      <c r="AK1209" s="145" t="n">
        <v>250</v>
      </c>
      <c r="AL1209" s="145" t="s">
        <v>680</v>
      </c>
      <c r="AM1209" s="145" t="n">
        <v>3645</v>
      </c>
      <c r="AN1209" s="146"/>
    </row>
    <row collapsed="false" customFormat="false" customHeight="false" hidden="false" ht="15.75" outlineLevel="0" r="1210">
      <c r="A1210" s="55"/>
      <c r="B1210" s="55"/>
      <c r="C1210" s="55"/>
      <c r="D1210" s="55"/>
      <c r="E1210" s="148"/>
      <c r="F1210" s="120"/>
      <c r="G1210" s="145"/>
      <c r="H1210" s="145"/>
      <c r="I1210" s="145"/>
      <c r="J1210" s="145"/>
      <c r="K1210" s="145"/>
      <c r="L1210" s="145"/>
      <c r="M1210" s="145"/>
      <c r="N1210" s="145"/>
      <c r="O1210" s="145"/>
      <c r="P1210" s="145" t="s">
        <v>680</v>
      </c>
      <c r="Q1210" s="145"/>
      <c r="R1210" s="145" t="s">
        <v>680</v>
      </c>
      <c r="S1210" s="145"/>
      <c r="T1210" s="145" t="s">
        <v>680</v>
      </c>
      <c r="U1210" s="145"/>
      <c r="V1210" s="145" t="s">
        <v>680</v>
      </c>
      <c r="W1210" s="145"/>
      <c r="X1210" s="145" t="s">
        <v>680</v>
      </c>
      <c r="Y1210" s="145"/>
      <c r="Z1210" s="145" t="s">
        <v>680</v>
      </c>
      <c r="AA1210" s="145"/>
      <c r="AB1210" s="145" t="s">
        <v>680</v>
      </c>
      <c r="AC1210" s="145"/>
      <c r="AD1210" s="145" t="s">
        <v>680</v>
      </c>
      <c r="AE1210" s="145"/>
      <c r="AF1210" s="145" t="s">
        <v>680</v>
      </c>
      <c r="AG1210" s="145"/>
      <c r="AH1210" s="145" t="s">
        <v>680</v>
      </c>
      <c r="AI1210" s="145"/>
      <c r="AJ1210" s="145" t="s">
        <v>680</v>
      </c>
      <c r="AK1210" s="145"/>
      <c r="AL1210" s="145" t="s">
        <v>680</v>
      </c>
      <c r="AM1210" s="145" t="n">
        <v>0</v>
      </c>
      <c r="AN1210" s="146"/>
    </row>
    <row collapsed="false" customFormat="false" customHeight="true" hidden="false" ht="15.75" outlineLevel="0" r="1211">
      <c r="A1211" s="55" t="n">
        <v>646</v>
      </c>
      <c r="B1211" s="55" t="n">
        <v>8642</v>
      </c>
      <c r="C1211" s="55" t="s">
        <v>820</v>
      </c>
      <c r="D1211" s="55" t="s">
        <v>750</v>
      </c>
      <c r="E1211" s="148" t="s">
        <v>824</v>
      </c>
      <c r="F1211" s="120" t="s">
        <v>823</v>
      </c>
      <c r="G1211" s="145" t="s">
        <v>859</v>
      </c>
      <c r="H1211" s="145" t="n">
        <v>50</v>
      </c>
      <c r="I1211" s="145"/>
      <c r="J1211" s="145"/>
      <c r="K1211" s="145" t="s">
        <v>52</v>
      </c>
      <c r="L1211" s="145" t="s">
        <v>52</v>
      </c>
      <c r="M1211" s="145" t="n">
        <v>4478</v>
      </c>
      <c r="N1211" s="145" t="n">
        <v>4257</v>
      </c>
      <c r="O1211" s="145" t="n">
        <v>414</v>
      </c>
      <c r="P1211" s="145" t="s">
        <v>680</v>
      </c>
      <c r="Q1211" s="145" t="n">
        <v>376</v>
      </c>
      <c r="R1211" s="145" t="s">
        <v>680</v>
      </c>
      <c r="S1211" s="145" t="n">
        <v>299</v>
      </c>
      <c r="T1211" s="145" t="s">
        <v>680</v>
      </c>
      <c r="U1211" s="145" t="n">
        <v>324</v>
      </c>
      <c r="V1211" s="145" t="s">
        <v>680</v>
      </c>
      <c r="W1211" s="145" t="n">
        <v>245</v>
      </c>
      <c r="X1211" s="145" t="s">
        <v>680</v>
      </c>
      <c r="Y1211" s="145" t="n">
        <v>200</v>
      </c>
      <c r="Z1211" s="145" t="s">
        <v>680</v>
      </c>
      <c r="AA1211" s="145" t="n">
        <v>181</v>
      </c>
      <c r="AB1211" s="145" t="s">
        <v>680</v>
      </c>
      <c r="AC1211" s="145" t="n">
        <v>272</v>
      </c>
      <c r="AD1211" s="145" t="s">
        <v>680</v>
      </c>
      <c r="AE1211" s="145" t="n">
        <v>271</v>
      </c>
      <c r="AF1211" s="145" t="s">
        <v>680</v>
      </c>
      <c r="AG1211" s="145" t="n">
        <v>145</v>
      </c>
      <c r="AH1211" s="145" t="s">
        <v>680</v>
      </c>
      <c r="AI1211" s="145" t="n">
        <v>380</v>
      </c>
      <c r="AJ1211" s="145" t="s">
        <v>680</v>
      </c>
      <c r="AK1211" s="145" t="n">
        <v>456</v>
      </c>
      <c r="AL1211" s="145" t="s">
        <v>680</v>
      </c>
      <c r="AM1211" s="145" t="n">
        <v>3563</v>
      </c>
      <c r="AN1211" s="146"/>
    </row>
    <row collapsed="false" customFormat="false" customHeight="false" hidden="false" ht="15.75" outlineLevel="0" r="1212">
      <c r="A1212" s="55"/>
      <c r="B1212" s="55"/>
      <c r="C1212" s="55"/>
      <c r="D1212" s="55"/>
      <c r="E1212" s="148"/>
      <c r="F1212" s="120"/>
      <c r="G1212" s="145"/>
      <c r="H1212" s="145"/>
      <c r="I1212" s="145"/>
      <c r="J1212" s="145"/>
      <c r="K1212" s="145"/>
      <c r="L1212" s="145"/>
      <c r="M1212" s="145"/>
      <c r="N1212" s="145"/>
      <c r="O1212" s="145"/>
      <c r="P1212" s="145" t="s">
        <v>680</v>
      </c>
      <c r="Q1212" s="145"/>
      <c r="R1212" s="145" t="s">
        <v>680</v>
      </c>
      <c r="S1212" s="145"/>
      <c r="T1212" s="145" t="s">
        <v>680</v>
      </c>
      <c r="U1212" s="145"/>
      <c r="V1212" s="145" t="s">
        <v>680</v>
      </c>
      <c r="W1212" s="145"/>
      <c r="X1212" s="145" t="s">
        <v>680</v>
      </c>
      <c r="Y1212" s="145"/>
      <c r="Z1212" s="145" t="s">
        <v>680</v>
      </c>
      <c r="AA1212" s="145"/>
      <c r="AB1212" s="145" t="s">
        <v>680</v>
      </c>
      <c r="AC1212" s="145"/>
      <c r="AD1212" s="145" t="s">
        <v>680</v>
      </c>
      <c r="AE1212" s="145"/>
      <c r="AF1212" s="145" t="s">
        <v>680</v>
      </c>
      <c r="AG1212" s="145"/>
      <c r="AH1212" s="145" t="s">
        <v>680</v>
      </c>
      <c r="AI1212" s="145"/>
      <c r="AJ1212" s="145" t="s">
        <v>680</v>
      </c>
      <c r="AK1212" s="145"/>
      <c r="AL1212" s="145" t="s">
        <v>680</v>
      </c>
      <c r="AM1212" s="145" t="n">
        <v>0</v>
      </c>
      <c r="AN1212" s="146"/>
    </row>
    <row collapsed="false" customFormat="false" customHeight="true" hidden="false" ht="15.75" outlineLevel="0" r="1213">
      <c r="A1213" s="55" t="n">
        <v>647</v>
      </c>
      <c r="B1213" s="55" t="n">
        <v>8643</v>
      </c>
      <c r="C1213" s="55" t="s">
        <v>820</v>
      </c>
      <c r="D1213" s="55" t="s">
        <v>750</v>
      </c>
      <c r="E1213" s="148" t="s">
        <v>822</v>
      </c>
      <c r="F1213" s="120" t="s">
        <v>823</v>
      </c>
      <c r="G1213" s="145"/>
      <c r="H1213" s="145"/>
      <c r="I1213" s="145"/>
      <c r="J1213" s="145"/>
      <c r="K1213" s="145" t="s">
        <v>52</v>
      </c>
      <c r="L1213" s="145" t="s">
        <v>52</v>
      </c>
      <c r="M1213" s="145" t="n">
        <v>17029</v>
      </c>
      <c r="N1213" s="145" t="n">
        <v>16338</v>
      </c>
      <c r="O1213" s="145" t="n">
        <v>1483</v>
      </c>
      <c r="P1213" s="145" t="s">
        <v>680</v>
      </c>
      <c r="Q1213" s="145" t="n">
        <v>1241</v>
      </c>
      <c r="R1213" s="145" t="s">
        <v>680</v>
      </c>
      <c r="S1213" s="145" t="n">
        <v>897</v>
      </c>
      <c r="T1213" s="145" t="s">
        <v>680</v>
      </c>
      <c r="U1213" s="145" t="n">
        <v>924</v>
      </c>
      <c r="V1213" s="145" t="s">
        <v>680</v>
      </c>
      <c r="W1213" s="145" t="n">
        <v>611</v>
      </c>
      <c r="X1213" s="145" t="s">
        <v>680</v>
      </c>
      <c r="Y1213" s="145" t="n">
        <v>560</v>
      </c>
      <c r="Z1213" s="145" t="s">
        <v>680</v>
      </c>
      <c r="AA1213" s="145" t="n">
        <v>838</v>
      </c>
      <c r="AB1213" s="145" t="s">
        <v>680</v>
      </c>
      <c r="AC1213" s="145" t="n">
        <v>770</v>
      </c>
      <c r="AD1213" s="145" t="s">
        <v>680</v>
      </c>
      <c r="AE1213" s="145" t="n">
        <v>861</v>
      </c>
      <c r="AF1213" s="145" t="s">
        <v>680</v>
      </c>
      <c r="AG1213" s="145" t="n">
        <v>1046</v>
      </c>
      <c r="AH1213" s="145" t="s">
        <v>680</v>
      </c>
      <c r="AI1213" s="145" t="n">
        <v>1097</v>
      </c>
      <c r="AJ1213" s="145" t="s">
        <v>680</v>
      </c>
      <c r="AK1213" s="145" t="n">
        <v>1138</v>
      </c>
      <c r="AL1213" s="145" t="s">
        <v>680</v>
      </c>
      <c r="AM1213" s="145" t="n">
        <v>11466</v>
      </c>
      <c r="AN1213" s="146"/>
    </row>
    <row collapsed="false" customFormat="false" customHeight="false" hidden="false" ht="15.75" outlineLevel="0" r="1214">
      <c r="A1214" s="55"/>
      <c r="B1214" s="55"/>
      <c r="C1214" s="55"/>
      <c r="D1214" s="55"/>
      <c r="E1214" s="148" t="s">
        <v>824</v>
      </c>
      <c r="F1214" s="120" t="s">
        <v>823</v>
      </c>
      <c r="G1214" s="145" t="s">
        <v>859</v>
      </c>
      <c r="H1214" s="145" t="n">
        <v>147</v>
      </c>
      <c r="I1214" s="145"/>
      <c r="J1214" s="145"/>
      <c r="K1214" s="145" t="s">
        <v>52</v>
      </c>
      <c r="L1214" s="145" t="s">
        <v>52</v>
      </c>
      <c r="M1214" s="145" t="n">
        <v>12071</v>
      </c>
      <c r="N1214" s="145" t="n">
        <v>11401</v>
      </c>
      <c r="O1214" s="145" t="n">
        <v>1410</v>
      </c>
      <c r="P1214" s="145" t="s">
        <v>680</v>
      </c>
      <c r="Q1214" s="145" t="n">
        <v>1399</v>
      </c>
      <c r="R1214" s="145" t="s">
        <v>680</v>
      </c>
      <c r="S1214" s="145" t="n">
        <v>1215</v>
      </c>
      <c r="T1214" s="145" t="s">
        <v>680</v>
      </c>
      <c r="U1214" s="145" t="n">
        <v>1497</v>
      </c>
      <c r="V1214" s="145" t="s">
        <v>680</v>
      </c>
      <c r="W1214" s="145" t="n">
        <v>1327</v>
      </c>
      <c r="X1214" s="145" t="s">
        <v>680</v>
      </c>
      <c r="Y1214" s="145" t="n">
        <v>1302</v>
      </c>
      <c r="Z1214" s="145" t="s">
        <v>680</v>
      </c>
      <c r="AA1214" s="145" t="n">
        <v>1193</v>
      </c>
      <c r="AB1214" s="145" t="s">
        <v>680</v>
      </c>
      <c r="AC1214" s="145" t="n">
        <v>1104</v>
      </c>
      <c r="AD1214" s="145" t="s">
        <v>680</v>
      </c>
      <c r="AE1214" s="145" t="n">
        <v>999</v>
      </c>
      <c r="AF1214" s="145" t="s">
        <v>680</v>
      </c>
      <c r="AG1214" s="145" t="n">
        <v>1598</v>
      </c>
      <c r="AH1214" s="145" t="s">
        <v>680</v>
      </c>
      <c r="AI1214" s="145" t="n">
        <v>1665</v>
      </c>
      <c r="AJ1214" s="145" t="s">
        <v>680</v>
      </c>
      <c r="AK1214" s="145" t="n">
        <v>1513</v>
      </c>
      <c r="AL1214" s="145" t="s">
        <v>680</v>
      </c>
      <c r="AM1214" s="145" t="n">
        <v>16222</v>
      </c>
      <c r="AN1214" s="146"/>
    </row>
    <row collapsed="false" customFormat="false" customHeight="true" hidden="false" ht="15.75" outlineLevel="0" r="1215">
      <c r="A1215" s="55" t="n">
        <v>648</v>
      </c>
      <c r="B1215" s="55" t="n">
        <v>8644</v>
      </c>
      <c r="C1215" s="55" t="s">
        <v>820</v>
      </c>
      <c r="D1215" s="55" t="s">
        <v>750</v>
      </c>
      <c r="E1215" s="148" t="s">
        <v>822</v>
      </c>
      <c r="F1215" s="120" t="s">
        <v>823</v>
      </c>
      <c r="G1215" s="145"/>
      <c r="H1215" s="145"/>
      <c r="I1215" s="145"/>
      <c r="J1215" s="145"/>
      <c r="K1215" s="145" t="s">
        <v>52</v>
      </c>
      <c r="L1215" s="145" t="s">
        <v>52</v>
      </c>
      <c r="M1215" s="145" t="n">
        <v>14606</v>
      </c>
      <c r="N1215" s="145" t="n">
        <v>14640</v>
      </c>
      <c r="O1215" s="145" t="n">
        <v>1260</v>
      </c>
      <c r="P1215" s="145" t="s">
        <v>680</v>
      </c>
      <c r="Q1215" s="145" t="n">
        <v>970</v>
      </c>
      <c r="R1215" s="145" t="s">
        <v>680</v>
      </c>
      <c r="S1215" s="145" t="n">
        <v>757</v>
      </c>
      <c r="T1215" s="145" t="s">
        <v>680</v>
      </c>
      <c r="U1215" s="145" t="n">
        <v>808</v>
      </c>
      <c r="V1215" s="145" t="s">
        <v>680</v>
      </c>
      <c r="W1215" s="145" t="n">
        <v>635</v>
      </c>
      <c r="X1215" s="145" t="s">
        <v>680</v>
      </c>
      <c r="Y1215" s="145" t="n">
        <v>561</v>
      </c>
      <c r="Z1215" s="145" t="s">
        <v>680</v>
      </c>
      <c r="AA1215" s="145" t="n">
        <v>551</v>
      </c>
      <c r="AB1215" s="145" t="s">
        <v>680</v>
      </c>
      <c r="AC1215" s="145" t="n">
        <v>568</v>
      </c>
      <c r="AD1215" s="145" t="s">
        <v>680</v>
      </c>
      <c r="AE1215" s="145" t="n">
        <v>930</v>
      </c>
      <c r="AF1215" s="145" t="s">
        <v>680</v>
      </c>
      <c r="AG1215" s="145" t="n">
        <v>998</v>
      </c>
      <c r="AH1215" s="145" t="s">
        <v>680</v>
      </c>
      <c r="AI1215" s="145" t="n">
        <v>801</v>
      </c>
      <c r="AJ1215" s="145" t="s">
        <v>680</v>
      </c>
      <c r="AK1215" s="145" t="n">
        <v>866</v>
      </c>
      <c r="AL1215" s="145" t="s">
        <v>680</v>
      </c>
      <c r="AM1215" s="145" t="n">
        <v>9705</v>
      </c>
      <c r="AN1215" s="146"/>
    </row>
    <row collapsed="false" customFormat="false" customHeight="false" hidden="false" ht="15.75" outlineLevel="0" r="1216">
      <c r="A1216" s="55"/>
      <c r="B1216" s="55"/>
      <c r="C1216" s="55"/>
      <c r="D1216" s="55"/>
      <c r="E1216" s="148" t="s">
        <v>824</v>
      </c>
      <c r="F1216" s="120" t="s">
        <v>823</v>
      </c>
      <c r="G1216" s="145" t="s">
        <v>859</v>
      </c>
      <c r="H1216" s="145" t="n">
        <v>142</v>
      </c>
      <c r="I1216" s="145"/>
      <c r="J1216" s="145"/>
      <c r="K1216" s="145" t="s">
        <v>52</v>
      </c>
      <c r="L1216" s="145" t="s">
        <v>52</v>
      </c>
      <c r="M1216" s="145" t="n">
        <v>13996</v>
      </c>
      <c r="N1216" s="145" t="n">
        <v>10250</v>
      </c>
      <c r="O1216" s="145" t="n">
        <v>1220</v>
      </c>
      <c r="P1216" s="145" t="s">
        <v>680</v>
      </c>
      <c r="Q1216" s="145" t="n">
        <v>1353</v>
      </c>
      <c r="R1216" s="145" t="s">
        <v>680</v>
      </c>
      <c r="S1216" s="145" t="n">
        <v>1042</v>
      </c>
      <c r="T1216" s="145" t="s">
        <v>680</v>
      </c>
      <c r="U1216" s="145" t="n">
        <v>1334</v>
      </c>
      <c r="V1216" s="145" t="s">
        <v>680</v>
      </c>
      <c r="W1216" s="145" t="n">
        <v>1147</v>
      </c>
      <c r="X1216" s="145" t="s">
        <v>680</v>
      </c>
      <c r="Y1216" s="145" t="n">
        <v>1100</v>
      </c>
      <c r="Z1216" s="145" t="s">
        <v>680</v>
      </c>
      <c r="AA1216" s="145" t="n">
        <v>999</v>
      </c>
      <c r="AB1216" s="145" t="s">
        <v>680</v>
      </c>
      <c r="AC1216" s="145" t="n">
        <v>1074</v>
      </c>
      <c r="AD1216" s="145" t="s">
        <v>680</v>
      </c>
      <c r="AE1216" s="145" t="n">
        <v>1099</v>
      </c>
      <c r="AF1216" s="145" t="s">
        <v>680</v>
      </c>
      <c r="AG1216" s="145" t="n">
        <v>1293</v>
      </c>
      <c r="AH1216" s="145" t="s">
        <v>680</v>
      </c>
      <c r="AI1216" s="145" t="n">
        <v>1270</v>
      </c>
      <c r="AJ1216" s="145" t="s">
        <v>680</v>
      </c>
      <c r="AK1216" s="145" t="n">
        <v>1449</v>
      </c>
      <c r="AL1216" s="145" t="s">
        <v>680</v>
      </c>
      <c r="AM1216" s="145" t="n">
        <v>14380</v>
      </c>
      <c r="AN1216" s="146"/>
    </row>
    <row collapsed="false" customFormat="false" customHeight="true" hidden="false" ht="15.75" outlineLevel="0" r="1217">
      <c r="A1217" s="55" t="n">
        <v>649</v>
      </c>
      <c r="B1217" s="55" t="n">
        <v>8645</v>
      </c>
      <c r="C1217" s="55" t="s">
        <v>820</v>
      </c>
      <c r="D1217" s="55" t="s">
        <v>750</v>
      </c>
      <c r="E1217" s="148" t="s">
        <v>822</v>
      </c>
      <c r="F1217" s="120" t="s">
        <v>823</v>
      </c>
      <c r="G1217" s="145"/>
      <c r="H1217" s="145"/>
      <c r="I1217" s="145"/>
      <c r="J1217" s="145"/>
      <c r="K1217" s="145" t="s">
        <v>52</v>
      </c>
      <c r="L1217" s="145" t="s">
        <v>52</v>
      </c>
      <c r="M1217" s="145" t="n">
        <v>11496</v>
      </c>
      <c r="N1217" s="145" t="n">
        <v>11205</v>
      </c>
      <c r="O1217" s="145" t="n">
        <v>932</v>
      </c>
      <c r="P1217" s="145" t="s">
        <v>680</v>
      </c>
      <c r="Q1217" s="145" t="n">
        <v>674</v>
      </c>
      <c r="R1217" s="145" t="s">
        <v>680</v>
      </c>
      <c r="S1217" s="145" t="n">
        <v>435</v>
      </c>
      <c r="T1217" s="145" t="s">
        <v>680</v>
      </c>
      <c r="U1217" s="145" t="n">
        <v>558</v>
      </c>
      <c r="V1217" s="145" t="s">
        <v>680</v>
      </c>
      <c r="W1217" s="145" t="n">
        <v>547</v>
      </c>
      <c r="X1217" s="145" t="s">
        <v>680</v>
      </c>
      <c r="Y1217" s="145" t="n">
        <v>453</v>
      </c>
      <c r="Z1217" s="145" t="s">
        <v>680</v>
      </c>
      <c r="AA1217" s="145" t="n">
        <v>293</v>
      </c>
      <c r="AB1217" s="145" t="s">
        <v>680</v>
      </c>
      <c r="AC1217" s="145" t="n">
        <v>242</v>
      </c>
      <c r="AD1217" s="145" t="s">
        <v>680</v>
      </c>
      <c r="AE1217" s="145" t="n">
        <v>297</v>
      </c>
      <c r="AF1217" s="145" t="s">
        <v>680</v>
      </c>
      <c r="AG1217" s="145" t="n">
        <v>384</v>
      </c>
      <c r="AH1217" s="145" t="s">
        <v>680</v>
      </c>
      <c r="AI1217" s="145" t="n">
        <v>451</v>
      </c>
      <c r="AJ1217" s="145" t="s">
        <v>680</v>
      </c>
      <c r="AK1217" s="145" t="n">
        <v>561</v>
      </c>
      <c r="AL1217" s="145" t="s">
        <v>680</v>
      </c>
      <c r="AM1217" s="145" t="n">
        <v>5827</v>
      </c>
      <c r="AN1217" s="146"/>
    </row>
    <row collapsed="false" customFormat="false" customHeight="false" hidden="false" ht="15.75" outlineLevel="0" r="1218">
      <c r="A1218" s="55"/>
      <c r="B1218" s="55"/>
      <c r="C1218" s="55"/>
      <c r="D1218" s="55"/>
      <c r="E1218" s="148" t="s">
        <v>824</v>
      </c>
      <c r="F1218" s="120" t="s">
        <v>823</v>
      </c>
      <c r="G1218" s="145" t="s">
        <v>859</v>
      </c>
      <c r="H1218" s="145" t="n">
        <v>157</v>
      </c>
      <c r="I1218" s="145"/>
      <c r="J1218" s="145"/>
      <c r="K1218" s="145" t="s">
        <v>52</v>
      </c>
      <c r="L1218" s="145" t="s">
        <v>52</v>
      </c>
      <c r="M1218" s="145" t="n">
        <v>12665</v>
      </c>
      <c r="N1218" s="145" t="n">
        <v>8119</v>
      </c>
      <c r="O1218" s="145" t="n">
        <v>987</v>
      </c>
      <c r="P1218" s="145" t="s">
        <v>680</v>
      </c>
      <c r="Q1218" s="145" t="n">
        <v>1025</v>
      </c>
      <c r="R1218" s="145" t="s">
        <v>680</v>
      </c>
      <c r="S1218" s="145" t="n">
        <v>854</v>
      </c>
      <c r="T1218" s="145" t="s">
        <v>680</v>
      </c>
      <c r="U1218" s="145" t="n">
        <v>1110</v>
      </c>
      <c r="V1218" s="145" t="s">
        <v>680</v>
      </c>
      <c r="W1218" s="145" t="n">
        <v>957</v>
      </c>
      <c r="X1218" s="145" t="s">
        <v>680</v>
      </c>
      <c r="Y1218" s="145" t="n">
        <v>980</v>
      </c>
      <c r="Z1218" s="145" t="s">
        <v>680</v>
      </c>
      <c r="AA1218" s="145" t="n">
        <v>860</v>
      </c>
      <c r="AB1218" s="145" t="s">
        <v>680</v>
      </c>
      <c r="AC1218" s="145" t="n">
        <v>794</v>
      </c>
      <c r="AD1218" s="145" t="s">
        <v>680</v>
      </c>
      <c r="AE1218" s="145" t="n">
        <v>919</v>
      </c>
      <c r="AF1218" s="145" t="s">
        <v>680</v>
      </c>
      <c r="AG1218" s="145" t="n">
        <v>895</v>
      </c>
      <c r="AH1218" s="145" t="s">
        <v>680</v>
      </c>
      <c r="AI1218" s="145" t="n">
        <v>880</v>
      </c>
      <c r="AJ1218" s="145" t="s">
        <v>680</v>
      </c>
      <c r="AK1218" s="145" t="n">
        <v>875</v>
      </c>
      <c r="AL1218" s="145" t="s">
        <v>680</v>
      </c>
      <c r="AM1218" s="145" t="n">
        <v>11136</v>
      </c>
      <c r="AN1218" s="146"/>
    </row>
    <row collapsed="false" customFormat="false" customHeight="true" hidden="false" ht="15.75" outlineLevel="0" r="1219">
      <c r="A1219" s="55" t="n">
        <v>650</v>
      </c>
      <c r="B1219" s="55" t="n">
        <v>8646</v>
      </c>
      <c r="C1219" s="55" t="s">
        <v>820</v>
      </c>
      <c r="D1219" s="55" t="s">
        <v>750</v>
      </c>
      <c r="E1219" s="148" t="s">
        <v>822</v>
      </c>
      <c r="F1219" s="120" t="s">
        <v>823</v>
      </c>
      <c r="G1219" s="145"/>
      <c r="H1219" s="145"/>
      <c r="I1219" s="145"/>
      <c r="J1219" s="145"/>
      <c r="K1219" s="145" t="s">
        <v>52</v>
      </c>
      <c r="L1219" s="145" t="s">
        <v>52</v>
      </c>
      <c r="M1219" s="145" t="n">
        <v>10202</v>
      </c>
      <c r="N1219" s="145" t="n">
        <v>9260</v>
      </c>
      <c r="O1219" s="145" t="n">
        <v>759</v>
      </c>
      <c r="P1219" s="145" t="s">
        <v>680</v>
      </c>
      <c r="Q1219" s="145" t="n">
        <v>764</v>
      </c>
      <c r="R1219" s="145" t="s">
        <v>680</v>
      </c>
      <c r="S1219" s="145" t="n">
        <v>667</v>
      </c>
      <c r="T1219" s="145" t="s">
        <v>680</v>
      </c>
      <c r="U1219" s="145" t="n">
        <v>975</v>
      </c>
      <c r="V1219" s="145" t="s">
        <v>680</v>
      </c>
      <c r="W1219" s="145" t="n">
        <v>494</v>
      </c>
      <c r="X1219" s="145" t="s">
        <v>680</v>
      </c>
      <c r="Y1219" s="145" t="n">
        <v>603</v>
      </c>
      <c r="Z1219" s="145" t="s">
        <v>680</v>
      </c>
      <c r="AA1219" s="145" t="n">
        <v>601</v>
      </c>
      <c r="AB1219" s="145" t="s">
        <v>680</v>
      </c>
      <c r="AC1219" s="145" t="n">
        <v>651</v>
      </c>
      <c r="AD1219" s="145" t="s">
        <v>680</v>
      </c>
      <c r="AE1219" s="145" t="n">
        <v>566</v>
      </c>
      <c r="AF1219" s="145" t="s">
        <v>680</v>
      </c>
      <c r="AG1219" s="145" t="n">
        <v>654</v>
      </c>
      <c r="AH1219" s="145" t="s">
        <v>680</v>
      </c>
      <c r="AI1219" s="145" t="n">
        <v>872</v>
      </c>
      <c r="AJ1219" s="145" t="s">
        <v>680</v>
      </c>
      <c r="AK1219" s="145" t="n">
        <v>785</v>
      </c>
      <c r="AL1219" s="145" t="s">
        <v>680</v>
      </c>
      <c r="AM1219" s="145" t="n">
        <v>8391</v>
      </c>
      <c r="AN1219" s="146"/>
    </row>
    <row collapsed="false" customFormat="false" customHeight="false" hidden="false" ht="15.75" outlineLevel="0" r="1220">
      <c r="A1220" s="55"/>
      <c r="B1220" s="55"/>
      <c r="C1220" s="55"/>
      <c r="D1220" s="55"/>
      <c r="E1220" s="148" t="s">
        <v>824</v>
      </c>
      <c r="F1220" s="120" t="s">
        <v>823</v>
      </c>
      <c r="G1220" s="145" t="s">
        <v>859</v>
      </c>
      <c r="H1220" s="145" t="n">
        <v>157</v>
      </c>
      <c r="I1220" s="145"/>
      <c r="J1220" s="145"/>
      <c r="K1220" s="145" t="s">
        <v>52</v>
      </c>
      <c r="L1220" s="145" t="s">
        <v>52</v>
      </c>
      <c r="M1220" s="145" t="n">
        <v>12697</v>
      </c>
      <c r="N1220" s="145" t="n">
        <v>11293</v>
      </c>
      <c r="O1220" s="145" t="n">
        <v>868</v>
      </c>
      <c r="P1220" s="145" t="s">
        <v>680</v>
      </c>
      <c r="Q1220" s="145" t="n">
        <v>878</v>
      </c>
      <c r="R1220" s="145" t="s">
        <v>680</v>
      </c>
      <c r="S1220" s="145" t="n">
        <v>517</v>
      </c>
      <c r="T1220" s="145" t="s">
        <v>680</v>
      </c>
      <c r="U1220" s="145" t="n">
        <v>616</v>
      </c>
      <c r="V1220" s="145" t="s">
        <v>680</v>
      </c>
      <c r="W1220" s="145" t="n">
        <v>841</v>
      </c>
      <c r="X1220" s="145" t="s">
        <v>680</v>
      </c>
      <c r="Y1220" s="145" t="n">
        <v>814</v>
      </c>
      <c r="Z1220" s="145" t="s">
        <v>680</v>
      </c>
      <c r="AA1220" s="145" t="n">
        <v>706</v>
      </c>
      <c r="AB1220" s="145" t="s">
        <v>680</v>
      </c>
      <c r="AC1220" s="145" t="n">
        <v>502</v>
      </c>
      <c r="AD1220" s="145" t="s">
        <v>680</v>
      </c>
      <c r="AE1220" s="145" t="n">
        <v>441</v>
      </c>
      <c r="AF1220" s="145" t="s">
        <v>680</v>
      </c>
      <c r="AG1220" s="145" t="n">
        <v>711</v>
      </c>
      <c r="AH1220" s="145" t="s">
        <v>680</v>
      </c>
      <c r="AI1220" s="145" t="n">
        <v>759</v>
      </c>
      <c r="AJ1220" s="145" t="s">
        <v>680</v>
      </c>
      <c r="AK1220" s="145" t="n">
        <v>846</v>
      </c>
      <c r="AL1220" s="145" t="s">
        <v>680</v>
      </c>
      <c r="AM1220" s="145" t="n">
        <v>8499</v>
      </c>
      <c r="AN1220" s="146"/>
    </row>
    <row collapsed="false" customFormat="false" customHeight="true" hidden="false" ht="15.75" outlineLevel="0" r="1221">
      <c r="A1221" s="55" t="n">
        <v>651</v>
      </c>
      <c r="B1221" s="55" t="n">
        <v>8647</v>
      </c>
      <c r="C1221" s="55" t="s">
        <v>820</v>
      </c>
      <c r="D1221" s="55" t="s">
        <v>750</v>
      </c>
      <c r="E1221" s="148" t="s">
        <v>824</v>
      </c>
      <c r="F1221" s="120" t="s">
        <v>823</v>
      </c>
      <c r="G1221" s="145" t="s">
        <v>859</v>
      </c>
      <c r="H1221" s="145" t="n">
        <v>46</v>
      </c>
      <c r="I1221" s="145"/>
      <c r="J1221" s="145"/>
      <c r="K1221" s="145" t="s">
        <v>52</v>
      </c>
      <c r="L1221" s="145" t="s">
        <v>52</v>
      </c>
      <c r="M1221" s="145" t="n">
        <v>4068</v>
      </c>
      <c r="N1221" s="145" t="n">
        <v>3921</v>
      </c>
      <c r="O1221" s="145" t="n">
        <v>345</v>
      </c>
      <c r="P1221" s="145" t="s">
        <v>680</v>
      </c>
      <c r="Q1221" s="145" t="n">
        <v>375</v>
      </c>
      <c r="R1221" s="145" t="s">
        <v>680</v>
      </c>
      <c r="S1221" s="145" t="n">
        <v>210</v>
      </c>
      <c r="T1221" s="145" t="s">
        <v>680</v>
      </c>
      <c r="U1221" s="145" t="n">
        <v>239</v>
      </c>
      <c r="V1221" s="145" t="s">
        <v>680</v>
      </c>
      <c r="W1221" s="145" t="n">
        <v>202</v>
      </c>
      <c r="X1221" s="145" t="s">
        <v>680</v>
      </c>
      <c r="Y1221" s="145" t="n">
        <v>178</v>
      </c>
      <c r="Z1221" s="145" t="s">
        <v>680</v>
      </c>
      <c r="AA1221" s="145" t="n">
        <v>163</v>
      </c>
      <c r="AB1221" s="145" t="s">
        <v>680</v>
      </c>
      <c r="AC1221" s="145" t="n">
        <v>158</v>
      </c>
      <c r="AD1221" s="145" t="s">
        <v>680</v>
      </c>
      <c r="AE1221" s="145" t="n">
        <v>235</v>
      </c>
      <c r="AF1221" s="145" t="s">
        <v>680</v>
      </c>
      <c r="AG1221" s="145" t="n">
        <v>551</v>
      </c>
      <c r="AH1221" s="145" t="s">
        <v>680</v>
      </c>
      <c r="AI1221" s="145" t="n">
        <v>605</v>
      </c>
      <c r="AJ1221" s="145" t="s">
        <v>680</v>
      </c>
      <c r="AK1221" s="145" t="n">
        <v>788</v>
      </c>
      <c r="AL1221" s="145" t="s">
        <v>680</v>
      </c>
      <c r="AM1221" s="145" t="n">
        <v>4049</v>
      </c>
      <c r="AN1221" s="146"/>
    </row>
    <row collapsed="false" customFormat="false" customHeight="false" hidden="false" ht="15.75" outlineLevel="0" r="1222">
      <c r="A1222" s="55"/>
      <c r="B1222" s="55"/>
      <c r="C1222" s="55"/>
      <c r="D1222" s="55"/>
      <c r="E1222" s="148"/>
      <c r="F1222" s="120"/>
      <c r="G1222" s="145"/>
      <c r="H1222" s="145"/>
      <c r="I1222" s="145"/>
      <c r="J1222" s="145"/>
      <c r="K1222" s="145"/>
      <c r="L1222" s="145"/>
      <c r="M1222" s="145"/>
      <c r="N1222" s="145"/>
      <c r="O1222" s="145"/>
      <c r="P1222" s="145" t="s">
        <v>680</v>
      </c>
      <c r="Q1222" s="145"/>
      <c r="R1222" s="145" t="s">
        <v>680</v>
      </c>
      <c r="S1222" s="145"/>
      <c r="T1222" s="145" t="s">
        <v>680</v>
      </c>
      <c r="U1222" s="145"/>
      <c r="V1222" s="145" t="s">
        <v>680</v>
      </c>
      <c r="W1222" s="145"/>
      <c r="X1222" s="145" t="s">
        <v>680</v>
      </c>
      <c r="Y1222" s="145"/>
      <c r="Z1222" s="145" t="s">
        <v>680</v>
      </c>
      <c r="AA1222" s="145"/>
      <c r="AB1222" s="145" t="s">
        <v>680</v>
      </c>
      <c r="AC1222" s="145"/>
      <c r="AD1222" s="145" t="s">
        <v>680</v>
      </c>
      <c r="AE1222" s="145"/>
      <c r="AF1222" s="145" t="s">
        <v>680</v>
      </c>
      <c r="AG1222" s="145"/>
      <c r="AH1222" s="145" t="s">
        <v>680</v>
      </c>
      <c r="AI1222" s="145"/>
      <c r="AJ1222" s="145" t="s">
        <v>680</v>
      </c>
      <c r="AK1222" s="145"/>
      <c r="AL1222" s="145" t="s">
        <v>680</v>
      </c>
      <c r="AM1222" s="145" t="n">
        <v>0</v>
      </c>
      <c r="AN1222" s="146"/>
    </row>
    <row collapsed="false" customFormat="false" customHeight="true" hidden="false" ht="15.75" outlineLevel="0" r="1223">
      <c r="A1223" s="55" t="n">
        <v>652</v>
      </c>
      <c r="B1223" s="55" t="n">
        <v>8648</v>
      </c>
      <c r="C1223" s="55" t="s">
        <v>820</v>
      </c>
      <c r="D1223" s="55" t="s">
        <v>750</v>
      </c>
      <c r="E1223" s="148" t="s">
        <v>824</v>
      </c>
      <c r="F1223" s="120" t="s">
        <v>823</v>
      </c>
      <c r="G1223" s="145" t="s">
        <v>859</v>
      </c>
      <c r="H1223" s="145" t="n">
        <v>46</v>
      </c>
      <c r="I1223" s="145"/>
      <c r="J1223" s="145"/>
      <c r="K1223" s="145" t="s">
        <v>52</v>
      </c>
      <c r="L1223" s="145" t="s">
        <v>52</v>
      </c>
      <c r="M1223" s="145" t="n">
        <v>4224</v>
      </c>
      <c r="N1223" s="145" t="n">
        <v>4638</v>
      </c>
      <c r="O1223" s="145" t="n">
        <v>405</v>
      </c>
      <c r="P1223" s="145" t="s">
        <v>680</v>
      </c>
      <c r="Q1223" s="145" t="n">
        <v>494</v>
      </c>
      <c r="R1223" s="145" t="s">
        <v>680</v>
      </c>
      <c r="S1223" s="145" t="n">
        <v>345</v>
      </c>
      <c r="T1223" s="145" t="s">
        <v>680</v>
      </c>
      <c r="U1223" s="145" t="n">
        <v>447</v>
      </c>
      <c r="V1223" s="145" t="s">
        <v>680</v>
      </c>
      <c r="W1223" s="145" t="n">
        <v>291</v>
      </c>
      <c r="X1223" s="145" t="s">
        <v>680</v>
      </c>
      <c r="Y1223" s="145" t="n">
        <v>372</v>
      </c>
      <c r="Z1223" s="145" t="s">
        <v>680</v>
      </c>
      <c r="AA1223" s="145" t="n">
        <v>340</v>
      </c>
      <c r="AB1223" s="145" t="s">
        <v>680</v>
      </c>
      <c r="AC1223" s="145" t="n">
        <v>495</v>
      </c>
      <c r="AD1223" s="145" t="s">
        <v>680</v>
      </c>
      <c r="AE1223" s="145" t="n">
        <v>399</v>
      </c>
      <c r="AF1223" s="145" t="s">
        <v>680</v>
      </c>
      <c r="AG1223" s="145" t="n">
        <v>376</v>
      </c>
      <c r="AH1223" s="145" t="s">
        <v>680</v>
      </c>
      <c r="AI1223" s="145" t="n">
        <v>336</v>
      </c>
      <c r="AJ1223" s="145" t="s">
        <v>680</v>
      </c>
      <c r="AK1223" s="145" t="n">
        <v>447</v>
      </c>
      <c r="AL1223" s="145" t="s">
        <v>680</v>
      </c>
      <c r="AM1223" s="145" t="n">
        <v>4747</v>
      </c>
      <c r="AN1223" s="146"/>
    </row>
    <row collapsed="false" customFormat="false" customHeight="false" hidden="false" ht="15.75" outlineLevel="0" r="1224">
      <c r="A1224" s="55"/>
      <c r="B1224" s="55"/>
      <c r="C1224" s="55"/>
      <c r="D1224" s="55"/>
      <c r="E1224" s="148"/>
      <c r="F1224" s="120"/>
      <c r="G1224" s="145"/>
      <c r="H1224" s="145"/>
      <c r="I1224" s="145"/>
      <c r="J1224" s="145"/>
      <c r="K1224" s="145"/>
      <c r="L1224" s="145"/>
      <c r="M1224" s="145"/>
      <c r="N1224" s="145"/>
      <c r="O1224" s="145"/>
      <c r="P1224" s="145" t="s">
        <v>680</v>
      </c>
      <c r="Q1224" s="145"/>
      <c r="R1224" s="145" t="s">
        <v>680</v>
      </c>
      <c r="S1224" s="145"/>
      <c r="T1224" s="145" t="s">
        <v>680</v>
      </c>
      <c r="U1224" s="145"/>
      <c r="V1224" s="145" t="s">
        <v>680</v>
      </c>
      <c r="W1224" s="145"/>
      <c r="X1224" s="145" t="s">
        <v>680</v>
      </c>
      <c r="Y1224" s="145"/>
      <c r="Z1224" s="145" t="s">
        <v>680</v>
      </c>
      <c r="AA1224" s="145"/>
      <c r="AB1224" s="145" t="s">
        <v>680</v>
      </c>
      <c r="AC1224" s="145"/>
      <c r="AD1224" s="145" t="s">
        <v>680</v>
      </c>
      <c r="AE1224" s="145"/>
      <c r="AF1224" s="145" t="s">
        <v>680</v>
      </c>
      <c r="AG1224" s="145"/>
      <c r="AH1224" s="145" t="s">
        <v>680</v>
      </c>
      <c r="AI1224" s="145"/>
      <c r="AJ1224" s="145" t="s">
        <v>680</v>
      </c>
      <c r="AK1224" s="145"/>
      <c r="AL1224" s="145" t="s">
        <v>680</v>
      </c>
      <c r="AM1224" s="145" t="n">
        <v>0</v>
      </c>
      <c r="AN1224" s="146"/>
    </row>
    <row collapsed="false" customFormat="false" customHeight="true" hidden="false" ht="15.75" outlineLevel="0" r="1225">
      <c r="A1225" s="55" t="n">
        <v>653</v>
      </c>
      <c r="B1225" s="55" t="n">
        <v>8649</v>
      </c>
      <c r="C1225" s="55" t="s">
        <v>820</v>
      </c>
      <c r="D1225" s="55" t="s">
        <v>750</v>
      </c>
      <c r="E1225" s="148" t="s">
        <v>822</v>
      </c>
      <c r="F1225" s="120" t="s">
        <v>823</v>
      </c>
      <c r="G1225" s="145"/>
      <c r="H1225" s="145"/>
      <c r="I1225" s="145"/>
      <c r="J1225" s="145"/>
      <c r="K1225" s="145" t="s">
        <v>52</v>
      </c>
      <c r="L1225" s="145" t="s">
        <v>52</v>
      </c>
      <c r="M1225" s="145" t="n">
        <v>15040</v>
      </c>
      <c r="N1225" s="145" t="n">
        <v>14300</v>
      </c>
      <c r="O1225" s="145" t="n">
        <v>2161</v>
      </c>
      <c r="P1225" s="145" t="s">
        <v>680</v>
      </c>
      <c r="Q1225" s="145" t="n">
        <v>1940</v>
      </c>
      <c r="R1225" s="145" t="s">
        <v>680</v>
      </c>
      <c r="S1225" s="145" t="n">
        <v>1315</v>
      </c>
      <c r="T1225" s="145" t="s">
        <v>680</v>
      </c>
      <c r="U1225" s="145" t="n">
        <v>1788</v>
      </c>
      <c r="V1225" s="145" t="s">
        <v>680</v>
      </c>
      <c r="W1225" s="145" t="n">
        <v>262</v>
      </c>
      <c r="X1225" s="145" t="s">
        <v>680</v>
      </c>
      <c r="Y1225" s="145" t="n">
        <v>1225</v>
      </c>
      <c r="Z1225" s="145" t="s">
        <v>680</v>
      </c>
      <c r="AA1225" s="145" t="n">
        <v>1071</v>
      </c>
      <c r="AB1225" s="145" t="s">
        <v>680</v>
      </c>
      <c r="AC1225" s="145" t="n">
        <v>1022</v>
      </c>
      <c r="AD1225" s="145" t="s">
        <v>680</v>
      </c>
      <c r="AE1225" s="145" t="n">
        <v>1357</v>
      </c>
      <c r="AF1225" s="145" t="s">
        <v>680</v>
      </c>
      <c r="AG1225" s="145" t="n">
        <v>1712</v>
      </c>
      <c r="AH1225" s="145" t="s">
        <v>680</v>
      </c>
      <c r="AI1225" s="145" t="n">
        <v>1811</v>
      </c>
      <c r="AJ1225" s="145" t="s">
        <v>680</v>
      </c>
      <c r="AK1225" s="145" t="n">
        <v>2142</v>
      </c>
      <c r="AL1225" s="145" t="s">
        <v>680</v>
      </c>
      <c r="AM1225" s="145" t="n">
        <v>17806</v>
      </c>
      <c r="AN1225" s="146"/>
    </row>
    <row collapsed="false" customFormat="false" customHeight="false" hidden="false" ht="15.75" outlineLevel="0" r="1226">
      <c r="A1226" s="55"/>
      <c r="B1226" s="55"/>
      <c r="C1226" s="55"/>
      <c r="D1226" s="55"/>
      <c r="E1226" s="148" t="s">
        <v>824</v>
      </c>
      <c r="F1226" s="120" t="s">
        <v>823</v>
      </c>
      <c r="G1226" s="145" t="s">
        <v>859</v>
      </c>
      <c r="H1226" s="145" t="n">
        <v>290</v>
      </c>
      <c r="I1226" s="145"/>
      <c r="J1226" s="145"/>
      <c r="K1226" s="145" t="s">
        <v>52</v>
      </c>
      <c r="L1226" s="145" t="s">
        <v>52</v>
      </c>
      <c r="M1226" s="145" t="n">
        <v>19417</v>
      </c>
      <c r="N1226" s="145" t="n">
        <v>22005</v>
      </c>
      <c r="O1226" s="145" t="n">
        <v>1230</v>
      </c>
      <c r="P1226" s="145" t="s">
        <v>680</v>
      </c>
      <c r="Q1226" s="145" t="n">
        <v>1220</v>
      </c>
      <c r="R1226" s="145" t="s">
        <v>680</v>
      </c>
      <c r="S1226" s="145" t="n">
        <v>980</v>
      </c>
      <c r="T1226" s="145" t="s">
        <v>680</v>
      </c>
      <c r="U1226" s="145" t="n">
        <v>660</v>
      </c>
      <c r="V1226" s="145" t="s">
        <v>680</v>
      </c>
      <c r="W1226" s="145" t="n">
        <v>60</v>
      </c>
      <c r="X1226" s="145" t="s">
        <v>680</v>
      </c>
      <c r="Y1226" s="145" t="n">
        <v>270</v>
      </c>
      <c r="Z1226" s="145" t="s">
        <v>680</v>
      </c>
      <c r="AA1226" s="145" t="n">
        <v>240</v>
      </c>
      <c r="AB1226" s="145" t="s">
        <v>680</v>
      </c>
      <c r="AC1226" s="145" t="n">
        <v>240</v>
      </c>
      <c r="AD1226" s="145" t="s">
        <v>680</v>
      </c>
      <c r="AE1226" s="145" t="n">
        <v>280</v>
      </c>
      <c r="AF1226" s="145" t="s">
        <v>680</v>
      </c>
      <c r="AG1226" s="145" t="n">
        <v>290</v>
      </c>
      <c r="AH1226" s="145" t="s">
        <v>680</v>
      </c>
      <c r="AI1226" s="145" t="n">
        <v>260</v>
      </c>
      <c r="AJ1226" s="145" t="s">
        <v>680</v>
      </c>
      <c r="AK1226" s="145" t="n">
        <v>280</v>
      </c>
      <c r="AL1226" s="145" t="s">
        <v>680</v>
      </c>
      <c r="AM1226" s="145" t="n">
        <v>6010</v>
      </c>
      <c r="AN1226" s="146"/>
    </row>
    <row collapsed="false" customFormat="false" customHeight="true" hidden="false" ht="15.75" outlineLevel="0" r="1227">
      <c r="A1227" s="55" t="n">
        <v>654</v>
      </c>
      <c r="B1227" s="55" t="n">
        <v>8650</v>
      </c>
      <c r="C1227" s="55" t="s">
        <v>820</v>
      </c>
      <c r="D1227" s="55" t="s">
        <v>750</v>
      </c>
      <c r="E1227" s="148" t="s">
        <v>824</v>
      </c>
      <c r="F1227" s="120" t="s">
        <v>823</v>
      </c>
      <c r="G1227" s="145" t="s">
        <v>949</v>
      </c>
      <c r="H1227" s="145" t="n">
        <v>55</v>
      </c>
      <c r="I1227" s="145"/>
      <c r="J1227" s="145"/>
      <c r="K1227" s="145" t="s">
        <v>52</v>
      </c>
      <c r="L1227" s="145" t="s">
        <v>52</v>
      </c>
      <c r="M1227" s="145" t="n">
        <v>2726</v>
      </c>
      <c r="N1227" s="145" t="n">
        <v>2782</v>
      </c>
      <c r="O1227" s="145" t="n">
        <v>246</v>
      </c>
      <c r="P1227" s="145" t="s">
        <v>680</v>
      </c>
      <c r="Q1227" s="145" t="n">
        <v>258</v>
      </c>
      <c r="R1227" s="145" t="s">
        <v>680</v>
      </c>
      <c r="S1227" s="145" t="n">
        <v>194</v>
      </c>
      <c r="T1227" s="145" t="s">
        <v>680</v>
      </c>
      <c r="U1227" s="145" t="n">
        <v>264</v>
      </c>
      <c r="V1227" s="145" t="s">
        <v>680</v>
      </c>
      <c r="W1227" s="145" t="n">
        <v>247</v>
      </c>
      <c r="X1227" s="145" t="s">
        <v>680</v>
      </c>
      <c r="Y1227" s="145" t="n">
        <v>273</v>
      </c>
      <c r="Z1227" s="145" t="s">
        <v>680</v>
      </c>
      <c r="AA1227" s="145" t="n">
        <v>200</v>
      </c>
      <c r="AB1227" s="145" t="s">
        <v>680</v>
      </c>
      <c r="AC1227" s="145" t="n">
        <v>162</v>
      </c>
      <c r="AD1227" s="145" t="s">
        <v>680</v>
      </c>
      <c r="AE1227" s="145" t="n">
        <v>144</v>
      </c>
      <c r="AF1227" s="145" t="s">
        <v>680</v>
      </c>
      <c r="AG1227" s="145" t="n">
        <v>155</v>
      </c>
      <c r="AH1227" s="145" t="s">
        <v>680</v>
      </c>
      <c r="AI1227" s="145" t="n">
        <v>225</v>
      </c>
      <c r="AJ1227" s="145" t="s">
        <v>680</v>
      </c>
      <c r="AK1227" s="145" t="n">
        <v>265</v>
      </c>
      <c r="AL1227" s="145" t="s">
        <v>680</v>
      </c>
      <c r="AM1227" s="145" t="n">
        <v>2633</v>
      </c>
      <c r="AN1227" s="146"/>
    </row>
    <row collapsed="false" customFormat="false" customHeight="false" hidden="false" ht="15.75" outlineLevel="0" r="1228">
      <c r="A1228" s="55"/>
      <c r="B1228" s="55"/>
      <c r="C1228" s="55"/>
      <c r="D1228" s="55"/>
      <c r="E1228" s="148"/>
      <c r="F1228" s="120"/>
      <c r="G1228" s="145"/>
      <c r="H1228" s="145"/>
      <c r="I1228" s="145"/>
      <c r="J1228" s="145"/>
      <c r="K1228" s="145"/>
      <c r="L1228" s="145"/>
      <c r="M1228" s="145"/>
      <c r="N1228" s="145"/>
      <c r="O1228" s="145"/>
      <c r="P1228" s="145" t="s">
        <v>680</v>
      </c>
      <c r="Q1228" s="145"/>
      <c r="R1228" s="145" t="s">
        <v>680</v>
      </c>
      <c r="S1228" s="145"/>
      <c r="T1228" s="145" t="s">
        <v>680</v>
      </c>
      <c r="U1228" s="145"/>
      <c r="V1228" s="145" t="s">
        <v>680</v>
      </c>
      <c r="W1228" s="145"/>
      <c r="X1228" s="145" t="s">
        <v>680</v>
      </c>
      <c r="Y1228" s="145"/>
      <c r="Z1228" s="145" t="s">
        <v>680</v>
      </c>
      <c r="AA1228" s="145"/>
      <c r="AB1228" s="145" t="s">
        <v>680</v>
      </c>
      <c r="AC1228" s="145"/>
      <c r="AD1228" s="145" t="s">
        <v>680</v>
      </c>
      <c r="AE1228" s="145"/>
      <c r="AF1228" s="145" t="s">
        <v>680</v>
      </c>
      <c r="AG1228" s="145"/>
      <c r="AH1228" s="145" t="s">
        <v>680</v>
      </c>
      <c r="AI1228" s="145"/>
      <c r="AJ1228" s="145" t="s">
        <v>680</v>
      </c>
      <c r="AK1228" s="145"/>
      <c r="AL1228" s="145" t="s">
        <v>680</v>
      </c>
      <c r="AM1228" s="145" t="n">
        <v>0</v>
      </c>
      <c r="AN1228" s="146"/>
    </row>
    <row collapsed="false" customFormat="false" customHeight="true" hidden="false" ht="15.75" outlineLevel="0" r="1229">
      <c r="A1229" s="55" t="n">
        <v>655</v>
      </c>
      <c r="B1229" s="55" t="n">
        <v>8651</v>
      </c>
      <c r="C1229" s="55" t="s">
        <v>820</v>
      </c>
      <c r="D1229" s="55" t="s">
        <v>750</v>
      </c>
      <c r="E1229" s="148" t="s">
        <v>824</v>
      </c>
      <c r="F1229" s="120" t="s">
        <v>823</v>
      </c>
      <c r="G1229" s="145" t="s">
        <v>949</v>
      </c>
      <c r="H1229" s="145" t="n">
        <v>55</v>
      </c>
      <c r="I1229" s="145"/>
      <c r="J1229" s="145"/>
      <c r="K1229" s="145" t="s">
        <v>52</v>
      </c>
      <c r="L1229" s="145" t="s">
        <v>52</v>
      </c>
      <c r="M1229" s="145" t="n">
        <v>940</v>
      </c>
      <c r="N1229" s="145" t="n">
        <v>2890</v>
      </c>
      <c r="O1229" s="145" t="n">
        <v>386</v>
      </c>
      <c r="P1229" s="145" t="s">
        <v>680</v>
      </c>
      <c r="Q1229" s="145" t="n">
        <v>97</v>
      </c>
      <c r="R1229" s="145" t="s">
        <v>680</v>
      </c>
      <c r="S1229" s="145" t="n">
        <v>166</v>
      </c>
      <c r="T1229" s="145" t="s">
        <v>680</v>
      </c>
      <c r="U1229" s="145" t="n">
        <v>257</v>
      </c>
      <c r="V1229" s="145" t="s">
        <v>680</v>
      </c>
      <c r="W1229" s="145" t="n">
        <v>113</v>
      </c>
      <c r="X1229" s="145" t="s">
        <v>680</v>
      </c>
      <c r="Y1229" s="145" t="n">
        <v>37</v>
      </c>
      <c r="Z1229" s="145" t="s">
        <v>680</v>
      </c>
      <c r="AA1229" s="145" t="n">
        <v>31</v>
      </c>
      <c r="AB1229" s="145" t="s">
        <v>680</v>
      </c>
      <c r="AC1229" s="145" t="n">
        <v>54</v>
      </c>
      <c r="AD1229" s="145" t="s">
        <v>680</v>
      </c>
      <c r="AE1229" s="145" t="n">
        <v>66</v>
      </c>
      <c r="AF1229" s="145" t="s">
        <v>680</v>
      </c>
      <c r="AG1229" s="145" t="n">
        <v>45</v>
      </c>
      <c r="AH1229" s="145" t="s">
        <v>680</v>
      </c>
      <c r="AI1229" s="145" t="n">
        <v>74</v>
      </c>
      <c r="AJ1229" s="145" t="s">
        <v>680</v>
      </c>
      <c r="AK1229" s="145" t="n">
        <v>76</v>
      </c>
      <c r="AL1229" s="145" t="s">
        <v>680</v>
      </c>
      <c r="AM1229" s="145" t="n">
        <v>1402</v>
      </c>
      <c r="AN1229" s="146"/>
    </row>
    <row collapsed="false" customFormat="false" customHeight="false" hidden="false" ht="15.75" outlineLevel="0" r="1230">
      <c r="A1230" s="55"/>
      <c r="B1230" s="55"/>
      <c r="C1230" s="55"/>
      <c r="D1230" s="55"/>
      <c r="E1230" s="148"/>
      <c r="F1230" s="120"/>
      <c r="G1230" s="145"/>
      <c r="H1230" s="145"/>
      <c r="I1230" s="145"/>
      <c r="J1230" s="145"/>
      <c r="K1230" s="145"/>
      <c r="L1230" s="145"/>
      <c r="M1230" s="145"/>
      <c r="N1230" s="145"/>
      <c r="O1230" s="145"/>
      <c r="P1230" s="145" t="s">
        <v>680</v>
      </c>
      <c r="Q1230" s="145"/>
      <c r="R1230" s="145" t="s">
        <v>680</v>
      </c>
      <c r="S1230" s="145"/>
      <c r="T1230" s="145" t="s">
        <v>680</v>
      </c>
      <c r="U1230" s="145"/>
      <c r="V1230" s="145" t="s">
        <v>680</v>
      </c>
      <c r="W1230" s="145"/>
      <c r="X1230" s="145" t="s">
        <v>680</v>
      </c>
      <c r="Y1230" s="145"/>
      <c r="Z1230" s="145" t="s">
        <v>680</v>
      </c>
      <c r="AA1230" s="145"/>
      <c r="AB1230" s="145" t="s">
        <v>680</v>
      </c>
      <c r="AC1230" s="145"/>
      <c r="AD1230" s="145" t="s">
        <v>680</v>
      </c>
      <c r="AE1230" s="145"/>
      <c r="AF1230" s="145" t="s">
        <v>680</v>
      </c>
      <c r="AG1230" s="145"/>
      <c r="AH1230" s="145" t="s">
        <v>680</v>
      </c>
      <c r="AI1230" s="145"/>
      <c r="AJ1230" s="145" t="s">
        <v>680</v>
      </c>
      <c r="AK1230" s="145"/>
      <c r="AL1230" s="145" t="s">
        <v>680</v>
      </c>
      <c r="AM1230" s="145" t="n">
        <v>0</v>
      </c>
      <c r="AN1230" s="146"/>
    </row>
    <row collapsed="false" customFormat="false" customHeight="true" hidden="false" ht="15.75" outlineLevel="0" r="1231">
      <c r="A1231" s="55" t="n">
        <v>656</v>
      </c>
      <c r="B1231" s="55" t="n">
        <v>8652</v>
      </c>
      <c r="C1231" s="55" t="s">
        <v>820</v>
      </c>
      <c r="D1231" s="55" t="s">
        <v>750</v>
      </c>
      <c r="E1231" s="148" t="s">
        <v>824</v>
      </c>
      <c r="F1231" s="120" t="s">
        <v>823</v>
      </c>
      <c r="G1231" s="145" t="s">
        <v>949</v>
      </c>
      <c r="H1231" s="145" t="n">
        <v>30</v>
      </c>
      <c r="I1231" s="145"/>
      <c r="J1231" s="145"/>
      <c r="K1231" s="145" t="s">
        <v>52</v>
      </c>
      <c r="L1231" s="145" t="s">
        <v>52</v>
      </c>
      <c r="M1231" s="145" t="n">
        <v>4368</v>
      </c>
      <c r="N1231" s="145" t="n">
        <v>4221</v>
      </c>
      <c r="O1231" s="145" t="n">
        <v>250</v>
      </c>
      <c r="P1231" s="145" t="s">
        <v>680</v>
      </c>
      <c r="Q1231" s="145" t="n">
        <v>263</v>
      </c>
      <c r="R1231" s="145" t="s">
        <v>680</v>
      </c>
      <c r="S1231" s="145" t="n">
        <v>234</v>
      </c>
      <c r="T1231" s="145" t="s">
        <v>680</v>
      </c>
      <c r="U1231" s="145" t="n">
        <v>237</v>
      </c>
      <c r="V1231" s="145" t="s">
        <v>680</v>
      </c>
      <c r="W1231" s="145" t="n">
        <v>256</v>
      </c>
      <c r="X1231" s="145" t="s">
        <v>680</v>
      </c>
      <c r="Y1231" s="145" t="n">
        <v>301</v>
      </c>
      <c r="Z1231" s="145" t="s">
        <v>680</v>
      </c>
      <c r="AA1231" s="145" t="n">
        <v>151</v>
      </c>
      <c r="AB1231" s="145" t="s">
        <v>680</v>
      </c>
      <c r="AC1231" s="145" t="n">
        <v>18</v>
      </c>
      <c r="AD1231" s="145" t="s">
        <v>680</v>
      </c>
      <c r="AE1231" s="145" t="n">
        <v>24</v>
      </c>
      <c r="AF1231" s="145" t="s">
        <v>680</v>
      </c>
      <c r="AG1231" s="145" t="n">
        <v>27</v>
      </c>
      <c r="AH1231" s="145" t="s">
        <v>680</v>
      </c>
      <c r="AI1231" s="145" t="n">
        <v>203</v>
      </c>
      <c r="AJ1231" s="145" t="s">
        <v>680</v>
      </c>
      <c r="AK1231" s="145" t="n">
        <v>75</v>
      </c>
      <c r="AL1231" s="145" t="s">
        <v>680</v>
      </c>
      <c r="AM1231" s="145" t="n">
        <v>2039</v>
      </c>
      <c r="AN1231" s="146"/>
    </row>
    <row collapsed="false" customFormat="false" customHeight="false" hidden="false" ht="15.75" outlineLevel="0" r="1232">
      <c r="A1232" s="55"/>
      <c r="B1232" s="55"/>
      <c r="C1232" s="55"/>
      <c r="D1232" s="55"/>
      <c r="E1232" s="148"/>
      <c r="F1232" s="120"/>
      <c r="G1232" s="145"/>
      <c r="H1232" s="145"/>
      <c r="I1232" s="145"/>
      <c r="J1232" s="145"/>
      <c r="K1232" s="145"/>
      <c r="L1232" s="145"/>
      <c r="M1232" s="145"/>
      <c r="N1232" s="145"/>
      <c r="O1232" s="145"/>
      <c r="P1232" s="145" t="s">
        <v>680</v>
      </c>
      <c r="Q1232" s="145"/>
      <c r="R1232" s="145" t="s">
        <v>680</v>
      </c>
      <c r="S1232" s="145"/>
      <c r="T1232" s="145" t="s">
        <v>680</v>
      </c>
      <c r="U1232" s="145"/>
      <c r="V1232" s="145" t="s">
        <v>680</v>
      </c>
      <c r="W1232" s="145"/>
      <c r="X1232" s="145" t="s">
        <v>680</v>
      </c>
      <c r="Y1232" s="145"/>
      <c r="Z1232" s="145" t="s">
        <v>680</v>
      </c>
      <c r="AA1232" s="145"/>
      <c r="AB1232" s="145" t="s">
        <v>680</v>
      </c>
      <c r="AC1232" s="145"/>
      <c r="AD1232" s="145" t="s">
        <v>680</v>
      </c>
      <c r="AE1232" s="145"/>
      <c r="AF1232" s="145" t="s">
        <v>680</v>
      </c>
      <c r="AG1232" s="145"/>
      <c r="AH1232" s="145" t="s">
        <v>680</v>
      </c>
      <c r="AI1232" s="145"/>
      <c r="AJ1232" s="145" t="s">
        <v>680</v>
      </c>
      <c r="AK1232" s="145"/>
      <c r="AL1232" s="145" t="s">
        <v>680</v>
      </c>
      <c r="AM1232" s="145" t="n">
        <v>0</v>
      </c>
      <c r="AN1232" s="146"/>
    </row>
    <row collapsed="false" customFormat="false" customHeight="true" hidden="false" ht="15.75" outlineLevel="0" r="1233">
      <c r="A1233" s="55" t="n">
        <v>657</v>
      </c>
      <c r="B1233" s="55" t="n">
        <v>8653</v>
      </c>
      <c r="C1233" s="55" t="s">
        <v>820</v>
      </c>
      <c r="D1233" s="55" t="s">
        <v>750</v>
      </c>
      <c r="E1233" s="148" t="s">
        <v>824</v>
      </c>
      <c r="F1233" s="120" t="s">
        <v>823</v>
      </c>
      <c r="G1233" s="145" t="s">
        <v>949</v>
      </c>
      <c r="H1233" s="145" t="n">
        <v>56</v>
      </c>
      <c r="I1233" s="145"/>
      <c r="J1233" s="145"/>
      <c r="K1233" s="145" t="s">
        <v>52</v>
      </c>
      <c r="L1233" s="145" t="s">
        <v>52</v>
      </c>
      <c r="M1233" s="145" t="n">
        <v>64318</v>
      </c>
      <c r="N1233" s="145" t="n">
        <v>73490</v>
      </c>
      <c r="O1233" s="145" t="n">
        <v>7189</v>
      </c>
      <c r="P1233" s="145" t="s">
        <v>680</v>
      </c>
      <c r="Q1233" s="145" t="n">
        <v>7838</v>
      </c>
      <c r="R1233" s="145" t="s">
        <v>680</v>
      </c>
      <c r="S1233" s="145" t="n">
        <v>5411</v>
      </c>
      <c r="T1233" s="145" t="s">
        <v>680</v>
      </c>
      <c r="U1233" s="145" t="n">
        <v>6722</v>
      </c>
      <c r="V1233" s="145" t="s">
        <v>680</v>
      </c>
      <c r="W1233" s="145" t="n">
        <v>6765</v>
      </c>
      <c r="X1233" s="145" t="s">
        <v>680</v>
      </c>
      <c r="Y1233" s="145" t="n">
        <v>5447</v>
      </c>
      <c r="Z1233" s="145" t="s">
        <v>680</v>
      </c>
      <c r="AA1233" s="145" t="n">
        <v>4610</v>
      </c>
      <c r="AB1233" s="145" t="s">
        <v>680</v>
      </c>
      <c r="AC1233" s="145" t="n">
        <v>4432</v>
      </c>
      <c r="AD1233" s="145" t="s">
        <v>680</v>
      </c>
      <c r="AE1233" s="145" t="n">
        <v>6176</v>
      </c>
      <c r="AF1233" s="145" t="s">
        <v>680</v>
      </c>
      <c r="AG1233" s="145" t="n">
        <v>6543</v>
      </c>
      <c r="AH1233" s="145" t="s">
        <v>680</v>
      </c>
      <c r="AI1233" s="145" t="n">
        <v>6310</v>
      </c>
      <c r="AJ1233" s="145" t="s">
        <v>680</v>
      </c>
      <c r="AK1233" s="145" t="n">
        <v>7106</v>
      </c>
      <c r="AL1233" s="145" t="s">
        <v>680</v>
      </c>
      <c r="AM1233" s="145" t="n">
        <v>74549</v>
      </c>
      <c r="AN1233" s="146"/>
    </row>
    <row collapsed="false" customFormat="false" customHeight="false" hidden="false" ht="15.75" outlineLevel="0" r="1234">
      <c r="A1234" s="55"/>
      <c r="B1234" s="55"/>
      <c r="C1234" s="55"/>
      <c r="D1234" s="55"/>
      <c r="E1234" s="148"/>
      <c r="F1234" s="120"/>
      <c r="G1234" s="145"/>
      <c r="H1234" s="145"/>
      <c r="I1234" s="145"/>
      <c r="J1234" s="145"/>
      <c r="K1234" s="145"/>
      <c r="L1234" s="145"/>
      <c r="M1234" s="145"/>
      <c r="N1234" s="145"/>
      <c r="O1234" s="145"/>
      <c r="P1234" s="145" t="s">
        <v>680</v>
      </c>
      <c r="Q1234" s="145"/>
      <c r="R1234" s="145" t="s">
        <v>680</v>
      </c>
      <c r="S1234" s="145"/>
      <c r="T1234" s="145" t="s">
        <v>680</v>
      </c>
      <c r="U1234" s="145"/>
      <c r="V1234" s="145" t="s">
        <v>680</v>
      </c>
      <c r="W1234" s="145"/>
      <c r="X1234" s="145" t="s">
        <v>680</v>
      </c>
      <c r="Y1234" s="145"/>
      <c r="Z1234" s="145" t="s">
        <v>680</v>
      </c>
      <c r="AA1234" s="145"/>
      <c r="AB1234" s="145" t="s">
        <v>680</v>
      </c>
      <c r="AC1234" s="145"/>
      <c r="AD1234" s="145" t="s">
        <v>680</v>
      </c>
      <c r="AE1234" s="145"/>
      <c r="AF1234" s="145" t="s">
        <v>680</v>
      </c>
      <c r="AG1234" s="145"/>
      <c r="AH1234" s="145" t="s">
        <v>680</v>
      </c>
      <c r="AI1234" s="145"/>
      <c r="AJ1234" s="145" t="s">
        <v>680</v>
      </c>
      <c r="AK1234" s="145"/>
      <c r="AL1234" s="145" t="s">
        <v>680</v>
      </c>
      <c r="AM1234" s="145" t="n">
        <v>0</v>
      </c>
      <c r="AN1234" s="146"/>
    </row>
    <row collapsed="false" customFormat="false" customHeight="true" hidden="false" ht="15.75" outlineLevel="0" r="1235">
      <c r="A1235" s="55" t="n">
        <v>658</v>
      </c>
      <c r="B1235" s="55" t="n">
        <v>8654</v>
      </c>
      <c r="C1235" s="55" t="s">
        <v>820</v>
      </c>
      <c r="D1235" s="55" t="s">
        <v>750</v>
      </c>
      <c r="E1235" s="148" t="s">
        <v>822</v>
      </c>
      <c r="F1235" s="120" t="s">
        <v>823</v>
      </c>
      <c r="G1235" s="145"/>
      <c r="H1235" s="145"/>
      <c r="I1235" s="145"/>
      <c r="J1235" s="145"/>
      <c r="K1235" s="145" t="s">
        <v>52</v>
      </c>
      <c r="L1235" s="145" t="s">
        <v>52</v>
      </c>
      <c r="M1235" s="145" t="n">
        <v>25157</v>
      </c>
      <c r="N1235" s="145" t="n">
        <v>23903</v>
      </c>
      <c r="O1235" s="145" t="n">
        <v>2167</v>
      </c>
      <c r="P1235" s="145" t="s">
        <v>680</v>
      </c>
      <c r="Q1235" s="145" t="n">
        <v>2428</v>
      </c>
      <c r="R1235" s="145" t="s">
        <v>680</v>
      </c>
      <c r="S1235" s="145" t="n">
        <v>1689</v>
      </c>
      <c r="T1235" s="145" t="s">
        <v>680</v>
      </c>
      <c r="U1235" s="145" t="n">
        <v>1878</v>
      </c>
      <c r="V1235" s="145" t="s">
        <v>680</v>
      </c>
      <c r="W1235" s="145" t="n">
        <v>2551</v>
      </c>
      <c r="X1235" s="145" t="s">
        <v>680</v>
      </c>
      <c r="Y1235" s="145" t="n">
        <v>1119</v>
      </c>
      <c r="Z1235" s="145" t="s">
        <v>680</v>
      </c>
      <c r="AA1235" s="145" t="n">
        <v>827</v>
      </c>
      <c r="AB1235" s="145" t="s">
        <v>680</v>
      </c>
      <c r="AC1235" s="145" t="n">
        <v>713</v>
      </c>
      <c r="AD1235" s="145" t="s">
        <v>680</v>
      </c>
      <c r="AE1235" s="145" t="n">
        <v>727</v>
      </c>
      <c r="AF1235" s="145" t="s">
        <v>680</v>
      </c>
      <c r="AG1235" s="145" t="n">
        <v>708</v>
      </c>
      <c r="AH1235" s="145" t="s">
        <v>680</v>
      </c>
      <c r="AI1235" s="145" t="n">
        <v>786</v>
      </c>
      <c r="AJ1235" s="145" t="s">
        <v>680</v>
      </c>
      <c r="AK1235" s="145" t="n">
        <v>871</v>
      </c>
      <c r="AL1235" s="145" t="s">
        <v>680</v>
      </c>
      <c r="AM1235" s="145" t="n">
        <v>16464</v>
      </c>
      <c r="AN1235" s="146"/>
    </row>
    <row collapsed="false" customFormat="false" customHeight="false" hidden="false" ht="15.75" outlineLevel="0" r="1236">
      <c r="A1236" s="55"/>
      <c r="B1236" s="55"/>
      <c r="C1236" s="55"/>
      <c r="D1236" s="55"/>
      <c r="E1236" s="148" t="s">
        <v>824</v>
      </c>
      <c r="F1236" s="120" t="s">
        <v>823</v>
      </c>
      <c r="G1236" s="145" t="s">
        <v>872</v>
      </c>
      <c r="H1236" s="145" t="n">
        <v>320</v>
      </c>
      <c r="I1236" s="145"/>
      <c r="J1236" s="145"/>
      <c r="K1236" s="145" t="s">
        <v>52</v>
      </c>
      <c r="L1236" s="145" t="s">
        <v>52</v>
      </c>
      <c r="M1236" s="145" t="n">
        <v>22654</v>
      </c>
      <c r="N1236" s="145" t="n">
        <v>22628</v>
      </c>
      <c r="O1236" s="145" t="n">
        <v>1814</v>
      </c>
      <c r="P1236" s="145" t="s">
        <v>680</v>
      </c>
      <c r="Q1236" s="145" t="n">
        <v>2102</v>
      </c>
      <c r="R1236" s="145" t="s">
        <v>680</v>
      </c>
      <c r="S1236" s="145" t="n">
        <v>1638</v>
      </c>
      <c r="T1236" s="145" t="s">
        <v>680</v>
      </c>
      <c r="U1236" s="145" t="n">
        <v>2363</v>
      </c>
      <c r="V1236" s="145" t="s">
        <v>680</v>
      </c>
      <c r="W1236" s="145" t="n">
        <v>1859</v>
      </c>
      <c r="X1236" s="145" t="s">
        <v>680</v>
      </c>
      <c r="Y1236" s="145" t="n">
        <v>1291</v>
      </c>
      <c r="Z1236" s="145" t="s">
        <v>680</v>
      </c>
      <c r="AA1236" s="145" t="n">
        <v>1103</v>
      </c>
      <c r="AB1236" s="145" t="s">
        <v>680</v>
      </c>
      <c r="AC1236" s="145" t="n">
        <v>1104</v>
      </c>
      <c r="AD1236" s="145" t="s">
        <v>680</v>
      </c>
      <c r="AE1236" s="145" t="n">
        <v>1331</v>
      </c>
      <c r="AF1236" s="145" t="s">
        <v>680</v>
      </c>
      <c r="AG1236" s="145" t="n">
        <v>1184</v>
      </c>
      <c r="AH1236" s="145" t="s">
        <v>680</v>
      </c>
      <c r="AI1236" s="145" t="n">
        <v>1159</v>
      </c>
      <c r="AJ1236" s="145" t="s">
        <v>680</v>
      </c>
      <c r="AK1236" s="145" t="n">
        <v>1215</v>
      </c>
      <c r="AL1236" s="145" t="s">
        <v>680</v>
      </c>
      <c r="AM1236" s="145" t="n">
        <v>18163</v>
      </c>
      <c r="AN1236" s="146"/>
    </row>
    <row collapsed="false" customFormat="false" customHeight="true" hidden="false" ht="15.75" outlineLevel="0" r="1237">
      <c r="A1237" s="55" t="n">
        <v>659</v>
      </c>
      <c r="B1237" s="55" t="n">
        <v>8655</v>
      </c>
      <c r="C1237" s="55" t="s">
        <v>820</v>
      </c>
      <c r="D1237" s="55" t="s">
        <v>750</v>
      </c>
      <c r="E1237" s="148" t="s">
        <v>824</v>
      </c>
      <c r="F1237" s="120" t="s">
        <v>823</v>
      </c>
      <c r="G1237" s="145" t="s">
        <v>859</v>
      </c>
      <c r="H1237" s="145" t="n">
        <v>50</v>
      </c>
      <c r="I1237" s="145"/>
      <c r="J1237" s="145"/>
      <c r="K1237" s="145" t="s">
        <v>52</v>
      </c>
      <c r="L1237" s="145" t="s">
        <v>52</v>
      </c>
      <c r="M1237" s="145" t="n">
        <v>4036</v>
      </c>
      <c r="N1237" s="145" t="n">
        <v>4137</v>
      </c>
      <c r="O1237" s="145" t="n">
        <v>342</v>
      </c>
      <c r="P1237" s="145" t="s">
        <v>680</v>
      </c>
      <c r="Q1237" s="145" t="n">
        <v>284</v>
      </c>
      <c r="R1237" s="145" t="s">
        <v>680</v>
      </c>
      <c r="S1237" s="145" t="n">
        <v>246</v>
      </c>
      <c r="T1237" s="145" t="s">
        <v>680</v>
      </c>
      <c r="U1237" s="145" t="n">
        <v>323</v>
      </c>
      <c r="V1237" s="145" t="s">
        <v>680</v>
      </c>
      <c r="W1237" s="145" t="n">
        <v>213</v>
      </c>
      <c r="X1237" s="145" t="s">
        <v>680</v>
      </c>
      <c r="Y1237" s="145" t="n">
        <v>239</v>
      </c>
      <c r="Z1237" s="145" t="s">
        <v>680</v>
      </c>
      <c r="AA1237" s="145" t="n">
        <v>311</v>
      </c>
      <c r="AB1237" s="145" t="s">
        <v>680</v>
      </c>
      <c r="AC1237" s="145" t="n">
        <v>246</v>
      </c>
      <c r="AD1237" s="145" t="s">
        <v>680</v>
      </c>
      <c r="AE1237" s="145" t="n">
        <v>155</v>
      </c>
      <c r="AF1237" s="145" t="s">
        <v>680</v>
      </c>
      <c r="AG1237" s="145" t="n">
        <v>440</v>
      </c>
      <c r="AH1237" s="145" t="s">
        <v>680</v>
      </c>
      <c r="AI1237" s="145" t="n">
        <v>268</v>
      </c>
      <c r="AJ1237" s="145" t="s">
        <v>680</v>
      </c>
      <c r="AK1237" s="145" t="n">
        <v>368</v>
      </c>
      <c r="AL1237" s="145" t="s">
        <v>680</v>
      </c>
      <c r="AM1237" s="145" t="n">
        <v>3435</v>
      </c>
      <c r="AN1237" s="146"/>
    </row>
    <row collapsed="false" customFormat="false" customHeight="false" hidden="false" ht="15.75" outlineLevel="0" r="1238">
      <c r="A1238" s="55"/>
      <c r="B1238" s="55"/>
      <c r="C1238" s="55"/>
      <c r="D1238" s="55"/>
      <c r="E1238" s="148"/>
      <c r="F1238" s="120"/>
      <c r="G1238" s="145"/>
      <c r="H1238" s="145"/>
      <c r="I1238" s="145"/>
      <c r="J1238" s="145"/>
      <c r="K1238" s="145"/>
      <c r="L1238" s="145"/>
      <c r="M1238" s="145"/>
      <c r="N1238" s="145"/>
      <c r="O1238" s="145"/>
      <c r="P1238" s="145" t="s">
        <v>680</v>
      </c>
      <c r="Q1238" s="145"/>
      <c r="R1238" s="145" t="s">
        <v>680</v>
      </c>
      <c r="S1238" s="145"/>
      <c r="T1238" s="145" t="s">
        <v>680</v>
      </c>
      <c r="U1238" s="145"/>
      <c r="V1238" s="145" t="s">
        <v>680</v>
      </c>
      <c r="W1238" s="145"/>
      <c r="X1238" s="145" t="s">
        <v>680</v>
      </c>
      <c r="Y1238" s="145"/>
      <c r="Z1238" s="145" t="s">
        <v>680</v>
      </c>
      <c r="AA1238" s="145"/>
      <c r="AB1238" s="145" t="s">
        <v>680</v>
      </c>
      <c r="AC1238" s="145"/>
      <c r="AD1238" s="145" t="s">
        <v>680</v>
      </c>
      <c r="AE1238" s="145"/>
      <c r="AF1238" s="145" t="s">
        <v>680</v>
      </c>
      <c r="AG1238" s="145"/>
      <c r="AH1238" s="145" t="s">
        <v>680</v>
      </c>
      <c r="AI1238" s="145"/>
      <c r="AJ1238" s="145" t="s">
        <v>680</v>
      </c>
      <c r="AK1238" s="145"/>
      <c r="AL1238" s="145" t="s">
        <v>680</v>
      </c>
      <c r="AM1238" s="145" t="n">
        <v>0</v>
      </c>
      <c r="AN1238" s="146"/>
    </row>
    <row collapsed="false" customFormat="false" customHeight="true" hidden="false" ht="15.75" outlineLevel="0" r="1239">
      <c r="A1239" s="55" t="n">
        <v>660</v>
      </c>
      <c r="B1239" s="55" t="n">
        <v>8656</v>
      </c>
      <c r="C1239" s="55" t="s">
        <v>820</v>
      </c>
      <c r="D1239" s="55" t="s">
        <v>750</v>
      </c>
      <c r="E1239" s="148" t="s">
        <v>822</v>
      </c>
      <c r="F1239" s="120" t="s">
        <v>823</v>
      </c>
      <c r="G1239" s="145"/>
      <c r="H1239" s="145"/>
      <c r="I1239" s="145"/>
      <c r="J1239" s="145"/>
      <c r="K1239" s="145" t="s">
        <v>52</v>
      </c>
      <c r="L1239" s="145" t="s">
        <v>52</v>
      </c>
      <c r="M1239" s="145" t="n">
        <v>14680</v>
      </c>
      <c r="N1239" s="145" t="n">
        <v>13882</v>
      </c>
      <c r="O1239" s="145" t="n">
        <v>1661</v>
      </c>
      <c r="P1239" s="145" t="s">
        <v>680</v>
      </c>
      <c r="Q1239" s="145" t="n">
        <v>1601</v>
      </c>
      <c r="R1239" s="145" t="s">
        <v>680</v>
      </c>
      <c r="S1239" s="145" t="n">
        <v>1162</v>
      </c>
      <c r="T1239" s="145" t="s">
        <v>680</v>
      </c>
      <c r="U1239" s="145" t="n">
        <v>1250</v>
      </c>
      <c r="V1239" s="145" t="s">
        <v>680</v>
      </c>
      <c r="W1239" s="145" t="n">
        <v>785</v>
      </c>
      <c r="X1239" s="145" t="s">
        <v>680</v>
      </c>
      <c r="Y1239" s="145" t="n">
        <v>751</v>
      </c>
      <c r="Z1239" s="145" t="s">
        <v>680</v>
      </c>
      <c r="AA1239" s="145" t="n">
        <v>554</v>
      </c>
      <c r="AB1239" s="145" t="s">
        <v>680</v>
      </c>
      <c r="AC1239" s="145" t="n">
        <v>761</v>
      </c>
      <c r="AD1239" s="145" t="s">
        <v>680</v>
      </c>
      <c r="AE1239" s="145" t="n">
        <v>1033</v>
      </c>
      <c r="AF1239" s="145" t="s">
        <v>680</v>
      </c>
      <c r="AG1239" s="145" t="n">
        <v>1259</v>
      </c>
      <c r="AH1239" s="145" t="s">
        <v>680</v>
      </c>
      <c r="AI1239" s="145" t="n">
        <v>1140</v>
      </c>
      <c r="AJ1239" s="145" t="s">
        <v>680</v>
      </c>
      <c r="AK1239" s="145" t="n">
        <v>1528</v>
      </c>
      <c r="AL1239" s="145" t="s">
        <v>680</v>
      </c>
      <c r="AM1239" s="145" t="n">
        <v>13485</v>
      </c>
      <c r="AN1239" s="146"/>
    </row>
    <row collapsed="false" customFormat="false" customHeight="false" hidden="false" ht="15.75" outlineLevel="0" r="1240">
      <c r="A1240" s="55"/>
      <c r="B1240" s="55"/>
      <c r="C1240" s="55"/>
      <c r="D1240" s="55"/>
      <c r="E1240" s="148" t="s">
        <v>824</v>
      </c>
      <c r="F1240" s="120" t="s">
        <v>823</v>
      </c>
      <c r="G1240" s="145" t="s">
        <v>950</v>
      </c>
      <c r="H1240" s="145" t="n">
        <v>220</v>
      </c>
      <c r="I1240" s="145"/>
      <c r="J1240" s="145"/>
      <c r="K1240" s="145" t="s">
        <v>52</v>
      </c>
      <c r="L1240" s="145" t="s">
        <v>52</v>
      </c>
      <c r="M1240" s="145" t="n">
        <v>13666</v>
      </c>
      <c r="N1240" s="145" t="n">
        <v>13533</v>
      </c>
      <c r="O1240" s="145" t="n">
        <v>1159</v>
      </c>
      <c r="P1240" s="145" t="s">
        <v>680</v>
      </c>
      <c r="Q1240" s="145" t="n">
        <v>1172</v>
      </c>
      <c r="R1240" s="145" t="s">
        <v>680</v>
      </c>
      <c r="S1240" s="145" t="n">
        <v>1020</v>
      </c>
      <c r="T1240" s="145" t="s">
        <v>680</v>
      </c>
      <c r="U1240" s="145" t="n">
        <v>1346</v>
      </c>
      <c r="V1240" s="145" t="s">
        <v>680</v>
      </c>
      <c r="W1240" s="145" t="n">
        <v>1196</v>
      </c>
      <c r="X1240" s="145" t="s">
        <v>680</v>
      </c>
      <c r="Y1240" s="145" t="n">
        <v>1176</v>
      </c>
      <c r="Z1240" s="145" t="s">
        <v>680</v>
      </c>
      <c r="AA1240" s="145" t="n">
        <v>1060</v>
      </c>
      <c r="AB1240" s="145" t="s">
        <v>680</v>
      </c>
      <c r="AC1240" s="145" t="n">
        <v>966</v>
      </c>
      <c r="AD1240" s="145" t="s">
        <v>680</v>
      </c>
      <c r="AE1240" s="145" t="n">
        <v>1190</v>
      </c>
      <c r="AF1240" s="145" t="s">
        <v>680</v>
      </c>
      <c r="AG1240" s="145" t="n">
        <v>1147</v>
      </c>
      <c r="AH1240" s="145" t="s">
        <v>680</v>
      </c>
      <c r="AI1240" s="145" t="n">
        <v>1097</v>
      </c>
      <c r="AJ1240" s="145" t="s">
        <v>680</v>
      </c>
      <c r="AK1240" s="145" t="n">
        <v>1208</v>
      </c>
      <c r="AL1240" s="145" t="s">
        <v>680</v>
      </c>
      <c r="AM1240" s="145" t="n">
        <v>13737</v>
      </c>
      <c r="AN1240" s="146"/>
    </row>
    <row collapsed="false" customFormat="false" customHeight="true" hidden="false" ht="15.75" outlineLevel="0" r="1241">
      <c r="A1241" s="55" t="n">
        <v>661</v>
      </c>
      <c r="B1241" s="55" t="n">
        <v>8657</v>
      </c>
      <c r="C1241" s="55" t="s">
        <v>820</v>
      </c>
      <c r="D1241" s="55" t="s">
        <v>750</v>
      </c>
      <c r="E1241" s="148" t="s">
        <v>824</v>
      </c>
      <c r="F1241" s="120" t="s">
        <v>823</v>
      </c>
      <c r="G1241" s="145" t="s">
        <v>859</v>
      </c>
      <c r="H1241" s="145" t="n">
        <v>50</v>
      </c>
      <c r="I1241" s="145"/>
      <c r="J1241" s="145"/>
      <c r="K1241" s="145" t="s">
        <v>52</v>
      </c>
      <c r="L1241" s="145" t="s">
        <v>52</v>
      </c>
      <c r="M1241" s="145" t="n">
        <v>6422</v>
      </c>
      <c r="N1241" s="145" t="n">
        <v>5033</v>
      </c>
      <c r="O1241" s="145" t="n">
        <v>499</v>
      </c>
      <c r="P1241" s="145" t="s">
        <v>680</v>
      </c>
      <c r="Q1241" s="145" t="n">
        <v>440</v>
      </c>
      <c r="R1241" s="145" t="s">
        <v>680</v>
      </c>
      <c r="S1241" s="145" t="n">
        <v>373</v>
      </c>
      <c r="T1241" s="145" t="s">
        <v>680</v>
      </c>
      <c r="U1241" s="145" t="n">
        <v>483</v>
      </c>
      <c r="V1241" s="145" t="s">
        <v>680</v>
      </c>
      <c r="W1241" s="145" t="n">
        <v>274</v>
      </c>
      <c r="X1241" s="145" t="s">
        <v>680</v>
      </c>
      <c r="Y1241" s="145" t="n">
        <v>209</v>
      </c>
      <c r="Z1241" s="145" t="s">
        <v>680</v>
      </c>
      <c r="AA1241" s="145" t="n">
        <v>366</v>
      </c>
      <c r="AB1241" s="145" t="s">
        <v>680</v>
      </c>
      <c r="AC1241" s="145" t="n">
        <v>287</v>
      </c>
      <c r="AD1241" s="145" t="s">
        <v>680</v>
      </c>
      <c r="AE1241" s="145" t="n">
        <v>177</v>
      </c>
      <c r="AF1241" s="145" t="s">
        <v>680</v>
      </c>
      <c r="AG1241" s="145" t="n">
        <v>304</v>
      </c>
      <c r="AH1241" s="145" t="s">
        <v>680</v>
      </c>
      <c r="AI1241" s="145" t="n">
        <v>375</v>
      </c>
      <c r="AJ1241" s="145" t="s">
        <v>680</v>
      </c>
      <c r="AK1241" s="145" t="n">
        <v>453</v>
      </c>
      <c r="AL1241" s="145" t="s">
        <v>680</v>
      </c>
      <c r="AM1241" s="145" t="n">
        <v>4240</v>
      </c>
      <c r="AN1241" s="146"/>
    </row>
    <row collapsed="false" customFormat="false" customHeight="false" hidden="false" ht="15.75" outlineLevel="0" r="1242">
      <c r="A1242" s="55"/>
      <c r="B1242" s="55"/>
      <c r="C1242" s="55"/>
      <c r="D1242" s="55"/>
      <c r="E1242" s="148"/>
      <c r="F1242" s="120"/>
      <c r="G1242" s="145"/>
      <c r="H1242" s="145"/>
      <c r="I1242" s="145"/>
      <c r="J1242" s="145"/>
      <c r="K1242" s="145"/>
      <c r="L1242" s="145"/>
      <c r="M1242" s="145"/>
      <c r="N1242" s="145"/>
      <c r="O1242" s="145"/>
      <c r="P1242" s="145" t="s">
        <v>680</v>
      </c>
      <c r="Q1242" s="145"/>
      <c r="R1242" s="145" t="s">
        <v>680</v>
      </c>
      <c r="S1242" s="145"/>
      <c r="T1242" s="145" t="s">
        <v>680</v>
      </c>
      <c r="U1242" s="145"/>
      <c r="V1242" s="145" t="s">
        <v>680</v>
      </c>
      <c r="W1242" s="145"/>
      <c r="X1242" s="145" t="s">
        <v>680</v>
      </c>
      <c r="Y1242" s="145"/>
      <c r="Z1242" s="145" t="s">
        <v>680</v>
      </c>
      <c r="AA1242" s="145"/>
      <c r="AB1242" s="145" t="s">
        <v>680</v>
      </c>
      <c r="AC1242" s="145"/>
      <c r="AD1242" s="145" t="s">
        <v>680</v>
      </c>
      <c r="AE1242" s="145"/>
      <c r="AF1242" s="145" t="s">
        <v>680</v>
      </c>
      <c r="AG1242" s="145"/>
      <c r="AH1242" s="145" t="s">
        <v>680</v>
      </c>
      <c r="AI1242" s="145"/>
      <c r="AJ1242" s="145" t="s">
        <v>680</v>
      </c>
      <c r="AK1242" s="145"/>
      <c r="AL1242" s="145" t="s">
        <v>680</v>
      </c>
      <c r="AM1242" s="145" t="n">
        <v>0</v>
      </c>
      <c r="AN1242" s="146"/>
    </row>
    <row collapsed="false" customFormat="false" customHeight="true" hidden="false" ht="15.75" outlineLevel="0" r="1243">
      <c r="A1243" s="55" t="n">
        <v>662</v>
      </c>
      <c r="B1243" s="55" t="n">
        <v>8658</v>
      </c>
      <c r="C1243" s="55" t="s">
        <v>820</v>
      </c>
      <c r="D1243" s="55" t="s">
        <v>750</v>
      </c>
      <c r="E1243" s="148" t="s">
        <v>822</v>
      </c>
      <c r="F1243" s="120" t="s">
        <v>823</v>
      </c>
      <c r="G1243" s="145"/>
      <c r="H1243" s="145"/>
      <c r="I1243" s="145"/>
      <c r="J1243" s="145"/>
      <c r="K1243" s="145" t="s">
        <v>52</v>
      </c>
      <c r="L1243" s="145" t="s">
        <v>52</v>
      </c>
      <c r="M1243" s="145" t="n">
        <v>3217</v>
      </c>
      <c r="N1243" s="145" t="n">
        <v>3066</v>
      </c>
      <c r="O1243" s="145" t="n">
        <v>561</v>
      </c>
      <c r="P1243" s="145" t="s">
        <v>680</v>
      </c>
      <c r="Q1243" s="145" t="n">
        <v>501</v>
      </c>
      <c r="R1243" s="145" t="s">
        <v>680</v>
      </c>
      <c r="S1243" s="145" t="n">
        <v>443</v>
      </c>
      <c r="T1243" s="145" t="s">
        <v>680</v>
      </c>
      <c r="U1243" s="145" t="n">
        <v>463</v>
      </c>
      <c r="V1243" s="145" t="s">
        <v>680</v>
      </c>
      <c r="W1243" s="145" t="n">
        <v>393</v>
      </c>
      <c r="X1243" s="145" t="s">
        <v>680</v>
      </c>
      <c r="Y1243" s="145" t="n">
        <v>336</v>
      </c>
      <c r="Z1243" s="145" t="s">
        <v>680</v>
      </c>
      <c r="AA1243" s="145" t="n">
        <v>281</v>
      </c>
      <c r="AB1243" s="145" t="s">
        <v>680</v>
      </c>
      <c r="AC1243" s="145" t="n">
        <v>285</v>
      </c>
      <c r="AD1243" s="145" t="s">
        <v>680</v>
      </c>
      <c r="AE1243" s="145" t="n">
        <v>203</v>
      </c>
      <c r="AF1243" s="145" t="s">
        <v>680</v>
      </c>
      <c r="AG1243" s="145" t="n">
        <v>320</v>
      </c>
      <c r="AH1243" s="145" t="s">
        <v>680</v>
      </c>
      <c r="AI1243" s="145" t="n">
        <v>347</v>
      </c>
      <c r="AJ1243" s="145" t="s">
        <v>680</v>
      </c>
      <c r="AK1243" s="145" t="n">
        <v>388</v>
      </c>
      <c r="AL1243" s="145" t="s">
        <v>680</v>
      </c>
      <c r="AM1243" s="145" t="n">
        <v>4521</v>
      </c>
      <c r="AN1243" s="146"/>
    </row>
    <row collapsed="false" customFormat="false" customHeight="false" hidden="false" ht="15.75" outlineLevel="0" r="1244">
      <c r="A1244" s="55"/>
      <c r="B1244" s="55"/>
      <c r="C1244" s="55"/>
      <c r="D1244" s="55"/>
      <c r="E1244" s="148" t="s">
        <v>824</v>
      </c>
      <c r="F1244" s="120" t="s">
        <v>823</v>
      </c>
      <c r="G1244" s="145" t="s">
        <v>859</v>
      </c>
      <c r="H1244" s="145" t="n">
        <v>54</v>
      </c>
      <c r="I1244" s="145"/>
      <c r="J1244" s="145"/>
      <c r="K1244" s="145" t="s">
        <v>52</v>
      </c>
      <c r="L1244" s="145" t="s">
        <v>52</v>
      </c>
      <c r="M1244" s="145" t="n">
        <v>5714</v>
      </c>
      <c r="N1244" s="145" t="n">
        <v>5557</v>
      </c>
      <c r="O1244" s="145" t="n">
        <v>251</v>
      </c>
      <c r="P1244" s="145" t="s">
        <v>680</v>
      </c>
      <c r="Q1244" s="145" t="n">
        <v>228</v>
      </c>
      <c r="R1244" s="145" t="s">
        <v>680</v>
      </c>
      <c r="S1244" s="145" t="n">
        <v>219</v>
      </c>
      <c r="T1244" s="145" t="s">
        <v>680</v>
      </c>
      <c r="U1244" s="145" t="n">
        <v>267</v>
      </c>
      <c r="V1244" s="145" t="s">
        <v>680</v>
      </c>
      <c r="W1244" s="145" t="n">
        <v>227</v>
      </c>
      <c r="X1244" s="145" t="s">
        <v>680</v>
      </c>
      <c r="Y1244" s="145" t="n">
        <v>227</v>
      </c>
      <c r="Z1244" s="145" t="s">
        <v>680</v>
      </c>
      <c r="AA1244" s="145" t="n">
        <v>207</v>
      </c>
      <c r="AB1244" s="145" t="s">
        <v>680</v>
      </c>
      <c r="AC1244" s="145" t="n">
        <v>193</v>
      </c>
      <c r="AD1244" s="145" t="s">
        <v>680</v>
      </c>
      <c r="AE1244" s="145" t="n">
        <v>180</v>
      </c>
      <c r="AF1244" s="145" t="s">
        <v>680</v>
      </c>
      <c r="AG1244" s="145" t="n">
        <v>258</v>
      </c>
      <c r="AH1244" s="145" t="s">
        <v>680</v>
      </c>
      <c r="AI1244" s="145" t="n">
        <v>197</v>
      </c>
      <c r="AJ1244" s="145" t="s">
        <v>680</v>
      </c>
      <c r="AK1244" s="145" t="n">
        <v>220</v>
      </c>
      <c r="AL1244" s="145" t="s">
        <v>680</v>
      </c>
      <c r="AM1244" s="145" t="n">
        <v>2674</v>
      </c>
      <c r="AN1244" s="146"/>
    </row>
    <row collapsed="false" customFormat="false" customHeight="true" hidden="false" ht="15.75" outlineLevel="0" r="1245">
      <c r="A1245" s="55" t="n">
        <v>663</v>
      </c>
      <c r="B1245" s="55" t="n">
        <v>8659</v>
      </c>
      <c r="C1245" s="55" t="s">
        <v>820</v>
      </c>
      <c r="D1245" s="55" t="s">
        <v>750</v>
      </c>
      <c r="E1245" s="148" t="s">
        <v>824</v>
      </c>
      <c r="F1245" s="120" t="s">
        <v>823</v>
      </c>
      <c r="G1245" s="145" t="s">
        <v>949</v>
      </c>
      <c r="H1245" s="145" t="n">
        <v>30</v>
      </c>
      <c r="I1245" s="145"/>
      <c r="J1245" s="145"/>
      <c r="K1245" s="145" t="s">
        <v>52</v>
      </c>
      <c r="L1245" s="145" t="s">
        <v>52</v>
      </c>
      <c r="M1245" s="145" t="n">
        <v>3459</v>
      </c>
      <c r="N1245" s="145" t="n">
        <v>3412</v>
      </c>
      <c r="O1245" s="145" t="n">
        <v>284</v>
      </c>
      <c r="P1245" s="145" t="s">
        <v>680</v>
      </c>
      <c r="Q1245" s="145" t="n">
        <v>318</v>
      </c>
      <c r="R1245" s="145" t="s">
        <v>680</v>
      </c>
      <c r="S1245" s="145" t="n">
        <v>236</v>
      </c>
      <c r="T1245" s="145" t="s">
        <v>680</v>
      </c>
      <c r="U1245" s="145" t="n">
        <v>207</v>
      </c>
      <c r="V1245" s="145" t="s">
        <v>680</v>
      </c>
      <c r="W1245" s="145" t="n">
        <v>239</v>
      </c>
      <c r="X1245" s="145" t="s">
        <v>680</v>
      </c>
      <c r="Y1245" s="145" t="n">
        <v>144</v>
      </c>
      <c r="Z1245" s="145" t="s">
        <v>680</v>
      </c>
      <c r="AA1245" s="145" t="n">
        <v>66</v>
      </c>
      <c r="AB1245" s="145" t="s">
        <v>680</v>
      </c>
      <c r="AC1245" s="145" t="n">
        <v>42</v>
      </c>
      <c r="AD1245" s="145" t="s">
        <v>680</v>
      </c>
      <c r="AE1245" s="145" t="n">
        <v>74</v>
      </c>
      <c r="AF1245" s="145" t="s">
        <v>680</v>
      </c>
      <c r="AG1245" s="145" t="n">
        <v>42</v>
      </c>
      <c r="AH1245" s="145" t="s">
        <v>680</v>
      </c>
      <c r="AI1245" s="145" t="n">
        <v>68</v>
      </c>
      <c r="AJ1245" s="145" t="s">
        <v>680</v>
      </c>
      <c r="AK1245" s="145" t="n">
        <v>161</v>
      </c>
      <c r="AL1245" s="145" t="s">
        <v>680</v>
      </c>
      <c r="AM1245" s="145" t="n">
        <v>1881</v>
      </c>
      <c r="AN1245" s="146"/>
    </row>
    <row collapsed="false" customFormat="false" customHeight="false" hidden="false" ht="15.75" outlineLevel="0" r="1246">
      <c r="A1246" s="55"/>
      <c r="B1246" s="55"/>
      <c r="C1246" s="55"/>
      <c r="D1246" s="55"/>
      <c r="E1246" s="148"/>
      <c r="F1246" s="120"/>
      <c r="G1246" s="145"/>
      <c r="H1246" s="145"/>
      <c r="I1246" s="145"/>
      <c r="J1246" s="145"/>
      <c r="K1246" s="145"/>
      <c r="L1246" s="145"/>
      <c r="M1246" s="145"/>
      <c r="N1246" s="145"/>
      <c r="O1246" s="145"/>
      <c r="P1246" s="145" t="s">
        <v>680</v>
      </c>
      <c r="Q1246" s="145"/>
      <c r="R1246" s="145" t="s">
        <v>680</v>
      </c>
      <c r="S1246" s="145"/>
      <c r="T1246" s="145" t="s">
        <v>680</v>
      </c>
      <c r="U1246" s="145"/>
      <c r="V1246" s="145" t="s">
        <v>680</v>
      </c>
      <c r="W1246" s="145"/>
      <c r="X1246" s="145" t="s">
        <v>680</v>
      </c>
      <c r="Y1246" s="145"/>
      <c r="Z1246" s="145" t="s">
        <v>680</v>
      </c>
      <c r="AA1246" s="145"/>
      <c r="AB1246" s="145" t="s">
        <v>680</v>
      </c>
      <c r="AC1246" s="145"/>
      <c r="AD1246" s="145" t="s">
        <v>680</v>
      </c>
      <c r="AE1246" s="145"/>
      <c r="AF1246" s="145" t="s">
        <v>680</v>
      </c>
      <c r="AG1246" s="145"/>
      <c r="AH1246" s="145" t="s">
        <v>680</v>
      </c>
      <c r="AI1246" s="145"/>
      <c r="AJ1246" s="145" t="s">
        <v>680</v>
      </c>
      <c r="AK1246" s="145"/>
      <c r="AL1246" s="145" t="s">
        <v>680</v>
      </c>
      <c r="AM1246" s="145" t="n">
        <v>0</v>
      </c>
      <c r="AN1246" s="146"/>
    </row>
    <row collapsed="false" customFormat="false" customHeight="true" hidden="false" ht="15.75" outlineLevel="0" r="1247">
      <c r="A1247" s="55" t="n">
        <v>664</v>
      </c>
      <c r="B1247" s="55" t="n">
        <v>8660</v>
      </c>
      <c r="C1247" s="55" t="s">
        <v>820</v>
      </c>
      <c r="D1247" s="55" t="s">
        <v>750</v>
      </c>
      <c r="E1247" s="148" t="s">
        <v>824</v>
      </c>
      <c r="F1247" s="120" t="s">
        <v>823</v>
      </c>
      <c r="G1247" s="145" t="s">
        <v>949</v>
      </c>
      <c r="H1247" s="145" t="n">
        <v>60</v>
      </c>
      <c r="I1247" s="145"/>
      <c r="J1247" s="145"/>
      <c r="K1247" s="145" t="s">
        <v>52</v>
      </c>
      <c r="L1247" s="145" t="s">
        <v>52</v>
      </c>
      <c r="M1247" s="145" t="n">
        <v>1151</v>
      </c>
      <c r="N1247" s="145" t="n">
        <v>1999</v>
      </c>
      <c r="O1247" s="145" t="n">
        <v>150</v>
      </c>
      <c r="P1247" s="145" t="s">
        <v>680</v>
      </c>
      <c r="Q1247" s="145" t="n">
        <v>120</v>
      </c>
      <c r="R1247" s="145" t="s">
        <v>680</v>
      </c>
      <c r="S1247" s="145" t="n">
        <v>54</v>
      </c>
      <c r="T1247" s="145" t="s">
        <v>680</v>
      </c>
      <c r="U1247" s="145" t="n">
        <v>23</v>
      </c>
      <c r="V1247" s="145" t="s">
        <v>680</v>
      </c>
      <c r="W1247" s="145" t="n">
        <v>31</v>
      </c>
      <c r="X1247" s="145" t="s">
        <v>680</v>
      </c>
      <c r="Y1247" s="145" t="n">
        <v>16</v>
      </c>
      <c r="Z1247" s="145" t="s">
        <v>680</v>
      </c>
      <c r="AA1247" s="145" t="n">
        <v>12</v>
      </c>
      <c r="AB1247" s="145" t="s">
        <v>680</v>
      </c>
      <c r="AC1247" s="145" t="n">
        <v>17</v>
      </c>
      <c r="AD1247" s="145" t="s">
        <v>680</v>
      </c>
      <c r="AE1247" s="145" t="n">
        <v>32</v>
      </c>
      <c r="AF1247" s="145" t="s">
        <v>680</v>
      </c>
      <c r="AG1247" s="145" t="n">
        <v>26</v>
      </c>
      <c r="AH1247" s="145" t="s">
        <v>680</v>
      </c>
      <c r="AI1247" s="145" t="n">
        <v>33</v>
      </c>
      <c r="AJ1247" s="145" t="s">
        <v>680</v>
      </c>
      <c r="AK1247" s="145" t="n">
        <v>30</v>
      </c>
      <c r="AL1247" s="145" t="s">
        <v>680</v>
      </c>
      <c r="AM1247" s="145" t="n">
        <v>544</v>
      </c>
      <c r="AN1247" s="146"/>
    </row>
    <row collapsed="false" customFormat="false" customHeight="false" hidden="false" ht="15.75" outlineLevel="0" r="1248">
      <c r="A1248" s="55"/>
      <c r="B1248" s="55"/>
      <c r="C1248" s="55"/>
      <c r="D1248" s="55"/>
      <c r="E1248" s="148"/>
      <c r="F1248" s="120"/>
      <c r="G1248" s="145"/>
      <c r="H1248" s="145"/>
      <c r="I1248" s="145"/>
      <c r="J1248" s="145"/>
      <c r="K1248" s="145"/>
      <c r="L1248" s="145"/>
      <c r="M1248" s="145"/>
      <c r="N1248" s="145"/>
      <c r="O1248" s="145"/>
      <c r="P1248" s="145" t="s">
        <v>680</v>
      </c>
      <c r="Q1248" s="145"/>
      <c r="R1248" s="145" t="s">
        <v>680</v>
      </c>
      <c r="S1248" s="145"/>
      <c r="T1248" s="145" t="s">
        <v>680</v>
      </c>
      <c r="U1248" s="145"/>
      <c r="V1248" s="145" t="s">
        <v>680</v>
      </c>
      <c r="W1248" s="145"/>
      <c r="X1248" s="145" t="s">
        <v>680</v>
      </c>
      <c r="Y1248" s="145"/>
      <c r="Z1248" s="145" t="s">
        <v>680</v>
      </c>
      <c r="AA1248" s="145"/>
      <c r="AB1248" s="145" t="s">
        <v>680</v>
      </c>
      <c r="AC1248" s="145"/>
      <c r="AD1248" s="145" t="s">
        <v>680</v>
      </c>
      <c r="AE1248" s="145"/>
      <c r="AF1248" s="145" t="s">
        <v>680</v>
      </c>
      <c r="AG1248" s="145"/>
      <c r="AH1248" s="145" t="s">
        <v>680</v>
      </c>
      <c r="AI1248" s="145"/>
      <c r="AJ1248" s="145" t="s">
        <v>680</v>
      </c>
      <c r="AK1248" s="145"/>
      <c r="AL1248" s="145" t="s">
        <v>680</v>
      </c>
      <c r="AM1248" s="145" t="n">
        <v>0</v>
      </c>
      <c r="AN1248" s="146"/>
    </row>
    <row collapsed="false" customFormat="false" customHeight="true" hidden="false" ht="15.75" outlineLevel="0" r="1249">
      <c r="A1249" s="55" t="n">
        <v>665</v>
      </c>
      <c r="B1249" s="55" t="n">
        <v>8661</v>
      </c>
      <c r="C1249" s="55" t="s">
        <v>820</v>
      </c>
      <c r="D1249" s="55" t="s">
        <v>750</v>
      </c>
      <c r="E1249" s="148" t="s">
        <v>824</v>
      </c>
      <c r="F1249" s="120" t="s">
        <v>823</v>
      </c>
      <c r="G1249" s="145" t="s">
        <v>859</v>
      </c>
      <c r="H1249" s="145" t="n">
        <v>50</v>
      </c>
      <c r="I1249" s="145"/>
      <c r="J1249" s="145"/>
      <c r="K1249" s="145" t="s">
        <v>52</v>
      </c>
      <c r="L1249" s="145" t="s">
        <v>52</v>
      </c>
      <c r="M1249" s="145" t="n">
        <v>4048</v>
      </c>
      <c r="N1249" s="145" t="n">
        <v>3181</v>
      </c>
      <c r="O1249" s="145" t="n">
        <v>353</v>
      </c>
      <c r="P1249" s="145" t="s">
        <v>680</v>
      </c>
      <c r="Q1249" s="145" t="n">
        <v>343</v>
      </c>
      <c r="R1249" s="145" t="s">
        <v>680</v>
      </c>
      <c r="S1249" s="145" t="n">
        <v>341</v>
      </c>
      <c r="T1249" s="145" t="s">
        <v>680</v>
      </c>
      <c r="U1249" s="145" t="n">
        <v>357</v>
      </c>
      <c r="V1249" s="145" t="s">
        <v>680</v>
      </c>
      <c r="W1249" s="145" t="n">
        <v>321</v>
      </c>
      <c r="X1249" s="145" t="s">
        <v>680</v>
      </c>
      <c r="Y1249" s="145" t="n">
        <v>310</v>
      </c>
      <c r="Z1249" s="145" t="s">
        <v>680</v>
      </c>
      <c r="AA1249" s="145" t="n">
        <v>215</v>
      </c>
      <c r="AB1249" s="145" t="s">
        <v>680</v>
      </c>
      <c r="AC1249" s="145" t="n">
        <v>285</v>
      </c>
      <c r="AD1249" s="145" t="s">
        <v>680</v>
      </c>
      <c r="AE1249" s="145" t="n">
        <v>296</v>
      </c>
      <c r="AF1249" s="145" t="s">
        <v>680</v>
      </c>
      <c r="AG1249" s="145" t="n">
        <v>186</v>
      </c>
      <c r="AH1249" s="145" t="s">
        <v>680</v>
      </c>
      <c r="AI1249" s="145" t="n">
        <v>297</v>
      </c>
      <c r="AJ1249" s="145" t="s">
        <v>680</v>
      </c>
      <c r="AK1249" s="145" t="n">
        <v>284</v>
      </c>
      <c r="AL1249" s="145" t="s">
        <v>680</v>
      </c>
      <c r="AM1249" s="145" t="n">
        <v>3588</v>
      </c>
      <c r="AN1249" s="146"/>
    </row>
    <row collapsed="false" customFormat="false" customHeight="false" hidden="false" ht="15.75" outlineLevel="0" r="1250">
      <c r="A1250" s="55"/>
      <c r="B1250" s="55"/>
      <c r="C1250" s="55"/>
      <c r="D1250" s="55"/>
      <c r="E1250" s="148"/>
      <c r="F1250" s="120"/>
      <c r="G1250" s="145"/>
      <c r="H1250" s="145"/>
      <c r="I1250" s="145"/>
      <c r="J1250" s="145"/>
      <c r="K1250" s="145"/>
      <c r="L1250" s="145"/>
      <c r="M1250" s="145"/>
      <c r="N1250" s="145"/>
      <c r="O1250" s="145"/>
      <c r="P1250" s="145" t="s">
        <v>680</v>
      </c>
      <c r="Q1250" s="145"/>
      <c r="R1250" s="145" t="s">
        <v>680</v>
      </c>
      <c r="S1250" s="145"/>
      <c r="T1250" s="145" t="s">
        <v>680</v>
      </c>
      <c r="U1250" s="145"/>
      <c r="V1250" s="145" t="s">
        <v>680</v>
      </c>
      <c r="W1250" s="145"/>
      <c r="X1250" s="145" t="s">
        <v>680</v>
      </c>
      <c r="Y1250" s="145"/>
      <c r="Z1250" s="145" t="s">
        <v>680</v>
      </c>
      <c r="AA1250" s="145"/>
      <c r="AB1250" s="145" t="s">
        <v>680</v>
      </c>
      <c r="AC1250" s="145"/>
      <c r="AD1250" s="145" t="s">
        <v>680</v>
      </c>
      <c r="AE1250" s="145"/>
      <c r="AF1250" s="145" t="s">
        <v>680</v>
      </c>
      <c r="AG1250" s="145"/>
      <c r="AH1250" s="145" t="s">
        <v>680</v>
      </c>
      <c r="AI1250" s="145"/>
      <c r="AJ1250" s="145" t="s">
        <v>680</v>
      </c>
      <c r="AK1250" s="145"/>
      <c r="AL1250" s="145" t="s">
        <v>680</v>
      </c>
      <c r="AM1250" s="145" t="n">
        <v>0</v>
      </c>
      <c r="AN1250" s="146"/>
    </row>
    <row collapsed="false" customFormat="false" customHeight="true" hidden="false" ht="15.75" outlineLevel="0" r="1251">
      <c r="A1251" s="55" t="n">
        <v>666</v>
      </c>
      <c r="B1251" s="55" t="n">
        <v>8662</v>
      </c>
      <c r="C1251" s="55" t="s">
        <v>820</v>
      </c>
      <c r="D1251" s="55" t="s">
        <v>750</v>
      </c>
      <c r="E1251" s="148" t="s">
        <v>822</v>
      </c>
      <c r="F1251" s="120" t="s">
        <v>823</v>
      </c>
      <c r="G1251" s="145"/>
      <c r="H1251" s="145"/>
      <c r="I1251" s="145"/>
      <c r="J1251" s="145"/>
      <c r="K1251" s="145" t="s">
        <v>52</v>
      </c>
      <c r="L1251" s="145" t="s">
        <v>52</v>
      </c>
      <c r="M1251" s="145" t="n">
        <v>2166</v>
      </c>
      <c r="N1251" s="145" t="n">
        <v>2285</v>
      </c>
      <c r="O1251" s="145" t="n">
        <v>444</v>
      </c>
      <c r="P1251" s="145" t="s">
        <v>680</v>
      </c>
      <c r="Q1251" s="145" t="n">
        <v>375</v>
      </c>
      <c r="R1251" s="145" t="s">
        <v>680</v>
      </c>
      <c r="S1251" s="145" t="n">
        <v>286</v>
      </c>
      <c r="T1251" s="145" t="s">
        <v>680</v>
      </c>
      <c r="U1251" s="145" t="n">
        <v>377</v>
      </c>
      <c r="V1251" s="145" t="s">
        <v>680</v>
      </c>
      <c r="W1251" s="145" t="n">
        <v>233</v>
      </c>
      <c r="X1251" s="145" t="s">
        <v>680</v>
      </c>
      <c r="Y1251" s="145" t="n">
        <v>151</v>
      </c>
      <c r="Z1251" s="145" t="s">
        <v>680</v>
      </c>
      <c r="AA1251" s="145" t="n">
        <v>267</v>
      </c>
      <c r="AB1251" s="145" t="s">
        <v>680</v>
      </c>
      <c r="AC1251" s="145" t="n">
        <v>244</v>
      </c>
      <c r="AD1251" s="145" t="s">
        <v>680</v>
      </c>
      <c r="AE1251" s="145" t="n">
        <v>213</v>
      </c>
      <c r="AF1251" s="145" t="s">
        <v>680</v>
      </c>
      <c r="AG1251" s="145" t="n">
        <v>323</v>
      </c>
      <c r="AH1251" s="145" t="s">
        <v>680</v>
      </c>
      <c r="AI1251" s="145" t="n">
        <v>325</v>
      </c>
      <c r="AJ1251" s="145" t="s">
        <v>680</v>
      </c>
      <c r="AK1251" s="145" t="n">
        <v>426</v>
      </c>
      <c r="AL1251" s="145" t="s">
        <v>680</v>
      </c>
      <c r="AM1251" s="145" t="n">
        <v>3664</v>
      </c>
      <c r="AN1251" s="146"/>
    </row>
    <row collapsed="false" customFormat="false" customHeight="false" hidden="false" ht="15.75" outlineLevel="0" r="1252">
      <c r="A1252" s="55"/>
      <c r="B1252" s="55"/>
      <c r="C1252" s="55"/>
      <c r="D1252" s="55"/>
      <c r="E1252" s="148" t="s">
        <v>824</v>
      </c>
      <c r="F1252" s="120" t="s">
        <v>823</v>
      </c>
      <c r="G1252" s="145" t="s">
        <v>872</v>
      </c>
      <c r="H1252" s="145" t="n">
        <v>54</v>
      </c>
      <c r="I1252" s="145"/>
      <c r="J1252" s="145"/>
      <c r="K1252" s="145" t="s">
        <v>52</v>
      </c>
      <c r="L1252" s="145" t="s">
        <v>52</v>
      </c>
      <c r="M1252" s="145" t="n">
        <v>4199</v>
      </c>
      <c r="N1252" s="145" t="n">
        <v>3855</v>
      </c>
      <c r="O1252" s="145" t="n">
        <v>198</v>
      </c>
      <c r="P1252" s="145" t="s">
        <v>680</v>
      </c>
      <c r="Q1252" s="145" t="n">
        <v>184</v>
      </c>
      <c r="R1252" s="145" t="s">
        <v>680</v>
      </c>
      <c r="S1252" s="145" t="n">
        <v>158</v>
      </c>
      <c r="T1252" s="145" t="s">
        <v>680</v>
      </c>
      <c r="U1252" s="145" t="n">
        <v>174</v>
      </c>
      <c r="V1252" s="145" t="s">
        <v>680</v>
      </c>
      <c r="W1252" s="145" t="n">
        <v>148</v>
      </c>
      <c r="X1252" s="145" t="s">
        <v>680</v>
      </c>
      <c r="Y1252" s="145" t="n">
        <v>140</v>
      </c>
      <c r="Z1252" s="145" t="s">
        <v>680</v>
      </c>
      <c r="AA1252" s="145" t="n">
        <v>116</v>
      </c>
      <c r="AB1252" s="145" t="s">
        <v>680</v>
      </c>
      <c r="AC1252" s="145" t="n">
        <v>112</v>
      </c>
      <c r="AD1252" s="145" t="s">
        <v>680</v>
      </c>
      <c r="AE1252" s="145" t="n">
        <v>112</v>
      </c>
      <c r="AF1252" s="145" t="s">
        <v>680</v>
      </c>
      <c r="AG1252" s="145" t="n">
        <v>182</v>
      </c>
      <c r="AH1252" s="145" t="s">
        <v>680</v>
      </c>
      <c r="AI1252" s="145" t="n">
        <v>147</v>
      </c>
      <c r="AJ1252" s="145" t="s">
        <v>680</v>
      </c>
      <c r="AK1252" s="145" t="n">
        <v>160</v>
      </c>
      <c r="AL1252" s="145" t="s">
        <v>680</v>
      </c>
      <c r="AM1252" s="145" t="n">
        <v>1831</v>
      </c>
      <c r="AN1252" s="146"/>
    </row>
    <row collapsed="false" customFormat="false" customHeight="true" hidden="false" ht="15.75" outlineLevel="0" r="1253">
      <c r="A1253" s="55" t="n">
        <v>667</v>
      </c>
      <c r="B1253" s="55" t="n">
        <v>8663</v>
      </c>
      <c r="C1253" s="55" t="s">
        <v>820</v>
      </c>
      <c r="D1253" s="55" t="s">
        <v>750</v>
      </c>
      <c r="E1253" s="148" t="s">
        <v>824</v>
      </c>
      <c r="F1253" s="120" t="s">
        <v>823</v>
      </c>
      <c r="G1253" s="145" t="s">
        <v>859</v>
      </c>
      <c r="H1253" s="145" t="n">
        <v>50</v>
      </c>
      <c r="I1253" s="145"/>
      <c r="J1253" s="145"/>
      <c r="K1253" s="145" t="s">
        <v>52</v>
      </c>
      <c r="L1253" s="145" t="s">
        <v>52</v>
      </c>
      <c r="M1253" s="145" t="n">
        <v>7822</v>
      </c>
      <c r="N1253" s="145" t="n">
        <v>7340</v>
      </c>
      <c r="O1253" s="145" t="n">
        <v>690</v>
      </c>
      <c r="P1253" s="145" t="s">
        <v>680</v>
      </c>
      <c r="Q1253" s="145" t="n">
        <v>625</v>
      </c>
      <c r="R1253" s="145" t="s">
        <v>680</v>
      </c>
      <c r="S1253" s="145" t="n">
        <v>517</v>
      </c>
      <c r="T1253" s="145" t="s">
        <v>680</v>
      </c>
      <c r="U1253" s="145" t="n">
        <v>577</v>
      </c>
      <c r="V1253" s="145" t="s">
        <v>680</v>
      </c>
      <c r="W1253" s="145" t="n">
        <v>505</v>
      </c>
      <c r="X1253" s="145" t="s">
        <v>680</v>
      </c>
      <c r="Y1253" s="145" t="n">
        <v>392</v>
      </c>
      <c r="Z1253" s="145" t="s">
        <v>680</v>
      </c>
      <c r="AA1253" s="145" t="n">
        <v>380</v>
      </c>
      <c r="AB1253" s="145" t="s">
        <v>680</v>
      </c>
      <c r="AC1253" s="145" t="n">
        <v>452</v>
      </c>
      <c r="AD1253" s="145" t="s">
        <v>680</v>
      </c>
      <c r="AE1253" s="145" t="n">
        <v>671</v>
      </c>
      <c r="AF1253" s="145" t="s">
        <v>680</v>
      </c>
      <c r="AG1253" s="145" t="n">
        <v>560</v>
      </c>
      <c r="AH1253" s="145" t="s">
        <v>680</v>
      </c>
      <c r="AI1253" s="145" t="n">
        <v>369</v>
      </c>
      <c r="AJ1253" s="145" t="s">
        <v>680</v>
      </c>
      <c r="AK1253" s="145" t="n">
        <v>225</v>
      </c>
      <c r="AL1253" s="145" t="s">
        <v>680</v>
      </c>
      <c r="AM1253" s="145" t="n">
        <v>5963</v>
      </c>
      <c r="AN1253" s="146"/>
    </row>
    <row collapsed="false" customFormat="false" customHeight="false" hidden="false" ht="15.75" outlineLevel="0" r="1254">
      <c r="A1254" s="55"/>
      <c r="B1254" s="55"/>
      <c r="C1254" s="55"/>
      <c r="D1254" s="55"/>
      <c r="E1254" s="148"/>
      <c r="F1254" s="120"/>
      <c r="G1254" s="145"/>
      <c r="H1254" s="145"/>
      <c r="I1254" s="145"/>
      <c r="J1254" s="145"/>
      <c r="K1254" s="145" t="s">
        <v>52</v>
      </c>
      <c r="L1254" s="145" t="s">
        <v>52</v>
      </c>
      <c r="M1254" s="145"/>
      <c r="N1254" s="145"/>
      <c r="O1254" s="145"/>
      <c r="P1254" s="145" t="s">
        <v>680</v>
      </c>
      <c r="Q1254" s="145"/>
      <c r="R1254" s="145" t="s">
        <v>680</v>
      </c>
      <c r="S1254" s="145"/>
      <c r="T1254" s="145" t="s">
        <v>680</v>
      </c>
      <c r="U1254" s="145"/>
      <c r="V1254" s="145" t="s">
        <v>680</v>
      </c>
      <c r="W1254" s="145"/>
      <c r="X1254" s="145" t="s">
        <v>680</v>
      </c>
      <c r="Y1254" s="145"/>
      <c r="Z1254" s="145" t="s">
        <v>680</v>
      </c>
      <c r="AA1254" s="145"/>
      <c r="AB1254" s="145" t="s">
        <v>680</v>
      </c>
      <c r="AC1254" s="145"/>
      <c r="AD1254" s="145" t="s">
        <v>680</v>
      </c>
      <c r="AE1254" s="145"/>
      <c r="AF1254" s="145" t="s">
        <v>680</v>
      </c>
      <c r="AG1254" s="145"/>
      <c r="AH1254" s="145" t="s">
        <v>680</v>
      </c>
      <c r="AI1254" s="145"/>
      <c r="AJ1254" s="145" t="s">
        <v>680</v>
      </c>
      <c r="AK1254" s="145"/>
      <c r="AL1254" s="145" t="s">
        <v>680</v>
      </c>
      <c r="AM1254" s="145" t="n">
        <v>0</v>
      </c>
      <c r="AN1254" s="146"/>
    </row>
    <row collapsed="false" customFormat="false" customHeight="true" hidden="false" ht="15.75" outlineLevel="0" r="1255">
      <c r="A1255" s="55" t="n">
        <v>668</v>
      </c>
      <c r="B1255" s="55" t="n">
        <v>8664</v>
      </c>
      <c r="C1255" s="55" t="s">
        <v>820</v>
      </c>
      <c r="D1255" s="55" t="s">
        <v>750</v>
      </c>
      <c r="E1255" s="148" t="s">
        <v>822</v>
      </c>
      <c r="F1255" s="120" t="s">
        <v>823</v>
      </c>
      <c r="G1255" s="145"/>
      <c r="H1255" s="145"/>
      <c r="I1255" s="145"/>
      <c r="J1255" s="145"/>
      <c r="K1255" s="145" t="s">
        <v>52</v>
      </c>
      <c r="L1255" s="145" t="s">
        <v>52</v>
      </c>
      <c r="M1255" s="145" t="n">
        <v>12183</v>
      </c>
      <c r="N1255" s="145" t="n">
        <v>11547</v>
      </c>
      <c r="O1255" s="145" t="n">
        <v>417</v>
      </c>
      <c r="P1255" s="145" t="s">
        <v>680</v>
      </c>
      <c r="Q1255" s="145" t="n">
        <v>401</v>
      </c>
      <c r="R1255" s="145" t="s">
        <v>680</v>
      </c>
      <c r="S1255" s="145" t="n">
        <v>256</v>
      </c>
      <c r="T1255" s="145" t="s">
        <v>680</v>
      </c>
      <c r="U1255" s="145" t="n">
        <v>248</v>
      </c>
      <c r="V1255" s="145" t="s">
        <v>680</v>
      </c>
      <c r="W1255" s="145" t="n">
        <v>165</v>
      </c>
      <c r="X1255" s="145" t="s">
        <v>680</v>
      </c>
      <c r="Y1255" s="145" t="n">
        <v>149</v>
      </c>
      <c r="Z1255" s="145" t="s">
        <v>680</v>
      </c>
      <c r="AA1255" s="145" t="n">
        <v>114</v>
      </c>
      <c r="AB1255" s="145" t="s">
        <v>680</v>
      </c>
      <c r="AC1255" s="145" t="n">
        <v>129</v>
      </c>
      <c r="AD1255" s="145" t="s">
        <v>680</v>
      </c>
      <c r="AE1255" s="145" t="n">
        <v>133</v>
      </c>
      <c r="AF1255" s="145" t="s">
        <v>680</v>
      </c>
      <c r="AG1255" s="145" t="n">
        <v>261</v>
      </c>
      <c r="AH1255" s="145" t="s">
        <v>680</v>
      </c>
      <c r="AI1255" s="145" t="n">
        <v>193</v>
      </c>
      <c r="AJ1255" s="145" t="s">
        <v>680</v>
      </c>
      <c r="AK1255" s="145" t="n">
        <v>446</v>
      </c>
      <c r="AL1255" s="145" t="s">
        <v>680</v>
      </c>
      <c r="AM1255" s="145" t="n">
        <v>2912</v>
      </c>
      <c r="AN1255" s="146"/>
    </row>
    <row collapsed="false" customFormat="false" customHeight="false" hidden="false" ht="15.75" outlineLevel="0" r="1256">
      <c r="A1256" s="55"/>
      <c r="B1256" s="55"/>
      <c r="C1256" s="55"/>
      <c r="D1256" s="55"/>
      <c r="E1256" s="148" t="s">
        <v>824</v>
      </c>
      <c r="F1256" s="120" t="s">
        <v>823</v>
      </c>
      <c r="G1256" s="145" t="s">
        <v>859</v>
      </c>
      <c r="H1256" s="145" t="n">
        <v>166</v>
      </c>
      <c r="I1256" s="145"/>
      <c r="J1256" s="145"/>
      <c r="K1256" s="145" t="s">
        <v>52</v>
      </c>
      <c r="L1256" s="145" t="s">
        <v>52</v>
      </c>
      <c r="M1256" s="145" t="n">
        <v>9955</v>
      </c>
      <c r="N1256" s="145" t="n">
        <v>5895</v>
      </c>
      <c r="O1256" s="145" t="n">
        <v>961</v>
      </c>
      <c r="P1256" s="145" t="s">
        <v>680</v>
      </c>
      <c r="Q1256" s="145" t="n">
        <v>985</v>
      </c>
      <c r="R1256" s="145" t="s">
        <v>680</v>
      </c>
      <c r="S1256" s="145" t="n">
        <v>909</v>
      </c>
      <c r="T1256" s="145" t="s">
        <v>680</v>
      </c>
      <c r="U1256" s="145" t="n">
        <v>1107</v>
      </c>
      <c r="V1256" s="145" t="s">
        <v>680</v>
      </c>
      <c r="W1256" s="145" t="n">
        <v>969</v>
      </c>
      <c r="X1256" s="145" t="s">
        <v>680</v>
      </c>
      <c r="Y1256" s="145" t="n">
        <v>937</v>
      </c>
      <c r="Z1256" s="145" t="s">
        <v>680</v>
      </c>
      <c r="AA1256" s="145" t="n">
        <v>857</v>
      </c>
      <c r="AB1256" s="145" t="s">
        <v>680</v>
      </c>
      <c r="AC1256" s="145" t="n">
        <v>766</v>
      </c>
      <c r="AD1256" s="145" t="s">
        <v>680</v>
      </c>
      <c r="AE1256" s="145" t="n">
        <v>996</v>
      </c>
      <c r="AF1256" s="145" t="s">
        <v>680</v>
      </c>
      <c r="AG1256" s="145" t="n">
        <v>933</v>
      </c>
      <c r="AH1256" s="145" t="s">
        <v>680</v>
      </c>
      <c r="AI1256" s="145" t="n">
        <v>588</v>
      </c>
      <c r="AJ1256" s="145" t="s">
        <v>680</v>
      </c>
      <c r="AK1256" s="145" t="n">
        <v>996</v>
      </c>
      <c r="AL1256" s="145" t="s">
        <v>680</v>
      </c>
      <c r="AM1256" s="145" t="n">
        <v>11004</v>
      </c>
      <c r="AN1256" s="146"/>
    </row>
    <row collapsed="false" customFormat="false" customHeight="true" hidden="false" ht="15.75" outlineLevel="0" r="1257">
      <c r="A1257" s="55" t="n">
        <v>669</v>
      </c>
      <c r="B1257" s="55" t="n">
        <v>8665</v>
      </c>
      <c r="C1257" s="55" t="s">
        <v>820</v>
      </c>
      <c r="D1257" s="55" t="s">
        <v>750</v>
      </c>
      <c r="E1257" s="148" t="s">
        <v>822</v>
      </c>
      <c r="F1257" s="120" t="s">
        <v>823</v>
      </c>
      <c r="G1257" s="145"/>
      <c r="H1257" s="145"/>
      <c r="I1257" s="145"/>
      <c r="J1257" s="145"/>
      <c r="K1257" s="145" t="s">
        <v>52</v>
      </c>
      <c r="L1257" s="145" t="s">
        <v>52</v>
      </c>
      <c r="M1257" s="145" t="n">
        <v>12364</v>
      </c>
      <c r="N1257" s="145" t="n">
        <v>11683</v>
      </c>
      <c r="O1257" s="145" t="n">
        <v>608</v>
      </c>
      <c r="P1257" s="145" t="s">
        <v>680</v>
      </c>
      <c r="Q1257" s="145" t="n">
        <v>906</v>
      </c>
      <c r="R1257" s="145" t="s">
        <v>680</v>
      </c>
      <c r="S1257" s="145" t="n">
        <v>710</v>
      </c>
      <c r="T1257" s="145" t="s">
        <v>680</v>
      </c>
      <c r="U1257" s="145" t="n">
        <v>1527</v>
      </c>
      <c r="V1257" s="145" t="s">
        <v>680</v>
      </c>
      <c r="W1257" s="145" t="n">
        <v>837</v>
      </c>
      <c r="X1257" s="145" t="s">
        <v>680</v>
      </c>
      <c r="Y1257" s="145" t="n">
        <v>622</v>
      </c>
      <c r="Z1257" s="145" t="s">
        <v>680</v>
      </c>
      <c r="AA1257" s="145" t="n">
        <v>535</v>
      </c>
      <c r="AB1257" s="145" t="s">
        <v>680</v>
      </c>
      <c r="AC1257" s="145" t="n">
        <v>892</v>
      </c>
      <c r="AD1257" s="145" t="s">
        <v>680</v>
      </c>
      <c r="AE1257" s="145" t="n">
        <v>338</v>
      </c>
      <c r="AF1257" s="145" t="s">
        <v>680</v>
      </c>
      <c r="AG1257" s="145" t="n">
        <v>358</v>
      </c>
      <c r="AH1257" s="145" t="s">
        <v>680</v>
      </c>
      <c r="AI1257" s="145" t="n">
        <v>470</v>
      </c>
      <c r="AJ1257" s="145" t="s">
        <v>680</v>
      </c>
      <c r="AK1257" s="145" t="n">
        <v>522</v>
      </c>
      <c r="AL1257" s="145" t="s">
        <v>680</v>
      </c>
      <c r="AM1257" s="145" t="n">
        <v>8325</v>
      </c>
      <c r="AN1257" s="146"/>
    </row>
    <row collapsed="false" customFormat="false" customHeight="false" hidden="false" ht="15.75" outlineLevel="0" r="1258">
      <c r="A1258" s="55"/>
      <c r="B1258" s="55"/>
      <c r="C1258" s="55"/>
      <c r="D1258" s="55"/>
      <c r="E1258" s="148" t="s">
        <v>824</v>
      </c>
      <c r="F1258" s="120" t="s">
        <v>823</v>
      </c>
      <c r="G1258" s="145" t="s">
        <v>859</v>
      </c>
      <c r="H1258" s="145" t="n">
        <v>162</v>
      </c>
      <c r="I1258" s="145"/>
      <c r="J1258" s="145"/>
      <c r="K1258" s="145" t="s">
        <v>52</v>
      </c>
      <c r="L1258" s="145" t="s">
        <v>52</v>
      </c>
      <c r="M1258" s="145" t="n">
        <v>15703</v>
      </c>
      <c r="N1258" s="145" t="n">
        <v>9339</v>
      </c>
      <c r="O1258" s="145" t="n">
        <v>1012</v>
      </c>
      <c r="P1258" s="145" t="s">
        <v>680</v>
      </c>
      <c r="Q1258" s="145" t="n">
        <v>1009</v>
      </c>
      <c r="R1258" s="145" t="s">
        <v>680</v>
      </c>
      <c r="S1258" s="145" t="n">
        <v>879</v>
      </c>
      <c r="T1258" s="145" t="s">
        <v>680</v>
      </c>
      <c r="U1258" s="145" t="n">
        <v>1240</v>
      </c>
      <c r="V1258" s="145" t="s">
        <v>680</v>
      </c>
      <c r="W1258" s="145" t="n">
        <v>969</v>
      </c>
      <c r="X1258" s="145" t="s">
        <v>680</v>
      </c>
      <c r="Y1258" s="145" t="n">
        <v>1090</v>
      </c>
      <c r="Z1258" s="145" t="s">
        <v>680</v>
      </c>
      <c r="AA1258" s="145" t="n">
        <v>883</v>
      </c>
      <c r="AB1258" s="145" t="s">
        <v>680</v>
      </c>
      <c r="AC1258" s="145" t="n">
        <v>762</v>
      </c>
      <c r="AD1258" s="145" t="s">
        <v>680</v>
      </c>
      <c r="AE1258" s="145" t="n">
        <v>764</v>
      </c>
      <c r="AF1258" s="145" t="s">
        <v>680</v>
      </c>
      <c r="AG1258" s="145" t="n">
        <v>928</v>
      </c>
      <c r="AH1258" s="145" t="s">
        <v>680</v>
      </c>
      <c r="AI1258" s="145" t="n">
        <v>869</v>
      </c>
      <c r="AJ1258" s="145" t="s">
        <v>680</v>
      </c>
      <c r="AK1258" s="145" t="n">
        <v>950</v>
      </c>
      <c r="AL1258" s="145" t="s">
        <v>680</v>
      </c>
      <c r="AM1258" s="145" t="n">
        <v>11355</v>
      </c>
      <c r="AN1258" s="146"/>
    </row>
    <row collapsed="false" customFormat="false" customHeight="true" hidden="false" ht="15.75" outlineLevel="0" r="1259">
      <c r="A1259" s="55" t="n">
        <v>670</v>
      </c>
      <c r="B1259" s="55" t="n">
        <v>8666</v>
      </c>
      <c r="C1259" s="55" t="s">
        <v>820</v>
      </c>
      <c r="D1259" s="55" t="s">
        <v>750</v>
      </c>
      <c r="E1259" s="148" t="s">
        <v>822</v>
      </c>
      <c r="F1259" s="120" t="s">
        <v>823</v>
      </c>
      <c r="G1259" s="145"/>
      <c r="H1259" s="145"/>
      <c r="I1259" s="145"/>
      <c r="J1259" s="145"/>
      <c r="K1259" s="145" t="s">
        <v>52</v>
      </c>
      <c r="L1259" s="145" t="s">
        <v>52</v>
      </c>
      <c r="M1259" s="145" t="n">
        <v>12101</v>
      </c>
      <c r="N1259" s="145" t="n">
        <v>11822</v>
      </c>
      <c r="O1259" s="145" t="n">
        <v>1557</v>
      </c>
      <c r="P1259" s="145" t="s">
        <v>680</v>
      </c>
      <c r="Q1259" s="145" t="n">
        <v>1310</v>
      </c>
      <c r="R1259" s="145" t="s">
        <v>680</v>
      </c>
      <c r="S1259" s="145" t="n">
        <v>983</v>
      </c>
      <c r="T1259" s="145" t="s">
        <v>680</v>
      </c>
      <c r="U1259" s="145" t="n">
        <v>1018</v>
      </c>
      <c r="V1259" s="145" t="s">
        <v>680</v>
      </c>
      <c r="W1259" s="145" t="n">
        <v>847</v>
      </c>
      <c r="X1259" s="145" t="s">
        <v>680</v>
      </c>
      <c r="Y1259" s="145" t="n">
        <v>652</v>
      </c>
      <c r="Z1259" s="145" t="s">
        <v>680</v>
      </c>
      <c r="AA1259" s="145" t="n">
        <v>740</v>
      </c>
      <c r="AB1259" s="145" t="s">
        <v>680</v>
      </c>
      <c r="AC1259" s="145" t="n">
        <v>642</v>
      </c>
      <c r="AD1259" s="145" t="s">
        <v>680</v>
      </c>
      <c r="AE1259" s="145" t="n">
        <v>1088</v>
      </c>
      <c r="AF1259" s="145" t="s">
        <v>680</v>
      </c>
      <c r="AG1259" s="145" t="n">
        <v>1370</v>
      </c>
      <c r="AH1259" s="145" t="s">
        <v>680</v>
      </c>
      <c r="AI1259" s="145" t="n">
        <v>981</v>
      </c>
      <c r="AJ1259" s="145" t="s">
        <v>680</v>
      </c>
      <c r="AK1259" s="145" t="n">
        <v>269</v>
      </c>
      <c r="AL1259" s="145" t="s">
        <v>680</v>
      </c>
      <c r="AM1259" s="145" t="n">
        <v>11457</v>
      </c>
      <c r="AN1259" s="146"/>
    </row>
    <row collapsed="false" customFormat="false" customHeight="false" hidden="false" ht="15.75" outlineLevel="0" r="1260">
      <c r="A1260" s="55"/>
      <c r="B1260" s="55"/>
      <c r="C1260" s="55"/>
      <c r="D1260" s="55"/>
      <c r="E1260" s="148" t="s">
        <v>824</v>
      </c>
      <c r="F1260" s="120" t="s">
        <v>823</v>
      </c>
      <c r="G1260" s="145" t="s">
        <v>859</v>
      </c>
      <c r="H1260" s="145" t="n">
        <v>162</v>
      </c>
      <c r="I1260" s="145"/>
      <c r="J1260" s="145"/>
      <c r="K1260" s="145" t="s">
        <v>52</v>
      </c>
      <c r="L1260" s="145" t="s">
        <v>52</v>
      </c>
      <c r="M1260" s="145" t="n">
        <v>17245</v>
      </c>
      <c r="N1260" s="145" t="n">
        <v>17570</v>
      </c>
      <c r="O1260" s="145" t="n">
        <v>984</v>
      </c>
      <c r="P1260" s="145" t="s">
        <v>680</v>
      </c>
      <c r="Q1260" s="145" t="n">
        <v>978</v>
      </c>
      <c r="R1260" s="145" t="s">
        <v>680</v>
      </c>
      <c r="S1260" s="145" t="n">
        <v>860</v>
      </c>
      <c r="T1260" s="145" t="s">
        <v>680</v>
      </c>
      <c r="U1260" s="145" t="n">
        <v>1135</v>
      </c>
      <c r="V1260" s="145" t="s">
        <v>680</v>
      </c>
      <c r="W1260" s="145" t="n">
        <v>1036</v>
      </c>
      <c r="X1260" s="145" t="s">
        <v>680</v>
      </c>
      <c r="Y1260" s="145" t="n">
        <v>934</v>
      </c>
      <c r="Z1260" s="145" t="s">
        <v>680</v>
      </c>
      <c r="AA1260" s="145" t="n">
        <v>927</v>
      </c>
      <c r="AB1260" s="145" t="s">
        <v>680</v>
      </c>
      <c r="AC1260" s="145" t="n">
        <v>864</v>
      </c>
      <c r="AD1260" s="145" t="s">
        <v>680</v>
      </c>
      <c r="AE1260" s="145" t="n">
        <v>1041</v>
      </c>
      <c r="AF1260" s="145" t="s">
        <v>680</v>
      </c>
      <c r="AG1260" s="145" t="n">
        <v>979</v>
      </c>
      <c r="AH1260" s="145" t="s">
        <v>680</v>
      </c>
      <c r="AI1260" s="145" t="n">
        <v>729</v>
      </c>
      <c r="AJ1260" s="145" t="s">
        <v>680</v>
      </c>
      <c r="AK1260" s="145" t="n">
        <v>266</v>
      </c>
      <c r="AL1260" s="145" t="s">
        <v>680</v>
      </c>
      <c r="AM1260" s="145" t="n">
        <v>10733</v>
      </c>
      <c r="AN1260" s="146"/>
    </row>
    <row collapsed="false" customFormat="false" customHeight="true" hidden="false" ht="15.75" outlineLevel="0" r="1261">
      <c r="A1261" s="55" t="n">
        <v>671</v>
      </c>
      <c r="B1261" s="55" t="n">
        <v>8667</v>
      </c>
      <c r="C1261" s="55" t="s">
        <v>820</v>
      </c>
      <c r="D1261" s="55" t="s">
        <v>750</v>
      </c>
      <c r="E1261" s="148" t="s">
        <v>822</v>
      </c>
      <c r="F1261" s="120" t="s">
        <v>823</v>
      </c>
      <c r="G1261" s="145"/>
      <c r="H1261" s="145"/>
      <c r="I1261" s="145"/>
      <c r="J1261" s="145"/>
      <c r="K1261" s="145" t="s">
        <v>52</v>
      </c>
      <c r="L1261" s="145" t="s">
        <v>52</v>
      </c>
      <c r="M1261" s="145" t="n">
        <v>20216</v>
      </c>
      <c r="N1261" s="145" t="n">
        <v>20837</v>
      </c>
      <c r="O1261" s="145" t="n">
        <v>2145</v>
      </c>
      <c r="P1261" s="145" t="s">
        <v>680</v>
      </c>
      <c r="Q1261" s="145" t="n">
        <v>1820</v>
      </c>
      <c r="R1261" s="145" t="s">
        <v>680</v>
      </c>
      <c r="S1261" s="145" t="n">
        <v>1410</v>
      </c>
      <c r="T1261" s="145" t="s">
        <v>680</v>
      </c>
      <c r="U1261" s="145" t="n">
        <v>1551</v>
      </c>
      <c r="V1261" s="145" t="s">
        <v>680</v>
      </c>
      <c r="W1261" s="145" t="n">
        <v>956</v>
      </c>
      <c r="X1261" s="145" t="s">
        <v>680</v>
      </c>
      <c r="Y1261" s="145" t="n">
        <v>930</v>
      </c>
      <c r="Z1261" s="145" t="s">
        <v>680</v>
      </c>
      <c r="AA1261" s="145" t="n">
        <v>876</v>
      </c>
      <c r="AB1261" s="145" t="s">
        <v>680</v>
      </c>
      <c r="AC1261" s="145" t="n">
        <v>1327</v>
      </c>
      <c r="AD1261" s="145" t="s">
        <v>680</v>
      </c>
      <c r="AE1261" s="145" t="n">
        <v>1471</v>
      </c>
      <c r="AF1261" s="145" t="s">
        <v>680</v>
      </c>
      <c r="AG1261" s="145" t="n">
        <v>1638</v>
      </c>
      <c r="AH1261" s="145" t="s">
        <v>680</v>
      </c>
      <c r="AI1261" s="145" t="n">
        <v>1418</v>
      </c>
      <c r="AJ1261" s="145" t="s">
        <v>680</v>
      </c>
      <c r="AK1261" s="145" t="n">
        <v>1441</v>
      </c>
      <c r="AL1261" s="145" t="s">
        <v>680</v>
      </c>
      <c r="AM1261" s="145" t="n">
        <v>16983</v>
      </c>
      <c r="AN1261" s="146"/>
    </row>
    <row collapsed="false" customFormat="false" customHeight="false" hidden="false" ht="15.75" outlineLevel="0" r="1262">
      <c r="A1262" s="55"/>
      <c r="B1262" s="55"/>
      <c r="C1262" s="55"/>
      <c r="D1262" s="55"/>
      <c r="E1262" s="148" t="s">
        <v>824</v>
      </c>
      <c r="F1262" s="120" t="s">
        <v>823</v>
      </c>
      <c r="G1262" s="145" t="s">
        <v>859</v>
      </c>
      <c r="H1262" s="145" t="n">
        <v>211</v>
      </c>
      <c r="I1262" s="145"/>
      <c r="J1262" s="145"/>
      <c r="K1262" s="145" t="s">
        <v>52</v>
      </c>
      <c r="L1262" s="145" t="s">
        <v>52</v>
      </c>
      <c r="M1262" s="145" t="n">
        <v>21065</v>
      </c>
      <c r="N1262" s="145" t="n">
        <v>18517</v>
      </c>
      <c r="O1262" s="145" t="n">
        <v>1590</v>
      </c>
      <c r="P1262" s="145" t="s">
        <v>680</v>
      </c>
      <c r="Q1262" s="145" t="n">
        <v>1680</v>
      </c>
      <c r="R1262" s="145" t="s">
        <v>680</v>
      </c>
      <c r="S1262" s="145" t="n">
        <v>1485</v>
      </c>
      <c r="T1262" s="145" t="s">
        <v>680</v>
      </c>
      <c r="U1262" s="145" t="n">
        <v>1954</v>
      </c>
      <c r="V1262" s="145" t="s">
        <v>680</v>
      </c>
      <c r="W1262" s="145" t="n">
        <v>1739</v>
      </c>
      <c r="X1262" s="145" t="s">
        <v>680</v>
      </c>
      <c r="Y1262" s="145" t="n">
        <v>1769</v>
      </c>
      <c r="Z1262" s="145" t="s">
        <v>680</v>
      </c>
      <c r="AA1262" s="145" t="n">
        <v>1641</v>
      </c>
      <c r="AB1262" s="145" t="s">
        <v>680</v>
      </c>
      <c r="AC1262" s="145" t="n">
        <v>1547</v>
      </c>
      <c r="AD1262" s="145" t="s">
        <v>680</v>
      </c>
      <c r="AE1262" s="145" t="n">
        <v>4861</v>
      </c>
      <c r="AF1262" s="145" t="s">
        <v>680</v>
      </c>
      <c r="AG1262" s="145" t="n">
        <v>208</v>
      </c>
      <c r="AH1262" s="145" t="s">
        <v>680</v>
      </c>
      <c r="AI1262" s="145" t="n">
        <v>233</v>
      </c>
      <c r="AJ1262" s="145" t="s">
        <v>680</v>
      </c>
      <c r="AK1262" s="145" t="n">
        <v>1538</v>
      </c>
      <c r="AL1262" s="145" t="s">
        <v>680</v>
      </c>
      <c r="AM1262" s="145" t="n">
        <v>20245</v>
      </c>
      <c r="AN1262" s="146"/>
    </row>
    <row collapsed="false" customFormat="false" customHeight="true" hidden="false" ht="15.75" outlineLevel="0" r="1263">
      <c r="A1263" s="55" t="n">
        <v>672</v>
      </c>
      <c r="B1263" s="55" t="n">
        <v>8668</v>
      </c>
      <c r="C1263" s="55" t="s">
        <v>820</v>
      </c>
      <c r="D1263" s="55" t="s">
        <v>750</v>
      </c>
      <c r="E1263" s="148" t="s">
        <v>822</v>
      </c>
      <c r="F1263" s="120" t="s">
        <v>823</v>
      </c>
      <c r="G1263" s="145"/>
      <c r="H1263" s="145"/>
      <c r="I1263" s="145"/>
      <c r="J1263" s="145"/>
      <c r="K1263" s="145" t="s">
        <v>52</v>
      </c>
      <c r="L1263" s="145" t="s">
        <v>52</v>
      </c>
      <c r="M1263" s="145" t="n">
        <v>8332</v>
      </c>
      <c r="N1263" s="145" t="n">
        <v>8461</v>
      </c>
      <c r="O1263" s="145" t="n">
        <v>3970</v>
      </c>
      <c r="P1263" s="145" t="s">
        <v>680</v>
      </c>
      <c r="Q1263" s="145" t="n">
        <v>3595</v>
      </c>
      <c r="R1263" s="145" t="s">
        <v>680</v>
      </c>
      <c r="S1263" s="145" t="n">
        <v>3020</v>
      </c>
      <c r="T1263" s="145" t="s">
        <v>680</v>
      </c>
      <c r="U1263" s="145" t="n">
        <v>1075</v>
      </c>
      <c r="V1263" s="145" t="s">
        <v>680</v>
      </c>
      <c r="W1263" s="145" t="n">
        <v>1989</v>
      </c>
      <c r="X1263" s="145" t="s">
        <v>680</v>
      </c>
      <c r="Y1263" s="145" t="n">
        <v>1897</v>
      </c>
      <c r="Z1263" s="145" t="s">
        <v>680</v>
      </c>
      <c r="AA1263" s="145" t="n">
        <v>1681</v>
      </c>
      <c r="AB1263" s="145" t="s">
        <v>680</v>
      </c>
      <c r="AC1263" s="145" t="n">
        <v>1812</v>
      </c>
      <c r="AD1263" s="145" t="s">
        <v>680</v>
      </c>
      <c r="AE1263" s="145" t="n">
        <v>2212</v>
      </c>
      <c r="AF1263" s="145" t="s">
        <v>680</v>
      </c>
      <c r="AG1263" s="145" t="n">
        <v>2347</v>
      </c>
      <c r="AH1263" s="145" t="s">
        <v>680</v>
      </c>
      <c r="AI1263" s="145" t="n">
        <v>2357</v>
      </c>
      <c r="AJ1263" s="145" t="s">
        <v>680</v>
      </c>
      <c r="AK1263" s="145" t="n">
        <v>2276</v>
      </c>
      <c r="AL1263" s="145" t="s">
        <v>680</v>
      </c>
      <c r="AM1263" s="145" t="n">
        <v>28231</v>
      </c>
      <c r="AN1263" s="146"/>
    </row>
    <row collapsed="false" customFormat="false" customHeight="false" hidden="false" ht="15.75" outlineLevel="0" r="1264">
      <c r="A1264" s="55"/>
      <c r="B1264" s="55"/>
      <c r="C1264" s="55"/>
      <c r="D1264" s="55"/>
      <c r="E1264" s="148" t="s">
        <v>824</v>
      </c>
      <c r="F1264" s="120" t="s">
        <v>823</v>
      </c>
      <c r="G1264" s="145" t="s">
        <v>859</v>
      </c>
      <c r="H1264" s="145" t="n">
        <v>200</v>
      </c>
      <c r="I1264" s="145"/>
      <c r="J1264" s="145"/>
      <c r="K1264" s="145" t="s">
        <v>52</v>
      </c>
      <c r="L1264" s="145" t="s">
        <v>52</v>
      </c>
      <c r="M1264" s="145" t="n">
        <v>28400</v>
      </c>
      <c r="N1264" s="145" t="n">
        <v>41475</v>
      </c>
      <c r="O1264" s="145" t="n">
        <v>685</v>
      </c>
      <c r="P1264" s="145" t="s">
        <v>680</v>
      </c>
      <c r="Q1264" s="145" t="n">
        <v>665</v>
      </c>
      <c r="R1264" s="145" t="s">
        <v>680</v>
      </c>
      <c r="S1264" s="145" t="n">
        <v>565</v>
      </c>
      <c r="T1264" s="145" t="s">
        <v>680</v>
      </c>
      <c r="U1264" s="145" t="n">
        <v>5752</v>
      </c>
      <c r="V1264" s="145" t="s">
        <v>680</v>
      </c>
      <c r="W1264" s="145" t="n">
        <v>160</v>
      </c>
      <c r="X1264" s="145" t="s">
        <v>680</v>
      </c>
      <c r="Y1264" s="145" t="n">
        <v>909</v>
      </c>
      <c r="Z1264" s="145" t="s">
        <v>680</v>
      </c>
      <c r="AA1264" s="145" t="n">
        <v>836</v>
      </c>
      <c r="AB1264" s="145" t="s">
        <v>680</v>
      </c>
      <c r="AC1264" s="145" t="n">
        <v>757</v>
      </c>
      <c r="AD1264" s="145" t="s">
        <v>680</v>
      </c>
      <c r="AE1264" s="145" t="n">
        <v>1127</v>
      </c>
      <c r="AF1264" s="145" t="s">
        <v>680</v>
      </c>
      <c r="AG1264" s="145" t="n">
        <v>1202</v>
      </c>
      <c r="AH1264" s="145" t="s">
        <v>680</v>
      </c>
      <c r="AI1264" s="145" t="n">
        <v>1119</v>
      </c>
      <c r="AJ1264" s="145" t="s">
        <v>680</v>
      </c>
      <c r="AK1264" s="145" t="n">
        <v>816</v>
      </c>
      <c r="AL1264" s="145" t="s">
        <v>680</v>
      </c>
      <c r="AM1264" s="145" t="n">
        <v>14593</v>
      </c>
      <c r="AN1264" s="146"/>
    </row>
    <row collapsed="false" customFormat="false" customHeight="true" hidden="false" ht="15.75" outlineLevel="0" r="1265">
      <c r="A1265" s="55" t="n">
        <v>673</v>
      </c>
      <c r="B1265" s="55" t="n">
        <v>8669</v>
      </c>
      <c r="C1265" s="55" t="s">
        <v>820</v>
      </c>
      <c r="D1265" s="55" t="s">
        <v>750</v>
      </c>
      <c r="E1265" s="148" t="s">
        <v>822</v>
      </c>
      <c r="F1265" s="120" t="s">
        <v>823</v>
      </c>
      <c r="G1265" s="145"/>
      <c r="H1265" s="145"/>
      <c r="I1265" s="145"/>
      <c r="J1265" s="145"/>
      <c r="K1265" s="145" t="s">
        <v>52</v>
      </c>
      <c r="L1265" s="145" t="s">
        <v>52</v>
      </c>
      <c r="M1265" s="145" t="n">
        <v>16090</v>
      </c>
      <c r="N1265" s="145" t="n">
        <v>23669</v>
      </c>
      <c r="O1265" s="145" t="n">
        <v>7273</v>
      </c>
      <c r="P1265" s="145" t="s">
        <v>680</v>
      </c>
      <c r="Q1265" s="145" t="n">
        <v>6431</v>
      </c>
      <c r="R1265" s="145" t="s">
        <v>680</v>
      </c>
      <c r="S1265" s="145" t="n">
        <v>5717</v>
      </c>
      <c r="T1265" s="145" t="s">
        <v>680</v>
      </c>
      <c r="U1265" s="145" t="n">
        <v>2227</v>
      </c>
      <c r="V1265" s="145" t="s">
        <v>680</v>
      </c>
      <c r="W1265" s="145" t="n">
        <v>6793</v>
      </c>
      <c r="X1265" s="145" t="s">
        <v>680</v>
      </c>
      <c r="Y1265" s="145" t="n">
        <v>3696</v>
      </c>
      <c r="Z1265" s="145" t="s">
        <v>680</v>
      </c>
      <c r="AA1265" s="145" t="n">
        <v>3421</v>
      </c>
      <c r="AB1265" s="145" t="s">
        <v>680</v>
      </c>
      <c r="AC1265" s="145" t="n">
        <v>3212</v>
      </c>
      <c r="AD1265" s="145" t="s">
        <v>680</v>
      </c>
      <c r="AE1265" s="145" t="n">
        <v>3770</v>
      </c>
      <c r="AF1265" s="145" t="s">
        <v>680</v>
      </c>
      <c r="AG1265" s="145" t="n">
        <v>4131</v>
      </c>
      <c r="AH1265" s="145" t="s">
        <v>680</v>
      </c>
      <c r="AI1265" s="145" t="n">
        <v>3985</v>
      </c>
      <c r="AJ1265" s="145" t="s">
        <v>680</v>
      </c>
      <c r="AK1265" s="145" t="n">
        <v>4678</v>
      </c>
      <c r="AL1265" s="145" t="s">
        <v>680</v>
      </c>
      <c r="AM1265" s="145" t="n">
        <v>55334</v>
      </c>
      <c r="AN1265" s="146"/>
    </row>
    <row collapsed="false" customFormat="false" customHeight="false" hidden="false" ht="15.75" outlineLevel="0" r="1266">
      <c r="A1266" s="55"/>
      <c r="B1266" s="55"/>
      <c r="C1266" s="55"/>
      <c r="D1266" s="55"/>
      <c r="E1266" s="148" t="s">
        <v>824</v>
      </c>
      <c r="F1266" s="120" t="s">
        <v>823</v>
      </c>
      <c r="G1266" s="145" t="s">
        <v>859</v>
      </c>
      <c r="H1266" s="145" t="n">
        <v>343</v>
      </c>
      <c r="I1266" s="145"/>
      <c r="J1266" s="145"/>
      <c r="K1266" s="145" t="s">
        <v>52</v>
      </c>
      <c r="L1266" s="145" t="s">
        <v>52</v>
      </c>
      <c r="M1266" s="145" t="n">
        <v>54619</v>
      </c>
      <c r="N1266" s="145" t="n">
        <v>56655</v>
      </c>
      <c r="O1266" s="145" t="n">
        <v>1765</v>
      </c>
      <c r="P1266" s="145" t="s">
        <v>680</v>
      </c>
      <c r="Q1266" s="145" t="n">
        <v>1670</v>
      </c>
      <c r="R1266" s="145" t="s">
        <v>680</v>
      </c>
      <c r="S1266" s="145" t="n">
        <v>1470</v>
      </c>
      <c r="T1266" s="145" t="s">
        <v>680</v>
      </c>
      <c r="U1266" s="145" t="n">
        <v>1718</v>
      </c>
      <c r="V1266" s="145" t="s">
        <v>680</v>
      </c>
      <c r="W1266" s="145" t="n">
        <v>1379</v>
      </c>
      <c r="X1266" s="145" t="s">
        <v>680</v>
      </c>
      <c r="Y1266" s="145" t="n">
        <v>1373</v>
      </c>
      <c r="Z1266" s="145" t="s">
        <v>680</v>
      </c>
      <c r="AA1266" s="145" t="n">
        <v>1190</v>
      </c>
      <c r="AB1266" s="145" t="s">
        <v>680</v>
      </c>
      <c r="AC1266" s="145" t="n">
        <v>1170</v>
      </c>
      <c r="AD1266" s="145" t="s">
        <v>680</v>
      </c>
      <c r="AE1266" s="145" t="n">
        <v>1474</v>
      </c>
      <c r="AF1266" s="145" t="s">
        <v>680</v>
      </c>
      <c r="AG1266" s="145" t="n">
        <v>1326</v>
      </c>
      <c r="AH1266" s="145" t="s">
        <v>680</v>
      </c>
      <c r="AI1266" s="145" t="n">
        <v>1319</v>
      </c>
      <c r="AJ1266" s="145" t="s">
        <v>680</v>
      </c>
      <c r="AK1266" s="145" t="n">
        <v>1456</v>
      </c>
      <c r="AL1266" s="145" t="s">
        <v>680</v>
      </c>
      <c r="AM1266" s="145" t="n">
        <v>17310</v>
      </c>
      <c r="AN1266" s="146"/>
    </row>
    <row collapsed="false" customFormat="false" customHeight="true" hidden="false" ht="15.75" outlineLevel="0" r="1267">
      <c r="A1267" s="55" t="n">
        <v>674</v>
      </c>
      <c r="B1267" s="55" t="n">
        <v>8670</v>
      </c>
      <c r="C1267" s="55" t="s">
        <v>820</v>
      </c>
      <c r="D1267" s="55" t="s">
        <v>750</v>
      </c>
      <c r="E1267" s="148" t="s">
        <v>822</v>
      </c>
      <c r="F1267" s="120" t="s">
        <v>823</v>
      </c>
      <c r="G1267" s="145"/>
      <c r="H1267" s="145"/>
      <c r="I1267" s="145"/>
      <c r="J1267" s="145"/>
      <c r="K1267" s="145" t="s">
        <v>52</v>
      </c>
      <c r="L1267" s="145" t="s">
        <v>52</v>
      </c>
      <c r="M1267" s="145" t="n">
        <v>16487</v>
      </c>
      <c r="N1267" s="145" t="n">
        <v>14446</v>
      </c>
      <c r="O1267" s="145" t="n">
        <v>2488</v>
      </c>
      <c r="P1267" s="145" t="s">
        <v>680</v>
      </c>
      <c r="Q1267" s="145" t="n">
        <v>2522</v>
      </c>
      <c r="R1267" s="145" t="s">
        <v>680</v>
      </c>
      <c r="S1267" s="145" t="n">
        <v>1985</v>
      </c>
      <c r="T1267" s="145" t="s">
        <v>680</v>
      </c>
      <c r="U1267" s="145" t="n">
        <v>2215</v>
      </c>
      <c r="V1267" s="145" t="s">
        <v>680</v>
      </c>
      <c r="W1267" s="145" t="n">
        <v>1441</v>
      </c>
      <c r="X1267" s="145" t="s">
        <v>680</v>
      </c>
      <c r="Y1267" s="145" t="n">
        <v>1572</v>
      </c>
      <c r="Z1267" s="145" t="s">
        <v>680</v>
      </c>
      <c r="AA1267" s="145" t="n">
        <v>1251</v>
      </c>
      <c r="AB1267" s="145" t="s">
        <v>680</v>
      </c>
      <c r="AC1267" s="145" t="n">
        <v>1488</v>
      </c>
      <c r="AD1267" s="145" t="s">
        <v>680</v>
      </c>
      <c r="AE1267" s="145" t="n">
        <v>1971</v>
      </c>
      <c r="AF1267" s="145" t="s">
        <v>680</v>
      </c>
      <c r="AG1267" s="145" t="n">
        <v>2213</v>
      </c>
      <c r="AH1267" s="145" t="s">
        <v>680</v>
      </c>
      <c r="AI1267" s="145" t="n">
        <v>1769</v>
      </c>
      <c r="AJ1267" s="145" t="s">
        <v>680</v>
      </c>
      <c r="AK1267" s="145" t="n">
        <v>2186</v>
      </c>
      <c r="AL1267" s="145" t="s">
        <v>680</v>
      </c>
      <c r="AM1267" s="145" t="n">
        <v>23101</v>
      </c>
      <c r="AN1267" s="146"/>
    </row>
    <row collapsed="false" customFormat="false" customHeight="false" hidden="false" ht="15.75" outlineLevel="0" r="1268">
      <c r="A1268" s="55"/>
      <c r="B1268" s="55"/>
      <c r="C1268" s="55"/>
      <c r="D1268" s="55"/>
      <c r="E1268" s="148" t="s">
        <v>824</v>
      </c>
      <c r="F1268" s="120" t="s">
        <v>823</v>
      </c>
      <c r="G1268" s="145" t="s">
        <v>859</v>
      </c>
      <c r="H1268" s="145" t="n">
        <v>231</v>
      </c>
      <c r="I1268" s="145"/>
      <c r="J1268" s="145"/>
      <c r="K1268" s="145" t="s">
        <v>52</v>
      </c>
      <c r="L1268" s="145" t="s">
        <v>52</v>
      </c>
      <c r="M1268" s="145" t="n">
        <v>22087</v>
      </c>
      <c r="N1268" s="145" t="n">
        <v>24116</v>
      </c>
      <c r="O1268" s="145" t="n">
        <v>1415</v>
      </c>
      <c r="P1268" s="145" t="s">
        <v>680</v>
      </c>
      <c r="Q1268" s="145" t="n">
        <v>1217</v>
      </c>
      <c r="R1268" s="145" t="s">
        <v>680</v>
      </c>
      <c r="S1268" s="145" t="n">
        <v>1213</v>
      </c>
      <c r="T1268" s="145" t="s">
        <v>680</v>
      </c>
      <c r="U1268" s="145" t="n">
        <v>1507</v>
      </c>
      <c r="V1268" s="145" t="s">
        <v>680</v>
      </c>
      <c r="W1268" s="145" t="n">
        <v>1449</v>
      </c>
      <c r="X1268" s="145" t="s">
        <v>680</v>
      </c>
      <c r="Y1268" s="145" t="n">
        <v>1553</v>
      </c>
      <c r="Z1268" s="145" t="s">
        <v>680</v>
      </c>
      <c r="AA1268" s="145" t="n">
        <v>1335</v>
      </c>
      <c r="AB1268" s="145" t="s">
        <v>680</v>
      </c>
      <c r="AC1268" s="145" t="n">
        <v>1126</v>
      </c>
      <c r="AD1268" s="145" t="s">
        <v>680</v>
      </c>
      <c r="AE1268" s="145" t="n">
        <v>971</v>
      </c>
      <c r="AF1268" s="145" t="s">
        <v>680</v>
      </c>
      <c r="AG1268" s="145" t="n">
        <v>1165</v>
      </c>
      <c r="AH1268" s="145" t="s">
        <v>680</v>
      </c>
      <c r="AI1268" s="145" t="n">
        <v>1073</v>
      </c>
      <c r="AJ1268" s="145" t="s">
        <v>680</v>
      </c>
      <c r="AK1268" s="145" t="n">
        <v>743</v>
      </c>
      <c r="AL1268" s="145" t="s">
        <v>680</v>
      </c>
      <c r="AM1268" s="145" t="n">
        <v>14767</v>
      </c>
      <c r="AN1268" s="146"/>
    </row>
    <row collapsed="false" customFormat="false" customHeight="true" hidden="false" ht="15.75" outlineLevel="0" r="1269">
      <c r="A1269" s="55" t="n">
        <v>675</v>
      </c>
      <c r="B1269" s="55" t="n">
        <v>8671</v>
      </c>
      <c r="C1269" s="55" t="s">
        <v>820</v>
      </c>
      <c r="D1269" s="55" t="s">
        <v>750</v>
      </c>
      <c r="E1269" s="148" t="s">
        <v>822</v>
      </c>
      <c r="F1269" s="120" t="s">
        <v>823</v>
      </c>
      <c r="G1269" s="145"/>
      <c r="H1269" s="145"/>
      <c r="I1269" s="145"/>
      <c r="J1269" s="145"/>
      <c r="K1269" s="145" t="s">
        <v>52</v>
      </c>
      <c r="L1269" s="145" t="s">
        <v>52</v>
      </c>
      <c r="M1269" s="145" t="n">
        <v>9215</v>
      </c>
      <c r="N1269" s="145" t="n">
        <v>9957</v>
      </c>
      <c r="O1269" s="145" t="n">
        <v>895</v>
      </c>
      <c r="P1269" s="145" t="s">
        <v>680</v>
      </c>
      <c r="Q1269" s="145" t="n">
        <v>895</v>
      </c>
      <c r="R1269" s="145" t="s">
        <v>680</v>
      </c>
      <c r="S1269" s="145" t="n">
        <v>625</v>
      </c>
      <c r="T1269" s="145" t="s">
        <v>680</v>
      </c>
      <c r="U1269" s="145" t="n">
        <v>633</v>
      </c>
      <c r="V1269" s="145" t="s">
        <v>680</v>
      </c>
      <c r="W1269" s="145" t="n">
        <v>503</v>
      </c>
      <c r="X1269" s="145" t="s">
        <v>680</v>
      </c>
      <c r="Y1269" s="145" t="n">
        <v>198</v>
      </c>
      <c r="Z1269" s="145" t="s">
        <v>680</v>
      </c>
      <c r="AA1269" s="145" t="n">
        <v>213</v>
      </c>
      <c r="AB1269" s="145" t="s">
        <v>680</v>
      </c>
      <c r="AC1269" s="145" t="n">
        <v>123</v>
      </c>
      <c r="AD1269" s="145" t="s">
        <v>680</v>
      </c>
      <c r="AE1269" s="145" t="n">
        <v>212</v>
      </c>
      <c r="AF1269" s="145" t="s">
        <v>680</v>
      </c>
      <c r="AG1269" s="145" t="n">
        <v>117</v>
      </c>
      <c r="AH1269" s="145" t="s">
        <v>680</v>
      </c>
      <c r="AI1269" s="145" t="n">
        <v>230</v>
      </c>
      <c r="AJ1269" s="145" t="s">
        <v>680</v>
      </c>
      <c r="AK1269" s="145" t="n">
        <v>327</v>
      </c>
      <c r="AL1269" s="145" t="s">
        <v>680</v>
      </c>
      <c r="AM1269" s="145" t="n">
        <v>4971</v>
      </c>
      <c r="AN1269" s="146"/>
    </row>
    <row collapsed="false" customFormat="false" customHeight="false" hidden="false" ht="15.75" outlineLevel="0" r="1270">
      <c r="A1270" s="55"/>
      <c r="B1270" s="55"/>
      <c r="C1270" s="55"/>
      <c r="D1270" s="55"/>
      <c r="E1270" s="148" t="s">
        <v>824</v>
      </c>
      <c r="F1270" s="120" t="s">
        <v>823</v>
      </c>
      <c r="G1270" s="145" t="s">
        <v>859</v>
      </c>
      <c r="H1270" s="145" t="n">
        <v>68</v>
      </c>
      <c r="I1270" s="145" t="s">
        <v>860</v>
      </c>
      <c r="J1270" s="145" t="n">
        <v>1</v>
      </c>
      <c r="K1270" s="145" t="s">
        <v>52</v>
      </c>
      <c r="L1270" s="145" t="s">
        <v>52</v>
      </c>
      <c r="M1270" s="145" t="n">
        <v>8824</v>
      </c>
      <c r="N1270" s="145" t="n">
        <v>8037</v>
      </c>
      <c r="O1270" s="145" t="n">
        <v>864</v>
      </c>
      <c r="P1270" s="145" t="s">
        <v>680</v>
      </c>
      <c r="Q1270" s="145" t="n">
        <v>864</v>
      </c>
      <c r="R1270" s="145" t="s">
        <v>680</v>
      </c>
      <c r="S1270" s="145" t="n">
        <v>796</v>
      </c>
      <c r="T1270" s="145" t="s">
        <v>680</v>
      </c>
      <c r="U1270" s="145" t="n">
        <v>989</v>
      </c>
      <c r="V1270" s="145" t="s">
        <v>680</v>
      </c>
      <c r="W1270" s="145" t="n">
        <v>845</v>
      </c>
      <c r="X1270" s="145" t="s">
        <v>680</v>
      </c>
      <c r="Y1270" s="145" t="n">
        <v>891</v>
      </c>
      <c r="Z1270" s="145" t="s">
        <v>680</v>
      </c>
      <c r="AA1270" s="145" t="n">
        <v>764</v>
      </c>
      <c r="AB1270" s="145" t="s">
        <v>680</v>
      </c>
      <c r="AC1270" s="145" t="n">
        <v>688</v>
      </c>
      <c r="AD1270" s="145" t="s">
        <v>680</v>
      </c>
      <c r="AE1270" s="145" t="n">
        <v>841</v>
      </c>
      <c r="AF1270" s="145" t="s">
        <v>680</v>
      </c>
      <c r="AG1270" s="145" t="n">
        <v>420</v>
      </c>
      <c r="AH1270" s="145" t="s">
        <v>680</v>
      </c>
      <c r="AI1270" s="145" t="n">
        <v>769</v>
      </c>
      <c r="AJ1270" s="145" t="s">
        <v>680</v>
      </c>
      <c r="AK1270" s="145" t="n">
        <v>838</v>
      </c>
      <c r="AL1270" s="145" t="s">
        <v>680</v>
      </c>
      <c r="AM1270" s="145" t="n">
        <v>9569</v>
      </c>
      <c r="AN1270" s="146"/>
    </row>
    <row collapsed="false" customFormat="false" customHeight="true" hidden="false" ht="15.75" outlineLevel="0" r="1271">
      <c r="A1271" s="55" t="n">
        <v>676</v>
      </c>
      <c r="B1271" s="55" t="n">
        <v>8672</v>
      </c>
      <c r="C1271" s="55" t="s">
        <v>820</v>
      </c>
      <c r="D1271" s="55" t="s">
        <v>750</v>
      </c>
      <c r="E1271" s="148" t="s">
        <v>822</v>
      </c>
      <c r="F1271" s="120" t="s">
        <v>823</v>
      </c>
      <c r="G1271" s="145"/>
      <c r="H1271" s="145"/>
      <c r="I1271" s="145"/>
      <c r="J1271" s="145"/>
      <c r="K1271" s="145" t="s">
        <v>52</v>
      </c>
      <c r="L1271" s="145" t="s">
        <v>52</v>
      </c>
      <c r="M1271" s="145" t="n">
        <v>14370</v>
      </c>
      <c r="N1271" s="145" t="n">
        <v>13490</v>
      </c>
      <c r="O1271" s="145" t="n">
        <v>1405</v>
      </c>
      <c r="P1271" s="145" t="s">
        <v>680</v>
      </c>
      <c r="Q1271" s="145" t="n">
        <v>1405</v>
      </c>
      <c r="R1271" s="145" t="s">
        <v>680</v>
      </c>
      <c r="S1271" s="145" t="n">
        <v>1210</v>
      </c>
      <c r="T1271" s="145" t="s">
        <v>680</v>
      </c>
      <c r="U1271" s="145" t="n">
        <v>1288</v>
      </c>
      <c r="V1271" s="145" t="s">
        <v>680</v>
      </c>
      <c r="W1271" s="145" t="n">
        <v>893</v>
      </c>
      <c r="X1271" s="145" t="s">
        <v>680</v>
      </c>
      <c r="Y1271" s="145" t="n">
        <v>1073</v>
      </c>
      <c r="Z1271" s="145" t="s">
        <v>680</v>
      </c>
      <c r="AA1271" s="145" t="n">
        <v>763</v>
      </c>
      <c r="AB1271" s="145" t="s">
        <v>680</v>
      </c>
      <c r="AC1271" s="145" t="n">
        <v>743</v>
      </c>
      <c r="AD1271" s="145" t="s">
        <v>680</v>
      </c>
      <c r="AE1271" s="145" t="n">
        <v>1200</v>
      </c>
      <c r="AF1271" s="145" t="s">
        <v>680</v>
      </c>
      <c r="AG1271" s="145" t="n">
        <v>1285</v>
      </c>
      <c r="AH1271" s="145" t="s">
        <v>680</v>
      </c>
      <c r="AI1271" s="145" t="n">
        <v>1256</v>
      </c>
      <c r="AJ1271" s="145" t="s">
        <v>680</v>
      </c>
      <c r="AK1271" s="145" t="n">
        <v>1529</v>
      </c>
      <c r="AL1271" s="145" t="s">
        <v>680</v>
      </c>
      <c r="AM1271" s="145" t="n">
        <v>14050</v>
      </c>
      <c r="AN1271" s="146"/>
    </row>
    <row collapsed="false" customFormat="false" customHeight="false" hidden="false" ht="15.75" outlineLevel="0" r="1272">
      <c r="A1272" s="55"/>
      <c r="B1272" s="55"/>
      <c r="C1272" s="55"/>
      <c r="D1272" s="55"/>
      <c r="E1272" s="148" t="s">
        <v>824</v>
      </c>
      <c r="F1272" s="120" t="s">
        <v>823</v>
      </c>
      <c r="G1272" s="145" t="s">
        <v>859</v>
      </c>
      <c r="H1272" s="145" t="n">
        <v>147</v>
      </c>
      <c r="I1272" s="145"/>
      <c r="J1272" s="145"/>
      <c r="K1272" s="145" t="s">
        <v>52</v>
      </c>
      <c r="L1272" s="145" t="s">
        <v>52</v>
      </c>
      <c r="M1272" s="145" t="n">
        <v>16020</v>
      </c>
      <c r="N1272" s="145" t="n">
        <v>17160</v>
      </c>
      <c r="O1272" s="145" t="n">
        <v>1010</v>
      </c>
      <c r="P1272" s="145" t="s">
        <v>680</v>
      </c>
      <c r="Q1272" s="145" t="n">
        <v>1010</v>
      </c>
      <c r="R1272" s="145" t="s">
        <v>680</v>
      </c>
      <c r="S1272" s="145" t="n">
        <v>910</v>
      </c>
      <c r="T1272" s="145" t="s">
        <v>680</v>
      </c>
      <c r="U1272" s="145" t="n">
        <v>1420</v>
      </c>
      <c r="V1272" s="145" t="s">
        <v>680</v>
      </c>
      <c r="W1272" s="145" t="n">
        <v>993</v>
      </c>
      <c r="X1272" s="145" t="s">
        <v>680</v>
      </c>
      <c r="Y1272" s="145" t="n">
        <v>1007</v>
      </c>
      <c r="Z1272" s="145" t="s">
        <v>680</v>
      </c>
      <c r="AA1272" s="145" t="n">
        <v>903</v>
      </c>
      <c r="AB1272" s="145" t="s">
        <v>680</v>
      </c>
      <c r="AC1272" s="145" t="n">
        <v>958</v>
      </c>
      <c r="AD1272" s="145" t="s">
        <v>680</v>
      </c>
      <c r="AE1272" s="145" t="n">
        <v>1206</v>
      </c>
      <c r="AF1272" s="145" t="s">
        <v>680</v>
      </c>
      <c r="AG1272" s="145" t="n">
        <v>1023</v>
      </c>
      <c r="AH1272" s="145" t="s">
        <v>680</v>
      </c>
      <c r="AI1272" s="145" t="n">
        <v>970</v>
      </c>
      <c r="AJ1272" s="145" t="s">
        <v>680</v>
      </c>
      <c r="AK1272" s="145" t="n">
        <v>1024</v>
      </c>
      <c r="AL1272" s="145" t="s">
        <v>680</v>
      </c>
      <c r="AM1272" s="145" t="n">
        <v>12434</v>
      </c>
      <c r="AN1272" s="146"/>
    </row>
    <row collapsed="false" customFormat="false" customHeight="true" hidden="false" ht="15.75" outlineLevel="0" r="1273">
      <c r="A1273" s="55" t="n">
        <v>677</v>
      </c>
      <c r="B1273" s="55" t="n">
        <v>8673</v>
      </c>
      <c r="C1273" s="55" t="s">
        <v>820</v>
      </c>
      <c r="D1273" s="55" t="s">
        <v>750</v>
      </c>
      <c r="E1273" s="148" t="s">
        <v>822</v>
      </c>
      <c r="F1273" s="120" t="s">
        <v>823</v>
      </c>
      <c r="G1273" s="145"/>
      <c r="H1273" s="145"/>
      <c r="I1273" s="145"/>
      <c r="J1273" s="145"/>
      <c r="K1273" s="145" t="s">
        <v>52</v>
      </c>
      <c r="L1273" s="145" t="s">
        <v>52</v>
      </c>
      <c r="M1273" s="145" t="n">
        <v>13573</v>
      </c>
      <c r="N1273" s="145" t="n">
        <v>17570</v>
      </c>
      <c r="O1273" s="145" t="n">
        <v>1004</v>
      </c>
      <c r="P1273" s="145" t="s">
        <v>680</v>
      </c>
      <c r="Q1273" s="145" t="n">
        <v>1004</v>
      </c>
      <c r="R1273" s="145" t="s">
        <v>680</v>
      </c>
      <c r="S1273" s="145" t="n">
        <v>946</v>
      </c>
      <c r="T1273" s="145" t="s">
        <v>680</v>
      </c>
      <c r="U1273" s="145" t="n">
        <v>879</v>
      </c>
      <c r="V1273" s="145" t="s">
        <v>680</v>
      </c>
      <c r="W1273" s="145" t="n">
        <v>691</v>
      </c>
      <c r="X1273" s="145" t="s">
        <v>680</v>
      </c>
      <c r="Y1273" s="145" t="n">
        <v>612</v>
      </c>
      <c r="Z1273" s="145" t="s">
        <v>680</v>
      </c>
      <c r="AA1273" s="145" t="n">
        <v>458</v>
      </c>
      <c r="AB1273" s="145" t="s">
        <v>680</v>
      </c>
      <c r="AC1273" s="145" t="n">
        <v>424</v>
      </c>
      <c r="AD1273" s="145" t="s">
        <v>680</v>
      </c>
      <c r="AE1273" s="145" t="n">
        <v>686</v>
      </c>
      <c r="AF1273" s="145" t="s">
        <v>680</v>
      </c>
      <c r="AG1273" s="145" t="n">
        <v>704</v>
      </c>
      <c r="AH1273" s="145" t="s">
        <v>680</v>
      </c>
      <c r="AI1273" s="145" t="n">
        <v>697</v>
      </c>
      <c r="AJ1273" s="145" t="s">
        <v>680</v>
      </c>
      <c r="AK1273" s="145" t="n">
        <v>731</v>
      </c>
      <c r="AL1273" s="145" t="s">
        <v>680</v>
      </c>
      <c r="AM1273" s="145" t="n">
        <v>8836</v>
      </c>
      <c r="AN1273" s="146"/>
    </row>
    <row collapsed="false" customFormat="false" customHeight="false" hidden="false" ht="15.75" outlineLevel="0" r="1274">
      <c r="A1274" s="55"/>
      <c r="B1274" s="55"/>
      <c r="C1274" s="55"/>
      <c r="D1274" s="55"/>
      <c r="E1274" s="148" t="s">
        <v>824</v>
      </c>
      <c r="F1274" s="120" t="s">
        <v>823</v>
      </c>
      <c r="G1274" s="145" t="s">
        <v>859</v>
      </c>
      <c r="H1274" s="145" t="n">
        <v>296</v>
      </c>
      <c r="I1274" s="145"/>
      <c r="J1274" s="145"/>
      <c r="K1274" s="145" t="s">
        <v>52</v>
      </c>
      <c r="L1274" s="145" t="s">
        <v>52</v>
      </c>
      <c r="M1274" s="145" t="n">
        <v>15231</v>
      </c>
      <c r="N1274" s="145" t="n">
        <v>10175</v>
      </c>
      <c r="O1274" s="145" t="n">
        <v>1490</v>
      </c>
      <c r="P1274" s="145" t="s">
        <v>680</v>
      </c>
      <c r="Q1274" s="145" t="n">
        <v>1490</v>
      </c>
      <c r="R1274" s="145" t="s">
        <v>680</v>
      </c>
      <c r="S1274" s="145" t="n">
        <v>1400</v>
      </c>
      <c r="T1274" s="145" t="s">
        <v>680</v>
      </c>
      <c r="U1274" s="145" t="n">
        <v>1770</v>
      </c>
      <c r="V1274" s="145" t="s">
        <v>680</v>
      </c>
      <c r="W1274" s="145" t="n">
        <v>1470</v>
      </c>
      <c r="X1274" s="145" t="s">
        <v>680</v>
      </c>
      <c r="Y1274" s="145" t="n">
        <v>1500</v>
      </c>
      <c r="Z1274" s="145" t="s">
        <v>680</v>
      </c>
      <c r="AA1274" s="145" t="n">
        <v>1310</v>
      </c>
      <c r="AB1274" s="145" t="s">
        <v>680</v>
      </c>
      <c r="AC1274" s="145" t="n">
        <v>1290</v>
      </c>
      <c r="AD1274" s="145" t="s">
        <v>680</v>
      </c>
      <c r="AE1274" s="145" t="n">
        <v>1530</v>
      </c>
      <c r="AF1274" s="145" t="s">
        <v>680</v>
      </c>
      <c r="AG1274" s="145" t="n">
        <v>1470</v>
      </c>
      <c r="AH1274" s="145" t="s">
        <v>680</v>
      </c>
      <c r="AI1274" s="145" t="n">
        <v>1400</v>
      </c>
      <c r="AJ1274" s="145" t="s">
        <v>680</v>
      </c>
      <c r="AK1274" s="145" t="n">
        <v>1500</v>
      </c>
      <c r="AL1274" s="145" t="s">
        <v>680</v>
      </c>
      <c r="AM1274" s="145" t="n">
        <v>17620</v>
      </c>
      <c r="AN1274" s="146"/>
    </row>
    <row collapsed="false" customFormat="false" customHeight="true" hidden="false" ht="15.75" outlineLevel="0" r="1275">
      <c r="A1275" s="55" t="n">
        <v>678</v>
      </c>
      <c r="B1275" s="55" t="n">
        <v>8674</v>
      </c>
      <c r="C1275" s="55" t="s">
        <v>820</v>
      </c>
      <c r="D1275" s="55" t="s">
        <v>750</v>
      </c>
      <c r="E1275" s="148" t="s">
        <v>824</v>
      </c>
      <c r="F1275" s="120" t="s">
        <v>823</v>
      </c>
      <c r="G1275" s="145" t="s">
        <v>949</v>
      </c>
      <c r="H1275" s="145" t="n">
        <v>56</v>
      </c>
      <c r="I1275" s="145"/>
      <c r="J1275" s="145"/>
      <c r="K1275" s="145" t="s">
        <v>52</v>
      </c>
      <c r="L1275" s="145" t="s">
        <v>52</v>
      </c>
      <c r="M1275" s="145" t="n">
        <v>374</v>
      </c>
      <c r="N1275" s="145" t="n">
        <v>3962</v>
      </c>
      <c r="O1275" s="145" t="n">
        <v>205</v>
      </c>
      <c r="P1275" s="145" t="s">
        <v>680</v>
      </c>
      <c r="Q1275" s="145" t="n">
        <v>205</v>
      </c>
      <c r="R1275" s="145" t="s">
        <v>680</v>
      </c>
      <c r="S1275" s="145" t="n">
        <v>392</v>
      </c>
      <c r="T1275" s="145" t="s">
        <v>680</v>
      </c>
      <c r="U1275" s="145" t="n">
        <v>263</v>
      </c>
      <c r="V1275" s="145" t="s">
        <v>680</v>
      </c>
      <c r="W1275" s="145" t="n">
        <v>155</v>
      </c>
      <c r="X1275" s="145" t="s">
        <v>680</v>
      </c>
      <c r="Y1275" s="145" t="n">
        <v>121</v>
      </c>
      <c r="Z1275" s="145" t="s">
        <v>680</v>
      </c>
      <c r="AA1275" s="145" t="n">
        <v>122</v>
      </c>
      <c r="AB1275" s="145" t="s">
        <v>680</v>
      </c>
      <c r="AC1275" s="145" t="n">
        <v>150</v>
      </c>
      <c r="AD1275" s="145" t="s">
        <v>680</v>
      </c>
      <c r="AE1275" s="145" t="n">
        <v>180</v>
      </c>
      <c r="AF1275" s="145" t="s">
        <v>680</v>
      </c>
      <c r="AG1275" s="145" t="n">
        <v>146</v>
      </c>
      <c r="AH1275" s="145" t="s">
        <v>680</v>
      </c>
      <c r="AI1275" s="145" t="n">
        <v>109</v>
      </c>
      <c r="AJ1275" s="145" t="s">
        <v>680</v>
      </c>
      <c r="AK1275" s="145" t="n">
        <v>122</v>
      </c>
      <c r="AL1275" s="145" t="s">
        <v>680</v>
      </c>
      <c r="AM1275" s="145" t="n">
        <v>2170</v>
      </c>
      <c r="AN1275" s="146"/>
    </row>
    <row collapsed="false" customFormat="false" customHeight="false" hidden="false" ht="15.75" outlineLevel="0" r="1276">
      <c r="A1276" s="55"/>
      <c r="B1276" s="55"/>
      <c r="C1276" s="55"/>
      <c r="D1276" s="55"/>
      <c r="E1276" s="148"/>
      <c r="F1276" s="120"/>
      <c r="G1276" s="145"/>
      <c r="H1276" s="145"/>
      <c r="I1276" s="145"/>
      <c r="J1276" s="145"/>
      <c r="K1276" s="145"/>
      <c r="L1276" s="145"/>
      <c r="M1276" s="145"/>
      <c r="N1276" s="145"/>
      <c r="O1276" s="145"/>
      <c r="P1276" s="145" t="s">
        <v>680</v>
      </c>
      <c r="Q1276" s="145"/>
      <c r="R1276" s="145" t="s">
        <v>680</v>
      </c>
      <c r="S1276" s="145"/>
      <c r="T1276" s="145" t="s">
        <v>680</v>
      </c>
      <c r="U1276" s="145"/>
      <c r="V1276" s="145" t="s">
        <v>680</v>
      </c>
      <c r="W1276" s="145"/>
      <c r="X1276" s="145" t="s">
        <v>680</v>
      </c>
      <c r="Y1276" s="145"/>
      <c r="Z1276" s="145" t="s">
        <v>680</v>
      </c>
      <c r="AA1276" s="145"/>
      <c r="AB1276" s="145" t="s">
        <v>680</v>
      </c>
      <c r="AC1276" s="145"/>
      <c r="AD1276" s="145" t="s">
        <v>680</v>
      </c>
      <c r="AE1276" s="145"/>
      <c r="AF1276" s="145" t="s">
        <v>680</v>
      </c>
      <c r="AG1276" s="145"/>
      <c r="AH1276" s="145" t="s">
        <v>680</v>
      </c>
      <c r="AI1276" s="145"/>
      <c r="AJ1276" s="145" t="s">
        <v>680</v>
      </c>
      <c r="AK1276" s="145"/>
      <c r="AL1276" s="145" t="s">
        <v>680</v>
      </c>
      <c r="AM1276" s="145" t="n">
        <v>0</v>
      </c>
      <c r="AN1276" s="146"/>
    </row>
    <row collapsed="false" customFormat="false" customHeight="true" hidden="false" ht="15.75" outlineLevel="0" r="1277">
      <c r="A1277" s="55" t="n">
        <v>679</v>
      </c>
      <c r="B1277" s="55" t="n">
        <v>8675</v>
      </c>
      <c r="C1277" s="55" t="s">
        <v>820</v>
      </c>
      <c r="D1277" s="55" t="s">
        <v>750</v>
      </c>
      <c r="E1277" s="148" t="s">
        <v>824</v>
      </c>
      <c r="F1277" s="120" t="s">
        <v>823</v>
      </c>
      <c r="G1277" s="145" t="s">
        <v>859</v>
      </c>
      <c r="H1277" s="145" t="n">
        <v>80</v>
      </c>
      <c r="I1277" s="145"/>
      <c r="J1277" s="145"/>
      <c r="K1277" s="145" t="s">
        <v>52</v>
      </c>
      <c r="L1277" s="145" t="s">
        <v>52</v>
      </c>
      <c r="M1277" s="145" t="n">
        <v>9344</v>
      </c>
      <c r="N1277" s="145" t="n">
        <v>10002</v>
      </c>
      <c r="O1277" s="145" t="n">
        <v>866</v>
      </c>
      <c r="P1277" s="145" t="s">
        <v>680</v>
      </c>
      <c r="Q1277" s="145" t="n">
        <v>866</v>
      </c>
      <c r="R1277" s="145" t="s">
        <v>680</v>
      </c>
      <c r="S1277" s="145" t="n">
        <v>532</v>
      </c>
      <c r="T1277" s="145" t="s">
        <v>680</v>
      </c>
      <c r="U1277" s="145" t="n">
        <v>608</v>
      </c>
      <c r="V1277" s="145" t="s">
        <v>680</v>
      </c>
      <c r="W1277" s="145" t="n">
        <v>530</v>
      </c>
      <c r="X1277" s="145" t="s">
        <v>680</v>
      </c>
      <c r="Y1277" s="145" t="n">
        <v>545</v>
      </c>
      <c r="Z1277" s="145" t="s">
        <v>680</v>
      </c>
      <c r="AA1277" s="145" t="n">
        <v>492</v>
      </c>
      <c r="AB1277" s="145" t="s">
        <v>680</v>
      </c>
      <c r="AC1277" s="145" t="n">
        <v>362</v>
      </c>
      <c r="AD1277" s="145" t="s">
        <v>680</v>
      </c>
      <c r="AE1277" s="145" t="n">
        <v>410</v>
      </c>
      <c r="AF1277" s="145" t="s">
        <v>680</v>
      </c>
      <c r="AG1277" s="145" t="n">
        <v>440</v>
      </c>
      <c r="AH1277" s="145" t="s">
        <v>680</v>
      </c>
      <c r="AI1277" s="145" t="n">
        <v>291</v>
      </c>
      <c r="AJ1277" s="145" t="s">
        <v>680</v>
      </c>
      <c r="AK1277" s="145" t="n">
        <v>476</v>
      </c>
      <c r="AL1277" s="145" t="s">
        <v>680</v>
      </c>
      <c r="AM1277" s="145" t="n">
        <v>6418</v>
      </c>
      <c r="AN1277" s="146"/>
    </row>
    <row collapsed="false" customFormat="false" customHeight="false" hidden="false" ht="15.75" outlineLevel="0" r="1278">
      <c r="A1278" s="55"/>
      <c r="B1278" s="55"/>
      <c r="C1278" s="55"/>
      <c r="D1278" s="55"/>
      <c r="E1278" s="148"/>
      <c r="F1278" s="120"/>
      <c r="G1278" s="145"/>
      <c r="H1278" s="145"/>
      <c r="I1278" s="145"/>
      <c r="J1278" s="145"/>
      <c r="K1278" s="145"/>
      <c r="L1278" s="145"/>
      <c r="M1278" s="145"/>
      <c r="N1278" s="145"/>
      <c r="O1278" s="145"/>
      <c r="P1278" s="145" t="s">
        <v>680</v>
      </c>
      <c r="Q1278" s="145"/>
      <c r="R1278" s="145" t="s">
        <v>680</v>
      </c>
      <c r="S1278" s="145"/>
      <c r="T1278" s="145" t="s">
        <v>680</v>
      </c>
      <c r="U1278" s="145"/>
      <c r="V1278" s="145" t="s">
        <v>680</v>
      </c>
      <c r="W1278" s="145"/>
      <c r="X1278" s="145" t="s">
        <v>680</v>
      </c>
      <c r="Y1278" s="145"/>
      <c r="Z1278" s="145" t="s">
        <v>680</v>
      </c>
      <c r="AA1278" s="145"/>
      <c r="AB1278" s="145" t="s">
        <v>680</v>
      </c>
      <c r="AC1278" s="145"/>
      <c r="AD1278" s="145" t="s">
        <v>680</v>
      </c>
      <c r="AE1278" s="145"/>
      <c r="AF1278" s="145" t="s">
        <v>680</v>
      </c>
      <c r="AG1278" s="145"/>
      <c r="AH1278" s="145" t="s">
        <v>680</v>
      </c>
      <c r="AI1278" s="145"/>
      <c r="AJ1278" s="145" t="s">
        <v>680</v>
      </c>
      <c r="AK1278" s="145"/>
      <c r="AL1278" s="145" t="s">
        <v>680</v>
      </c>
      <c r="AM1278" s="145" t="n">
        <v>0</v>
      </c>
      <c r="AN1278" s="146"/>
    </row>
    <row collapsed="false" customFormat="false" customHeight="true" hidden="false" ht="15.75" outlineLevel="0" r="1279">
      <c r="A1279" s="55" t="n">
        <v>680</v>
      </c>
      <c r="B1279" s="55" t="n">
        <v>8676</v>
      </c>
      <c r="C1279" s="55" t="s">
        <v>820</v>
      </c>
      <c r="D1279" s="55" t="s">
        <v>751</v>
      </c>
      <c r="E1279" s="148" t="s">
        <v>822</v>
      </c>
      <c r="F1279" s="120" t="s">
        <v>823</v>
      </c>
      <c r="G1279" s="145" t="n">
        <v>0</v>
      </c>
      <c r="H1279" s="145" t="n">
        <v>0</v>
      </c>
      <c r="I1279" s="145" t="n">
        <v>0</v>
      </c>
      <c r="J1279" s="145" t="n">
        <v>0</v>
      </c>
      <c r="K1279" s="145" t="s">
        <v>52</v>
      </c>
      <c r="L1279" s="145" t="s">
        <v>52</v>
      </c>
      <c r="M1279" s="145" t="n">
        <v>8410</v>
      </c>
      <c r="N1279" s="145" t="n">
        <v>7285</v>
      </c>
      <c r="O1279" s="145" t="n">
        <v>554</v>
      </c>
      <c r="P1279" s="145" t="s">
        <v>319</v>
      </c>
      <c r="Q1279" s="145" t="n">
        <v>1073</v>
      </c>
      <c r="R1279" s="145" t="s">
        <v>319</v>
      </c>
      <c r="S1279" s="145" t="n">
        <v>1140</v>
      </c>
      <c r="T1279" s="145" t="s">
        <v>319</v>
      </c>
      <c r="U1279" s="145" t="n">
        <v>922</v>
      </c>
      <c r="V1279" s="145" t="s">
        <v>319</v>
      </c>
      <c r="W1279" s="145" t="n">
        <v>758</v>
      </c>
      <c r="X1279" s="145" t="s">
        <v>319</v>
      </c>
      <c r="Y1279" s="145" t="n">
        <v>670</v>
      </c>
      <c r="Z1279" s="145" t="s">
        <v>319</v>
      </c>
      <c r="AA1279" s="145" t="n">
        <v>544</v>
      </c>
      <c r="AB1279" s="145" t="s">
        <v>319</v>
      </c>
      <c r="AC1279" s="145" t="n">
        <v>480</v>
      </c>
      <c r="AD1279" s="145" t="s">
        <v>319</v>
      </c>
      <c r="AE1279" s="145" t="n">
        <v>514</v>
      </c>
      <c r="AF1279" s="145" t="s">
        <v>319</v>
      </c>
      <c r="AG1279" s="145" t="n">
        <v>712</v>
      </c>
      <c r="AH1279" s="145" t="s">
        <v>319</v>
      </c>
      <c r="AI1279" s="145" t="n">
        <v>754</v>
      </c>
      <c r="AJ1279" s="145" t="s">
        <v>319</v>
      </c>
      <c r="AK1279" s="145" t="n">
        <v>789</v>
      </c>
      <c r="AL1279" s="145" t="s">
        <v>319</v>
      </c>
      <c r="AM1279" s="145" t="n">
        <v>8910</v>
      </c>
      <c r="AN1279" s="146"/>
    </row>
    <row collapsed="false" customFormat="false" customHeight="false" hidden="false" ht="15.75" outlineLevel="0" r="1280">
      <c r="A1280" s="55"/>
      <c r="B1280" s="55"/>
      <c r="C1280" s="55"/>
      <c r="D1280" s="55"/>
      <c r="E1280" s="148" t="s">
        <v>824</v>
      </c>
      <c r="F1280" s="120" t="s">
        <v>823</v>
      </c>
      <c r="G1280" s="145" t="s">
        <v>951</v>
      </c>
      <c r="H1280" s="145" t="n">
        <v>56</v>
      </c>
      <c r="I1280" s="145" t="s">
        <v>952</v>
      </c>
      <c r="J1280" s="145" t="n">
        <v>2</v>
      </c>
      <c r="K1280" s="145" t="s">
        <v>52</v>
      </c>
      <c r="L1280" s="145" t="s">
        <v>52</v>
      </c>
      <c r="M1280" s="145" t="n">
        <v>6113</v>
      </c>
      <c r="N1280" s="145" t="n">
        <v>7512</v>
      </c>
      <c r="O1280" s="145" t="n">
        <v>1008</v>
      </c>
      <c r="P1280" s="145" t="s">
        <v>319</v>
      </c>
      <c r="Q1280" s="145" t="n">
        <v>1109</v>
      </c>
      <c r="R1280" s="145" t="s">
        <v>319</v>
      </c>
      <c r="S1280" s="145" t="n">
        <v>790</v>
      </c>
      <c r="T1280" s="145" t="s">
        <v>319</v>
      </c>
      <c r="U1280" s="145" t="n">
        <v>841</v>
      </c>
      <c r="V1280" s="145" t="s">
        <v>319</v>
      </c>
      <c r="W1280" s="145" t="n">
        <v>682</v>
      </c>
      <c r="X1280" s="145" t="s">
        <v>319</v>
      </c>
      <c r="Y1280" s="145" t="n">
        <v>677</v>
      </c>
      <c r="Z1280" s="145" t="s">
        <v>319</v>
      </c>
      <c r="AA1280" s="145" t="n">
        <v>558</v>
      </c>
      <c r="AB1280" s="145" t="s">
        <v>319</v>
      </c>
      <c r="AC1280" s="145" t="n">
        <v>555</v>
      </c>
      <c r="AD1280" s="145" t="s">
        <v>319</v>
      </c>
      <c r="AE1280" s="145" t="n">
        <v>637</v>
      </c>
      <c r="AF1280" s="145" t="s">
        <v>319</v>
      </c>
      <c r="AG1280" s="145" t="n">
        <v>832</v>
      </c>
      <c r="AH1280" s="145" t="s">
        <v>319</v>
      </c>
      <c r="AI1280" s="145" t="n">
        <v>1042</v>
      </c>
      <c r="AJ1280" s="145" t="s">
        <v>319</v>
      </c>
      <c r="AK1280" s="145" t="n">
        <v>952</v>
      </c>
      <c r="AL1280" s="145" t="s">
        <v>319</v>
      </c>
      <c r="AM1280" s="145" t="n">
        <v>9683</v>
      </c>
      <c r="AN1280" s="146"/>
    </row>
    <row collapsed="false" customFormat="false" customHeight="true" hidden="false" ht="15.75" outlineLevel="0" r="1281">
      <c r="A1281" s="55" t="n">
        <v>681</v>
      </c>
      <c r="B1281" s="55" t="n">
        <v>8677</v>
      </c>
      <c r="C1281" s="55" t="s">
        <v>820</v>
      </c>
      <c r="D1281" s="55" t="s">
        <v>751</v>
      </c>
      <c r="E1281" s="148" t="s">
        <v>822</v>
      </c>
      <c r="F1281" s="120" t="s">
        <v>823</v>
      </c>
      <c r="G1281" s="145" t="n">
        <v>0</v>
      </c>
      <c r="H1281" s="145" t="n">
        <v>0</v>
      </c>
      <c r="I1281" s="145" t="n">
        <v>0</v>
      </c>
      <c r="J1281" s="145" t="n">
        <v>0</v>
      </c>
      <c r="K1281" s="145" t="s">
        <v>52</v>
      </c>
      <c r="L1281" s="145" t="s">
        <v>52</v>
      </c>
      <c r="M1281" s="145" t="n">
        <v>37913</v>
      </c>
      <c r="N1281" s="145" t="n">
        <v>45014</v>
      </c>
      <c r="O1281" s="145" t="n">
        <v>4011</v>
      </c>
      <c r="P1281" s="145" t="s">
        <v>319</v>
      </c>
      <c r="Q1281" s="145" t="n">
        <v>5722</v>
      </c>
      <c r="R1281" s="145" t="s">
        <v>319</v>
      </c>
      <c r="S1281" s="145" t="n">
        <v>6144</v>
      </c>
      <c r="T1281" s="145" t="s">
        <v>319</v>
      </c>
      <c r="U1281" s="145" t="n">
        <v>6410</v>
      </c>
      <c r="V1281" s="145" t="s">
        <v>319</v>
      </c>
      <c r="W1281" s="145" t="n">
        <v>5631</v>
      </c>
      <c r="X1281" s="145" t="s">
        <v>319</v>
      </c>
      <c r="Y1281" s="145" t="n">
        <v>4752</v>
      </c>
      <c r="Z1281" s="145" t="s">
        <v>319</v>
      </c>
      <c r="AA1281" s="145" t="n">
        <v>4042</v>
      </c>
      <c r="AB1281" s="145" t="s">
        <v>319</v>
      </c>
      <c r="AC1281" s="145" t="n">
        <v>4459</v>
      </c>
      <c r="AD1281" s="145" t="s">
        <v>319</v>
      </c>
      <c r="AE1281" s="145" t="n">
        <v>4972</v>
      </c>
      <c r="AF1281" s="145" t="s">
        <v>319</v>
      </c>
      <c r="AG1281" s="145" t="n">
        <v>5890</v>
      </c>
      <c r="AH1281" s="145" t="s">
        <v>319</v>
      </c>
      <c r="AI1281" s="145" t="n">
        <v>6039</v>
      </c>
      <c r="AJ1281" s="145" t="s">
        <v>319</v>
      </c>
      <c r="AK1281" s="145" t="n">
        <v>2647</v>
      </c>
      <c r="AL1281" s="145" t="s">
        <v>319</v>
      </c>
      <c r="AM1281" s="145" t="n">
        <v>60719</v>
      </c>
      <c r="AN1281" s="146"/>
    </row>
    <row collapsed="false" customFormat="false" customHeight="false" hidden="false" ht="15.75" outlineLevel="0" r="1282">
      <c r="A1282" s="55"/>
      <c r="B1282" s="55"/>
      <c r="C1282" s="55"/>
      <c r="D1282" s="55"/>
      <c r="E1282" s="148" t="s">
        <v>824</v>
      </c>
      <c r="F1282" s="120" t="s">
        <v>823</v>
      </c>
      <c r="G1282" s="145" t="s">
        <v>951</v>
      </c>
      <c r="H1282" s="145" t="n">
        <v>396</v>
      </c>
      <c r="I1282" s="145" t="s">
        <v>952</v>
      </c>
      <c r="J1282" s="145" t="n">
        <v>5</v>
      </c>
      <c r="K1282" s="145" t="s">
        <v>52</v>
      </c>
      <c r="L1282" s="145" t="s">
        <v>52</v>
      </c>
      <c r="M1282" s="145" t="n">
        <v>15814</v>
      </c>
      <c r="N1282" s="145" t="n">
        <v>22087</v>
      </c>
      <c r="O1282" s="145" t="n">
        <v>1774</v>
      </c>
      <c r="P1282" s="145" t="s">
        <v>319</v>
      </c>
      <c r="Q1282" s="145" t="n">
        <v>1102</v>
      </c>
      <c r="R1282" s="145" t="s">
        <v>319</v>
      </c>
      <c r="S1282" s="145" t="n">
        <v>1061</v>
      </c>
      <c r="T1282" s="145" t="s">
        <v>319</v>
      </c>
      <c r="U1282" s="145" t="n">
        <v>1182</v>
      </c>
      <c r="V1282" s="145" t="s">
        <v>319</v>
      </c>
      <c r="W1282" s="145" t="n">
        <v>1439</v>
      </c>
      <c r="X1282" s="145" t="s">
        <v>319</v>
      </c>
      <c r="Y1282" s="145" t="n">
        <v>1471</v>
      </c>
      <c r="Z1282" s="145" t="s">
        <v>319</v>
      </c>
      <c r="AA1282" s="145" t="n">
        <v>1114</v>
      </c>
      <c r="AB1282" s="145" t="s">
        <v>319</v>
      </c>
      <c r="AC1282" s="145" t="n">
        <v>1117</v>
      </c>
      <c r="AD1282" s="145" t="s">
        <v>319</v>
      </c>
      <c r="AE1282" s="145" t="n">
        <v>1183</v>
      </c>
      <c r="AF1282" s="145" t="s">
        <v>319</v>
      </c>
      <c r="AG1282" s="145" t="n">
        <v>1211</v>
      </c>
      <c r="AH1282" s="145" t="s">
        <v>319</v>
      </c>
      <c r="AI1282" s="145" t="n">
        <v>1172</v>
      </c>
      <c r="AJ1282" s="145" t="s">
        <v>319</v>
      </c>
      <c r="AK1282" s="145" t="n">
        <v>525</v>
      </c>
      <c r="AL1282" s="145" t="s">
        <v>319</v>
      </c>
      <c r="AM1282" s="145" t="n">
        <v>14351</v>
      </c>
      <c r="AN1282" s="146"/>
    </row>
    <row collapsed="false" customFormat="false" customHeight="true" hidden="false" ht="15.75" outlineLevel="0" r="1283">
      <c r="A1283" s="55" t="n">
        <v>682</v>
      </c>
      <c r="B1283" s="55" t="n">
        <v>8678</v>
      </c>
      <c r="C1283" s="55" t="s">
        <v>820</v>
      </c>
      <c r="D1283" s="55" t="s">
        <v>751</v>
      </c>
      <c r="E1283" s="148" t="s">
        <v>822</v>
      </c>
      <c r="F1283" s="120" t="s">
        <v>823</v>
      </c>
      <c r="G1283" s="145" t="n">
        <v>0</v>
      </c>
      <c r="H1283" s="145" t="n">
        <v>0</v>
      </c>
      <c r="I1283" s="145" t="n">
        <v>0</v>
      </c>
      <c r="J1283" s="145" t="n">
        <v>0</v>
      </c>
      <c r="K1283" s="145" t="s">
        <v>52</v>
      </c>
      <c r="L1283" s="145" t="s">
        <v>52</v>
      </c>
      <c r="M1283" s="145" t="n">
        <v>30163</v>
      </c>
      <c r="N1283" s="145" t="n">
        <v>28882</v>
      </c>
      <c r="O1283" s="145" t="n">
        <v>2533</v>
      </c>
      <c r="P1283" s="145" t="s">
        <v>319</v>
      </c>
      <c r="Q1283" s="145" t="n">
        <v>3892</v>
      </c>
      <c r="R1283" s="145" t="s">
        <v>319</v>
      </c>
      <c r="S1283" s="145" t="n">
        <v>3900</v>
      </c>
      <c r="T1283" s="145" t="s">
        <v>319</v>
      </c>
      <c r="U1283" s="145" t="n">
        <v>4081</v>
      </c>
      <c r="V1283" s="145" t="s">
        <v>319</v>
      </c>
      <c r="W1283" s="145" t="n">
        <v>3617</v>
      </c>
      <c r="X1283" s="145" t="s">
        <v>319</v>
      </c>
      <c r="Y1283" s="145" t="n">
        <v>3242</v>
      </c>
      <c r="Z1283" s="145" t="s">
        <v>319</v>
      </c>
      <c r="AA1283" s="145" t="n">
        <v>2686</v>
      </c>
      <c r="AB1283" s="145" t="s">
        <v>319</v>
      </c>
      <c r="AC1283" s="145" t="n">
        <v>2699</v>
      </c>
      <c r="AD1283" s="145" t="s">
        <v>319</v>
      </c>
      <c r="AE1283" s="145" t="n">
        <v>2945</v>
      </c>
      <c r="AF1283" s="145" t="s">
        <v>319</v>
      </c>
      <c r="AG1283" s="145" t="n">
        <v>3184</v>
      </c>
      <c r="AH1283" s="145" t="s">
        <v>319</v>
      </c>
      <c r="AI1283" s="145" t="n">
        <v>3476</v>
      </c>
      <c r="AJ1283" s="145" t="s">
        <v>319</v>
      </c>
      <c r="AK1283" s="145" t="n">
        <v>1276</v>
      </c>
      <c r="AL1283" s="145" t="s">
        <v>319</v>
      </c>
      <c r="AM1283" s="145" t="n">
        <v>37531</v>
      </c>
      <c r="AN1283" s="146"/>
    </row>
    <row collapsed="false" customFormat="false" customHeight="false" hidden="false" ht="15.75" outlineLevel="0" r="1284">
      <c r="A1284" s="55"/>
      <c r="B1284" s="55"/>
      <c r="C1284" s="55"/>
      <c r="D1284" s="55"/>
      <c r="E1284" s="148" t="s">
        <v>824</v>
      </c>
      <c r="F1284" s="120" t="s">
        <v>823</v>
      </c>
      <c r="G1284" s="145" t="s">
        <v>951</v>
      </c>
      <c r="H1284" s="145" t="n">
        <v>238</v>
      </c>
      <c r="I1284" s="145" t="s">
        <v>952</v>
      </c>
      <c r="J1284" s="145" t="n">
        <v>3</v>
      </c>
      <c r="K1284" s="145" t="s">
        <v>52</v>
      </c>
      <c r="L1284" s="145" t="s">
        <v>52</v>
      </c>
      <c r="M1284" s="145" t="n">
        <v>15009</v>
      </c>
      <c r="N1284" s="145" t="n">
        <v>19502</v>
      </c>
      <c r="O1284" s="145" t="n">
        <v>1691</v>
      </c>
      <c r="P1284" s="145" t="s">
        <v>319</v>
      </c>
      <c r="Q1284" s="145" t="n">
        <v>1134</v>
      </c>
      <c r="R1284" s="145" t="s">
        <v>319</v>
      </c>
      <c r="S1284" s="145" t="n">
        <v>957</v>
      </c>
      <c r="T1284" s="145" t="s">
        <v>319</v>
      </c>
      <c r="U1284" s="145" t="n">
        <v>1074</v>
      </c>
      <c r="V1284" s="145" t="s">
        <v>319</v>
      </c>
      <c r="W1284" s="145" t="n">
        <v>943</v>
      </c>
      <c r="X1284" s="145" t="s">
        <v>319</v>
      </c>
      <c r="Y1284" s="145" t="n">
        <v>1219</v>
      </c>
      <c r="Z1284" s="145" t="s">
        <v>319</v>
      </c>
      <c r="AA1284" s="145" t="n">
        <v>1233</v>
      </c>
      <c r="AB1284" s="145" t="s">
        <v>319</v>
      </c>
      <c r="AC1284" s="145" t="n">
        <v>1113</v>
      </c>
      <c r="AD1284" s="145" t="s">
        <v>319</v>
      </c>
      <c r="AE1284" s="145" t="n">
        <v>1195</v>
      </c>
      <c r="AF1284" s="145" t="s">
        <v>319</v>
      </c>
      <c r="AG1284" s="145" t="n">
        <v>1045</v>
      </c>
      <c r="AH1284" s="145" t="s">
        <v>319</v>
      </c>
      <c r="AI1284" s="145" t="n">
        <v>971</v>
      </c>
      <c r="AJ1284" s="145" t="s">
        <v>319</v>
      </c>
      <c r="AK1284" s="145" t="n">
        <v>1027</v>
      </c>
      <c r="AL1284" s="145" t="s">
        <v>319</v>
      </c>
      <c r="AM1284" s="145" t="n">
        <v>13602</v>
      </c>
      <c r="AN1284" s="146"/>
    </row>
    <row collapsed="false" customFormat="false" customHeight="true" hidden="false" ht="15.75" outlineLevel="0" r="1285">
      <c r="A1285" s="55" t="n">
        <v>683</v>
      </c>
      <c r="B1285" s="55" t="n">
        <v>8679</v>
      </c>
      <c r="C1285" s="55" t="s">
        <v>820</v>
      </c>
      <c r="D1285" s="55" t="s">
        <v>751</v>
      </c>
      <c r="E1285" s="148" t="s">
        <v>822</v>
      </c>
      <c r="F1285" s="120" t="s">
        <v>823</v>
      </c>
      <c r="G1285" s="145"/>
      <c r="H1285" s="145"/>
      <c r="I1285" s="145"/>
      <c r="J1285" s="145"/>
      <c r="K1285" s="145" t="s">
        <v>52</v>
      </c>
      <c r="L1285" s="145" t="s">
        <v>52</v>
      </c>
      <c r="M1285" s="145" t="n">
        <v>51789</v>
      </c>
      <c r="N1285" s="145" t="n">
        <v>59445</v>
      </c>
      <c r="O1285" s="145" t="n">
        <v>5735</v>
      </c>
      <c r="P1285" s="145" t="s">
        <v>319</v>
      </c>
      <c r="Q1285" s="145" t="n">
        <v>6063</v>
      </c>
      <c r="R1285" s="145" t="s">
        <v>319</v>
      </c>
      <c r="S1285" s="145" t="n">
        <v>6290</v>
      </c>
      <c r="T1285" s="145" t="s">
        <v>319</v>
      </c>
      <c r="U1285" s="145" t="n">
        <v>6746</v>
      </c>
      <c r="V1285" s="145" t="s">
        <v>319</v>
      </c>
      <c r="W1285" s="145" t="n">
        <v>5984</v>
      </c>
      <c r="X1285" s="145" t="s">
        <v>319</v>
      </c>
      <c r="Y1285" s="145" t="n">
        <v>5083</v>
      </c>
      <c r="Z1285" s="145" t="s">
        <v>319</v>
      </c>
      <c r="AA1285" s="145" t="n">
        <v>4339</v>
      </c>
      <c r="AB1285" s="145" t="s">
        <v>319</v>
      </c>
      <c r="AC1285" s="145" t="n">
        <v>4288</v>
      </c>
      <c r="AD1285" s="145" t="s">
        <v>319</v>
      </c>
      <c r="AE1285" s="145" t="n">
        <v>4611</v>
      </c>
      <c r="AF1285" s="145" t="s">
        <v>319</v>
      </c>
      <c r="AG1285" s="145" t="n">
        <v>6058</v>
      </c>
      <c r="AH1285" s="145" t="s">
        <v>319</v>
      </c>
      <c r="AI1285" s="145" t="n">
        <v>6106</v>
      </c>
      <c r="AJ1285" s="145" t="s">
        <v>319</v>
      </c>
      <c r="AK1285" s="145" t="n">
        <v>2604</v>
      </c>
      <c r="AL1285" s="145" t="s">
        <v>319</v>
      </c>
      <c r="AM1285" s="145" t="n">
        <v>63907</v>
      </c>
      <c r="AN1285" s="146"/>
    </row>
    <row collapsed="false" customFormat="false" customHeight="false" hidden="false" ht="15.75" outlineLevel="0" r="1286">
      <c r="A1286" s="55"/>
      <c r="B1286" s="55"/>
      <c r="C1286" s="55"/>
      <c r="D1286" s="55"/>
      <c r="E1286" s="148" t="s">
        <v>824</v>
      </c>
      <c r="F1286" s="120" t="s">
        <v>823</v>
      </c>
      <c r="G1286" s="145" t="s">
        <v>951</v>
      </c>
      <c r="H1286" s="145" t="n">
        <v>518</v>
      </c>
      <c r="I1286" s="145" t="s">
        <v>952</v>
      </c>
      <c r="J1286" s="145" t="n">
        <v>6</v>
      </c>
      <c r="K1286" s="145" t="s">
        <v>52</v>
      </c>
      <c r="L1286" s="145" t="s">
        <v>52</v>
      </c>
      <c r="M1286" s="145" t="n">
        <v>16530</v>
      </c>
      <c r="N1286" s="145" t="n">
        <v>26769</v>
      </c>
      <c r="O1286" s="145" t="n">
        <v>1846</v>
      </c>
      <c r="P1286" s="145" t="s">
        <v>319</v>
      </c>
      <c r="Q1286" s="145" t="n">
        <v>1888</v>
      </c>
      <c r="R1286" s="145" t="s">
        <v>319</v>
      </c>
      <c r="S1286" s="145" t="n">
        <v>1449</v>
      </c>
      <c r="T1286" s="145" t="s">
        <v>319</v>
      </c>
      <c r="U1286" s="145" t="n">
        <v>1283</v>
      </c>
      <c r="V1286" s="145" t="s">
        <v>319</v>
      </c>
      <c r="W1286" s="145" t="n">
        <v>1465</v>
      </c>
      <c r="X1286" s="145" t="s">
        <v>319</v>
      </c>
      <c r="Y1286" s="145" t="n">
        <v>1474</v>
      </c>
      <c r="Z1286" s="145" t="s">
        <v>319</v>
      </c>
      <c r="AA1286" s="145" t="n">
        <v>1156</v>
      </c>
      <c r="AB1286" s="145" t="s">
        <v>319</v>
      </c>
      <c r="AC1286" s="145" t="n">
        <v>1472</v>
      </c>
      <c r="AD1286" s="145" t="s">
        <v>319</v>
      </c>
      <c r="AE1286" s="145" t="n">
        <v>1412</v>
      </c>
      <c r="AF1286" s="145" t="s">
        <v>319</v>
      </c>
      <c r="AG1286" s="145" t="n">
        <v>1586</v>
      </c>
      <c r="AH1286" s="145" t="s">
        <v>319</v>
      </c>
      <c r="AI1286" s="145" t="n">
        <v>1171</v>
      </c>
      <c r="AJ1286" s="145" t="s">
        <v>319</v>
      </c>
      <c r="AK1286" s="145" t="n">
        <v>520</v>
      </c>
      <c r="AL1286" s="145" t="s">
        <v>319</v>
      </c>
      <c r="AM1286" s="145" t="n">
        <v>16722</v>
      </c>
      <c r="AN1286" s="146"/>
    </row>
    <row collapsed="false" customFormat="false" customHeight="true" hidden="false" ht="15.75" outlineLevel="0" r="1287">
      <c r="A1287" s="55" t="n">
        <v>684</v>
      </c>
      <c r="B1287" s="55" t="n">
        <v>8680</v>
      </c>
      <c r="C1287" s="55" t="s">
        <v>820</v>
      </c>
      <c r="D1287" s="55" t="s">
        <v>751</v>
      </c>
      <c r="E1287" s="148" t="s">
        <v>822</v>
      </c>
      <c r="F1287" s="120" t="s">
        <v>823</v>
      </c>
      <c r="G1287" s="145" t="n">
        <v>0</v>
      </c>
      <c r="H1287" s="145" t="n">
        <v>0</v>
      </c>
      <c r="I1287" s="145" t="n">
        <v>0</v>
      </c>
      <c r="J1287" s="145" t="n">
        <v>0</v>
      </c>
      <c r="K1287" s="145" t="s">
        <v>53</v>
      </c>
      <c r="L1287" s="145" t="s">
        <v>53</v>
      </c>
      <c r="M1287" s="145" t="n">
        <v>0</v>
      </c>
      <c r="N1287" s="145" t="n">
        <v>0</v>
      </c>
      <c r="O1287" s="145" t="n">
        <v>0</v>
      </c>
      <c r="P1287" s="145" t="n">
        <v>0</v>
      </c>
      <c r="Q1287" s="145" t="n">
        <v>0</v>
      </c>
      <c r="R1287" s="145" t="n">
        <v>0</v>
      </c>
      <c r="S1287" s="145" t="n">
        <v>0</v>
      </c>
      <c r="T1287" s="145" t="n">
        <v>0</v>
      </c>
      <c r="U1287" s="145" t="n">
        <v>0</v>
      </c>
      <c r="V1287" s="145" t="n">
        <v>0</v>
      </c>
      <c r="W1287" s="145" t="n">
        <v>0</v>
      </c>
      <c r="X1287" s="145" t="n">
        <v>0</v>
      </c>
      <c r="Y1287" s="145" t="n">
        <v>0</v>
      </c>
      <c r="Z1287" s="145" t="n">
        <v>0</v>
      </c>
      <c r="AA1287" s="145" t="n">
        <v>0</v>
      </c>
      <c r="AB1287" s="145" t="n">
        <v>0</v>
      </c>
      <c r="AC1287" s="145" t="n">
        <v>0</v>
      </c>
      <c r="AD1287" s="145" t="n">
        <v>0</v>
      </c>
      <c r="AE1287" s="145" t="n">
        <v>0</v>
      </c>
      <c r="AF1287" s="145" t="n">
        <v>0</v>
      </c>
      <c r="AG1287" s="145" t="n">
        <v>0</v>
      </c>
      <c r="AH1287" s="145" t="n">
        <v>0</v>
      </c>
      <c r="AI1287" s="145" t="n">
        <v>0</v>
      </c>
      <c r="AJ1287" s="145" t="n">
        <v>0</v>
      </c>
      <c r="AK1287" s="145" t="n">
        <v>0</v>
      </c>
      <c r="AL1287" s="145" t="n">
        <v>0</v>
      </c>
      <c r="AM1287" s="145" t="n">
        <v>0</v>
      </c>
      <c r="AN1287" s="146"/>
    </row>
    <row collapsed="false" customFormat="false" customHeight="false" hidden="false" ht="15.75" outlineLevel="0" r="1288">
      <c r="A1288" s="55"/>
      <c r="B1288" s="55"/>
      <c r="C1288" s="55"/>
      <c r="D1288" s="55"/>
      <c r="E1288" s="148" t="s">
        <v>824</v>
      </c>
      <c r="F1288" s="120" t="s">
        <v>823</v>
      </c>
      <c r="G1288" s="145" t="s">
        <v>953</v>
      </c>
      <c r="H1288" s="145" t="n">
        <v>91</v>
      </c>
      <c r="I1288" s="145" t="n">
        <v>0</v>
      </c>
      <c r="J1288" s="145" t="n">
        <v>0</v>
      </c>
      <c r="K1288" s="145" t="s">
        <v>52</v>
      </c>
      <c r="L1288" s="145" t="s">
        <v>52</v>
      </c>
      <c r="M1288" s="145" t="n">
        <v>4106</v>
      </c>
      <c r="N1288" s="145" t="n">
        <v>4505</v>
      </c>
      <c r="O1288" s="145" t="n">
        <v>536</v>
      </c>
      <c r="P1288" s="145" t="s">
        <v>319</v>
      </c>
      <c r="Q1288" s="145" t="n">
        <v>480</v>
      </c>
      <c r="R1288" s="145" t="s">
        <v>319</v>
      </c>
      <c r="S1288" s="145" t="n">
        <v>373</v>
      </c>
      <c r="T1288" s="145" t="s">
        <v>319</v>
      </c>
      <c r="U1288" s="145" t="n">
        <v>326</v>
      </c>
      <c r="V1288" s="145" t="s">
        <v>319</v>
      </c>
      <c r="W1288" s="145" t="n">
        <v>265</v>
      </c>
      <c r="X1288" s="145" t="s">
        <v>319</v>
      </c>
      <c r="Y1288" s="145" t="n">
        <v>343</v>
      </c>
      <c r="Z1288" s="145" t="s">
        <v>319</v>
      </c>
      <c r="AA1288" s="145" t="n">
        <v>236</v>
      </c>
      <c r="AB1288" s="145" t="s">
        <v>319</v>
      </c>
      <c r="AC1288" s="145" t="n">
        <v>240</v>
      </c>
      <c r="AD1288" s="145" t="s">
        <v>319</v>
      </c>
      <c r="AE1288" s="145" t="n">
        <v>472</v>
      </c>
      <c r="AF1288" s="145" t="s">
        <v>319</v>
      </c>
      <c r="AG1288" s="145" t="n">
        <v>509</v>
      </c>
      <c r="AH1288" s="145" t="s">
        <v>319</v>
      </c>
      <c r="AI1288" s="145" t="n">
        <v>481</v>
      </c>
      <c r="AJ1288" s="145" t="s">
        <v>319</v>
      </c>
      <c r="AK1288" s="145" t="n">
        <v>488</v>
      </c>
      <c r="AL1288" s="145" t="s">
        <v>319</v>
      </c>
      <c r="AM1288" s="145" t="n">
        <v>4749</v>
      </c>
      <c r="AN1288" s="146"/>
    </row>
    <row collapsed="false" customFormat="false" customHeight="true" hidden="false" ht="15.75" outlineLevel="0" r="1289">
      <c r="A1289" s="55" t="n">
        <v>685</v>
      </c>
      <c r="B1289" s="55" t="n">
        <v>8681</v>
      </c>
      <c r="C1289" s="55" t="s">
        <v>820</v>
      </c>
      <c r="D1289" s="55" t="s">
        <v>751</v>
      </c>
      <c r="E1289" s="148" t="s">
        <v>822</v>
      </c>
      <c r="F1289" s="120" t="s">
        <v>823</v>
      </c>
      <c r="G1289" s="145" t="n">
        <v>0</v>
      </c>
      <c r="H1289" s="145" t="n">
        <v>0</v>
      </c>
      <c r="I1289" s="145" t="n">
        <v>0</v>
      </c>
      <c r="J1289" s="145" t="n">
        <v>0</v>
      </c>
      <c r="K1289" s="145" t="s">
        <v>52</v>
      </c>
      <c r="L1289" s="145" t="s">
        <v>52</v>
      </c>
      <c r="M1289" s="145" t="n">
        <v>19161</v>
      </c>
      <c r="N1289" s="145" t="n">
        <v>21367</v>
      </c>
      <c r="O1289" s="145" t="n">
        <v>1918</v>
      </c>
      <c r="P1289" s="145" t="s">
        <v>319</v>
      </c>
      <c r="Q1289" s="145" t="n">
        <v>1795</v>
      </c>
      <c r="R1289" s="145" t="s">
        <v>319</v>
      </c>
      <c r="S1289" s="145" t="n">
        <v>1613</v>
      </c>
      <c r="T1289" s="145" t="s">
        <v>319</v>
      </c>
      <c r="U1289" s="145" t="n">
        <v>1670</v>
      </c>
      <c r="V1289" s="145" t="s">
        <v>319</v>
      </c>
      <c r="W1289" s="145" t="n">
        <v>1532</v>
      </c>
      <c r="X1289" s="145" t="s">
        <v>319</v>
      </c>
      <c r="Y1289" s="145" t="n">
        <v>1376</v>
      </c>
      <c r="Z1289" s="145" t="s">
        <v>319</v>
      </c>
      <c r="AA1289" s="145" t="n">
        <v>1228</v>
      </c>
      <c r="AB1289" s="145" t="s">
        <v>319</v>
      </c>
      <c r="AC1289" s="145" t="n">
        <v>1230</v>
      </c>
      <c r="AD1289" s="145" t="s">
        <v>319</v>
      </c>
      <c r="AE1289" s="145" t="n">
        <v>1305</v>
      </c>
      <c r="AF1289" s="145" t="s">
        <v>319</v>
      </c>
      <c r="AG1289" s="145" t="n">
        <v>1509</v>
      </c>
      <c r="AH1289" s="145" t="s">
        <v>319</v>
      </c>
      <c r="AI1289" s="145" t="n">
        <v>1456</v>
      </c>
      <c r="AJ1289" s="145" t="s">
        <v>319</v>
      </c>
      <c r="AK1289" s="145" t="n">
        <v>1540</v>
      </c>
      <c r="AL1289" s="145" t="s">
        <v>319</v>
      </c>
      <c r="AM1289" s="145" t="n">
        <v>18172</v>
      </c>
      <c r="AN1289" s="146"/>
    </row>
    <row collapsed="false" customFormat="false" customHeight="false" hidden="false" ht="15.75" outlineLevel="0" r="1290">
      <c r="A1290" s="55"/>
      <c r="B1290" s="55"/>
      <c r="C1290" s="55"/>
      <c r="D1290" s="55"/>
      <c r="E1290" s="148" t="s">
        <v>824</v>
      </c>
      <c r="F1290" s="120" t="s">
        <v>823</v>
      </c>
      <c r="G1290" s="145" t="s">
        <v>953</v>
      </c>
      <c r="H1290" s="145" t="n">
        <v>116</v>
      </c>
      <c r="I1290" s="145" t="s">
        <v>952</v>
      </c>
      <c r="J1290" s="145" t="n">
        <v>3</v>
      </c>
      <c r="K1290" s="145" t="s">
        <v>52</v>
      </c>
      <c r="L1290" s="145" t="s">
        <v>52</v>
      </c>
      <c r="M1290" s="145" t="n">
        <v>12616</v>
      </c>
      <c r="N1290" s="145" t="n">
        <v>12792</v>
      </c>
      <c r="O1290" s="145" t="n">
        <v>815</v>
      </c>
      <c r="P1290" s="145" t="s">
        <v>319</v>
      </c>
      <c r="Q1290" s="145" t="n">
        <v>672</v>
      </c>
      <c r="R1290" s="145" t="s">
        <v>319</v>
      </c>
      <c r="S1290" s="145" t="n">
        <v>669</v>
      </c>
      <c r="T1290" s="145" t="s">
        <v>319</v>
      </c>
      <c r="U1290" s="145" t="n">
        <v>699</v>
      </c>
      <c r="V1290" s="145" t="s">
        <v>319</v>
      </c>
      <c r="W1290" s="145" t="n">
        <v>699</v>
      </c>
      <c r="X1290" s="145" t="s">
        <v>319</v>
      </c>
      <c r="Y1290" s="145" t="n">
        <v>434</v>
      </c>
      <c r="Z1290" s="145" t="s">
        <v>319</v>
      </c>
      <c r="AA1290" s="145" t="n">
        <v>202</v>
      </c>
      <c r="AB1290" s="145" t="s">
        <v>319</v>
      </c>
      <c r="AC1290" s="145" t="n">
        <v>324</v>
      </c>
      <c r="AD1290" s="145" t="s">
        <v>319</v>
      </c>
      <c r="AE1290" s="145" t="n">
        <v>217</v>
      </c>
      <c r="AF1290" s="145" t="s">
        <v>319</v>
      </c>
      <c r="AG1290" s="145" t="n">
        <v>275</v>
      </c>
      <c r="AH1290" s="145" t="s">
        <v>319</v>
      </c>
      <c r="AI1290" s="145" t="n">
        <v>465</v>
      </c>
      <c r="AJ1290" s="145" t="s">
        <v>319</v>
      </c>
      <c r="AK1290" s="145" t="n">
        <v>626</v>
      </c>
      <c r="AL1290" s="145" t="s">
        <v>319</v>
      </c>
      <c r="AM1290" s="145" t="n">
        <v>6097</v>
      </c>
      <c r="AN1290" s="146"/>
    </row>
    <row collapsed="false" customFormat="false" customHeight="true" hidden="false" ht="15.75" outlineLevel="0" r="1291">
      <c r="A1291" s="55" t="n">
        <v>686</v>
      </c>
      <c r="B1291" s="55" t="n">
        <v>8682</v>
      </c>
      <c r="C1291" s="55" t="s">
        <v>820</v>
      </c>
      <c r="D1291" s="55" t="s">
        <v>751</v>
      </c>
      <c r="E1291" s="148" t="s">
        <v>822</v>
      </c>
      <c r="F1291" s="120" t="s">
        <v>823</v>
      </c>
      <c r="G1291" s="145" t="n">
        <v>0</v>
      </c>
      <c r="H1291" s="145" t="n">
        <v>0</v>
      </c>
      <c r="I1291" s="145" t="n">
        <v>0</v>
      </c>
      <c r="J1291" s="145" t="n">
        <v>0</v>
      </c>
      <c r="K1291" s="145" t="s">
        <v>52</v>
      </c>
      <c r="L1291" s="145" t="s">
        <v>52</v>
      </c>
      <c r="M1291" s="145" t="n">
        <v>1700</v>
      </c>
      <c r="N1291" s="145" t="n">
        <v>1129</v>
      </c>
      <c r="O1291" s="145" t="n">
        <v>92</v>
      </c>
      <c r="P1291" s="145" t="s">
        <v>319</v>
      </c>
      <c r="Q1291" s="145" t="n">
        <v>91</v>
      </c>
      <c r="R1291" s="145" t="s">
        <v>319</v>
      </c>
      <c r="S1291" s="145" t="n">
        <v>86</v>
      </c>
      <c r="T1291" s="145" t="s">
        <v>319</v>
      </c>
      <c r="U1291" s="145" t="n">
        <v>94</v>
      </c>
      <c r="V1291" s="145" t="s">
        <v>319</v>
      </c>
      <c r="W1291" s="145" t="n">
        <v>98</v>
      </c>
      <c r="X1291" s="145" t="s">
        <v>319</v>
      </c>
      <c r="Y1291" s="145" t="n">
        <v>101</v>
      </c>
      <c r="Z1291" s="145" t="s">
        <v>319</v>
      </c>
      <c r="AA1291" s="145" t="n">
        <v>108</v>
      </c>
      <c r="AB1291" s="145" t="s">
        <v>319</v>
      </c>
      <c r="AC1291" s="145" t="n">
        <v>117</v>
      </c>
      <c r="AD1291" s="145" t="s">
        <v>319</v>
      </c>
      <c r="AE1291" s="145" t="n">
        <v>91</v>
      </c>
      <c r="AF1291" s="145" t="s">
        <v>319</v>
      </c>
      <c r="AG1291" s="145" t="n">
        <v>91</v>
      </c>
      <c r="AH1291" s="145" t="s">
        <v>319</v>
      </c>
      <c r="AI1291" s="145" t="n">
        <v>136</v>
      </c>
      <c r="AJ1291" s="145" t="s">
        <v>319</v>
      </c>
      <c r="AK1291" s="145" t="n">
        <v>101</v>
      </c>
      <c r="AL1291" s="145" t="s">
        <v>319</v>
      </c>
      <c r="AM1291" s="145" t="n">
        <v>1206</v>
      </c>
      <c r="AN1291" s="146"/>
    </row>
    <row collapsed="false" customFormat="false" customHeight="false" hidden="false" ht="15.75" outlineLevel="0" r="1292">
      <c r="A1292" s="55"/>
      <c r="B1292" s="55"/>
      <c r="C1292" s="55"/>
      <c r="D1292" s="55"/>
      <c r="E1292" s="148" t="s">
        <v>824</v>
      </c>
      <c r="F1292" s="120" t="s">
        <v>823</v>
      </c>
      <c r="G1292" s="145" t="s">
        <v>953</v>
      </c>
      <c r="H1292" s="145" t="n">
        <v>17</v>
      </c>
      <c r="I1292" s="145" t="s">
        <v>952</v>
      </c>
      <c r="J1292" s="145" t="n">
        <v>1</v>
      </c>
      <c r="K1292" s="145" t="s">
        <v>52</v>
      </c>
      <c r="L1292" s="145" t="s">
        <v>52</v>
      </c>
      <c r="M1292" s="145" t="n">
        <v>4354</v>
      </c>
      <c r="N1292" s="145" t="n">
        <v>3844</v>
      </c>
      <c r="O1292" s="145" t="n">
        <v>318</v>
      </c>
      <c r="P1292" s="145" t="s">
        <v>319</v>
      </c>
      <c r="Q1292" s="145" t="n">
        <v>316</v>
      </c>
      <c r="R1292" s="145" t="s">
        <v>319</v>
      </c>
      <c r="S1292" s="145" t="n">
        <v>316</v>
      </c>
      <c r="T1292" s="145" t="s">
        <v>319</v>
      </c>
      <c r="U1292" s="145" t="n">
        <v>244</v>
      </c>
      <c r="V1292" s="145" t="s">
        <v>319</v>
      </c>
      <c r="W1292" s="145" t="n">
        <v>207</v>
      </c>
      <c r="X1292" s="145" t="s">
        <v>319</v>
      </c>
      <c r="Y1292" s="145" t="n">
        <v>158</v>
      </c>
      <c r="Z1292" s="145" t="s">
        <v>319</v>
      </c>
      <c r="AA1292" s="145" t="n">
        <v>186</v>
      </c>
      <c r="AB1292" s="145" t="s">
        <v>319</v>
      </c>
      <c r="AC1292" s="145" t="n">
        <v>265</v>
      </c>
      <c r="AD1292" s="145" t="s">
        <v>319</v>
      </c>
      <c r="AE1292" s="145" t="n">
        <v>263</v>
      </c>
      <c r="AF1292" s="145" t="s">
        <v>319</v>
      </c>
      <c r="AG1292" s="145" t="n">
        <v>293</v>
      </c>
      <c r="AH1292" s="145" t="s">
        <v>319</v>
      </c>
      <c r="AI1292" s="145" t="n">
        <v>334</v>
      </c>
      <c r="AJ1292" s="145" t="s">
        <v>319</v>
      </c>
      <c r="AK1292" s="145" t="n">
        <v>349</v>
      </c>
      <c r="AL1292" s="145" t="s">
        <v>319</v>
      </c>
      <c r="AM1292" s="145" t="n">
        <v>3249</v>
      </c>
      <c r="AN1292" s="146"/>
    </row>
    <row collapsed="false" customFormat="false" customHeight="true" hidden="false" ht="15.75" outlineLevel="0" r="1293">
      <c r="A1293" s="55" t="n">
        <v>687</v>
      </c>
      <c r="B1293" s="55" t="n">
        <v>8683</v>
      </c>
      <c r="C1293" s="55" t="s">
        <v>820</v>
      </c>
      <c r="D1293" s="55" t="s">
        <v>751</v>
      </c>
      <c r="E1293" s="148" t="s">
        <v>822</v>
      </c>
      <c r="F1293" s="120" t="s">
        <v>823</v>
      </c>
      <c r="G1293" s="145" t="n">
        <v>0</v>
      </c>
      <c r="H1293" s="145" t="n">
        <v>0</v>
      </c>
      <c r="I1293" s="145" t="n">
        <v>0</v>
      </c>
      <c r="J1293" s="145" t="n">
        <v>0</v>
      </c>
      <c r="K1293" s="145" t="s">
        <v>52</v>
      </c>
      <c r="L1293" s="145" t="s">
        <v>52</v>
      </c>
      <c r="M1293" s="145" t="n">
        <v>30329</v>
      </c>
      <c r="N1293" s="145" t="n">
        <v>33125</v>
      </c>
      <c r="O1293" s="145" t="n">
        <v>3447</v>
      </c>
      <c r="P1293" s="145" t="s">
        <v>319</v>
      </c>
      <c r="Q1293" s="145" t="n">
        <v>2802</v>
      </c>
      <c r="R1293" s="145" t="s">
        <v>319</v>
      </c>
      <c r="S1293" s="145" t="n">
        <v>2430</v>
      </c>
      <c r="T1293" s="145" t="s">
        <v>319</v>
      </c>
      <c r="U1293" s="145" t="n">
        <v>2594</v>
      </c>
      <c r="V1293" s="145" t="s">
        <v>319</v>
      </c>
      <c r="W1293" s="145" t="n">
        <v>2369</v>
      </c>
      <c r="X1293" s="145" t="s">
        <v>319</v>
      </c>
      <c r="Y1293" s="145" t="n">
        <v>2146</v>
      </c>
      <c r="Z1293" s="145" t="s">
        <v>319</v>
      </c>
      <c r="AA1293" s="145" t="n">
        <v>1860</v>
      </c>
      <c r="AB1293" s="145" t="s">
        <v>319</v>
      </c>
      <c r="AC1293" s="145" t="n">
        <v>1872</v>
      </c>
      <c r="AD1293" s="145" t="s">
        <v>319</v>
      </c>
      <c r="AE1293" s="145" t="n">
        <v>2104</v>
      </c>
      <c r="AF1293" s="145" t="s">
        <v>319</v>
      </c>
      <c r="AG1293" s="145" t="n">
        <v>2443</v>
      </c>
      <c r="AH1293" s="145" t="s">
        <v>319</v>
      </c>
      <c r="AI1293" s="145" t="n">
        <v>2431</v>
      </c>
      <c r="AJ1293" s="145" t="s">
        <v>319</v>
      </c>
      <c r="AK1293" s="145" t="n">
        <v>2668</v>
      </c>
      <c r="AL1293" s="145" t="s">
        <v>319</v>
      </c>
      <c r="AM1293" s="145" t="n">
        <v>29166</v>
      </c>
      <c r="AN1293" s="146"/>
    </row>
    <row collapsed="false" customFormat="false" customHeight="false" hidden="false" ht="15.75" outlineLevel="0" r="1294">
      <c r="A1294" s="55"/>
      <c r="B1294" s="55"/>
      <c r="C1294" s="55"/>
      <c r="D1294" s="55"/>
      <c r="E1294" s="148" t="s">
        <v>824</v>
      </c>
      <c r="F1294" s="120" t="s">
        <v>823</v>
      </c>
      <c r="G1294" s="145" t="s">
        <v>951</v>
      </c>
      <c r="H1294" s="145" t="n">
        <v>238</v>
      </c>
      <c r="I1294" s="145" t="s">
        <v>952</v>
      </c>
      <c r="J1294" s="145" t="n">
        <v>3</v>
      </c>
      <c r="K1294" s="145" t="s">
        <v>52</v>
      </c>
      <c r="L1294" s="145" t="s">
        <v>52</v>
      </c>
      <c r="M1294" s="145" t="n">
        <v>17443</v>
      </c>
      <c r="N1294" s="145" t="n">
        <v>16678</v>
      </c>
      <c r="O1294" s="145" t="n">
        <v>1484</v>
      </c>
      <c r="P1294" s="145" t="s">
        <v>319</v>
      </c>
      <c r="Q1294" s="145" t="n">
        <v>992</v>
      </c>
      <c r="R1294" s="145" t="s">
        <v>319</v>
      </c>
      <c r="S1294" s="145" t="n">
        <v>733</v>
      </c>
      <c r="T1294" s="145" t="s">
        <v>319</v>
      </c>
      <c r="U1294" s="145" t="n">
        <v>660</v>
      </c>
      <c r="V1294" s="145" t="s">
        <v>319</v>
      </c>
      <c r="W1294" s="145" t="n">
        <v>520</v>
      </c>
      <c r="X1294" s="145" t="s">
        <v>319</v>
      </c>
      <c r="Y1294" s="145" t="n">
        <v>465</v>
      </c>
      <c r="Z1294" s="145" t="s">
        <v>319</v>
      </c>
      <c r="AA1294" s="145" t="n">
        <v>643</v>
      </c>
      <c r="AB1294" s="145" t="s">
        <v>319</v>
      </c>
      <c r="AC1294" s="145" t="n">
        <v>645</v>
      </c>
      <c r="AD1294" s="145" t="s">
        <v>319</v>
      </c>
      <c r="AE1294" s="145" t="n">
        <v>919</v>
      </c>
      <c r="AF1294" s="145" t="s">
        <v>319</v>
      </c>
      <c r="AG1294" s="145" t="n">
        <v>812</v>
      </c>
      <c r="AH1294" s="145" t="s">
        <v>319</v>
      </c>
      <c r="AI1294" s="145" t="n">
        <v>1087</v>
      </c>
      <c r="AJ1294" s="145" t="s">
        <v>319</v>
      </c>
      <c r="AK1294" s="145" t="n">
        <v>1541</v>
      </c>
      <c r="AL1294" s="145" t="s">
        <v>319</v>
      </c>
      <c r="AM1294" s="145" t="n">
        <v>10501</v>
      </c>
      <c r="AN1294" s="146"/>
    </row>
    <row collapsed="false" customFormat="false" customHeight="true" hidden="false" ht="15.75" outlineLevel="0" r="1295">
      <c r="A1295" s="55" t="n">
        <v>688</v>
      </c>
      <c r="B1295" s="55" t="n">
        <v>8684</v>
      </c>
      <c r="C1295" s="55" t="s">
        <v>820</v>
      </c>
      <c r="D1295" s="55" t="s">
        <v>751</v>
      </c>
      <c r="E1295" s="148" t="s">
        <v>822</v>
      </c>
      <c r="F1295" s="120" t="s">
        <v>823</v>
      </c>
      <c r="G1295" s="145" t="n">
        <v>0</v>
      </c>
      <c r="H1295" s="145" t="n">
        <v>0</v>
      </c>
      <c r="I1295" s="145" t="n">
        <v>0</v>
      </c>
      <c r="J1295" s="145" t="n">
        <v>0</v>
      </c>
      <c r="K1295" s="145" t="s">
        <v>52</v>
      </c>
      <c r="L1295" s="145" t="s">
        <v>52</v>
      </c>
      <c r="M1295" s="145" t="n">
        <v>31152</v>
      </c>
      <c r="N1295" s="145" t="n">
        <v>30805</v>
      </c>
      <c r="O1295" s="145" t="n">
        <v>2932</v>
      </c>
      <c r="P1295" s="145" t="s">
        <v>319</v>
      </c>
      <c r="Q1295" s="145" t="n">
        <v>2838</v>
      </c>
      <c r="R1295" s="145" t="s">
        <v>319</v>
      </c>
      <c r="S1295" s="145" t="n">
        <v>2434</v>
      </c>
      <c r="T1295" s="145" t="s">
        <v>319</v>
      </c>
      <c r="U1295" s="145" t="n">
        <v>2662</v>
      </c>
      <c r="V1295" s="145" t="s">
        <v>319</v>
      </c>
      <c r="W1295" s="145" t="n">
        <v>2474</v>
      </c>
      <c r="X1295" s="145" t="s">
        <v>319</v>
      </c>
      <c r="Y1295" s="145" t="n">
        <v>2207</v>
      </c>
      <c r="Z1295" s="145" t="s">
        <v>319</v>
      </c>
      <c r="AA1295" s="145" t="n">
        <v>1995</v>
      </c>
      <c r="AB1295" s="145" t="s">
        <v>319</v>
      </c>
      <c r="AC1295" s="145" t="n">
        <v>2037</v>
      </c>
      <c r="AD1295" s="145" t="s">
        <v>319</v>
      </c>
      <c r="AE1295" s="145" t="n">
        <v>2140</v>
      </c>
      <c r="AF1295" s="145" t="s">
        <v>319</v>
      </c>
      <c r="AG1295" s="145" t="n">
        <v>2374</v>
      </c>
      <c r="AH1295" s="145" t="s">
        <v>319</v>
      </c>
      <c r="AI1295" s="145" t="n">
        <v>2353</v>
      </c>
      <c r="AJ1295" s="145" t="s">
        <v>319</v>
      </c>
      <c r="AK1295" s="145" t="n">
        <v>2489</v>
      </c>
      <c r="AL1295" s="145" t="s">
        <v>319</v>
      </c>
      <c r="AM1295" s="145" t="n">
        <v>28935</v>
      </c>
      <c r="AN1295" s="146"/>
    </row>
    <row collapsed="false" customFormat="false" customHeight="false" hidden="false" ht="15.75" outlineLevel="0" r="1296">
      <c r="A1296" s="55"/>
      <c r="B1296" s="55"/>
      <c r="C1296" s="55"/>
      <c r="D1296" s="55"/>
      <c r="E1296" s="148" t="s">
        <v>824</v>
      </c>
      <c r="F1296" s="120" t="s">
        <v>823</v>
      </c>
      <c r="G1296" s="145" t="s">
        <v>951</v>
      </c>
      <c r="H1296" s="145" t="n">
        <v>238</v>
      </c>
      <c r="I1296" s="145" t="s">
        <v>952</v>
      </c>
      <c r="J1296" s="145" t="n">
        <v>3</v>
      </c>
      <c r="K1296" s="145" t="s">
        <v>52</v>
      </c>
      <c r="L1296" s="145" t="s">
        <v>52</v>
      </c>
      <c r="M1296" s="145" t="n">
        <v>20276</v>
      </c>
      <c r="N1296" s="145" t="n">
        <v>24320</v>
      </c>
      <c r="O1296" s="145" t="n">
        <v>2000</v>
      </c>
      <c r="P1296" s="145" t="s">
        <v>319</v>
      </c>
      <c r="Q1296" s="145" t="n">
        <v>1614</v>
      </c>
      <c r="R1296" s="145" t="s">
        <v>319</v>
      </c>
      <c r="S1296" s="145" t="n">
        <v>1202</v>
      </c>
      <c r="T1296" s="145" t="s">
        <v>319</v>
      </c>
      <c r="U1296" s="145" t="n">
        <v>1110</v>
      </c>
      <c r="V1296" s="145" t="s">
        <v>319</v>
      </c>
      <c r="W1296" s="145" t="n">
        <v>942</v>
      </c>
      <c r="X1296" s="145" t="s">
        <v>319</v>
      </c>
      <c r="Y1296" s="145" t="n">
        <v>962</v>
      </c>
      <c r="Z1296" s="145" t="s">
        <v>319</v>
      </c>
      <c r="AA1296" s="145" t="n">
        <v>1166</v>
      </c>
      <c r="AB1296" s="145" t="s">
        <v>319</v>
      </c>
      <c r="AC1296" s="145" t="n">
        <v>1188</v>
      </c>
      <c r="AD1296" s="145" t="s">
        <v>319</v>
      </c>
      <c r="AE1296" s="145" t="n">
        <v>1149</v>
      </c>
      <c r="AF1296" s="145" t="s">
        <v>319</v>
      </c>
      <c r="AG1296" s="145" t="n">
        <v>1251</v>
      </c>
      <c r="AH1296" s="145" t="s">
        <v>319</v>
      </c>
      <c r="AI1296" s="145" t="n">
        <v>1634</v>
      </c>
      <c r="AJ1296" s="145" t="s">
        <v>319</v>
      </c>
      <c r="AK1296" s="145" t="n">
        <v>1807</v>
      </c>
      <c r="AL1296" s="145" t="s">
        <v>319</v>
      </c>
      <c r="AM1296" s="145" t="n">
        <v>16025</v>
      </c>
      <c r="AN1296" s="146"/>
    </row>
    <row collapsed="false" customFormat="false" customHeight="true" hidden="false" ht="15.75" outlineLevel="0" r="1297">
      <c r="A1297" s="55" t="n">
        <v>689</v>
      </c>
      <c r="B1297" s="55" t="n">
        <v>8685</v>
      </c>
      <c r="C1297" s="55" t="s">
        <v>820</v>
      </c>
      <c r="D1297" s="55" t="s">
        <v>751</v>
      </c>
      <c r="E1297" s="148" t="s">
        <v>822</v>
      </c>
      <c r="F1297" s="120" t="s">
        <v>823</v>
      </c>
      <c r="G1297" s="145" t="n">
        <v>0</v>
      </c>
      <c r="H1297" s="145" t="n">
        <v>0</v>
      </c>
      <c r="I1297" s="145" t="n">
        <v>0</v>
      </c>
      <c r="J1297" s="145" t="n">
        <v>0</v>
      </c>
      <c r="K1297" s="145" t="s">
        <v>53</v>
      </c>
      <c r="L1297" s="145" t="s">
        <v>53</v>
      </c>
      <c r="M1297" s="145" t="n">
        <v>0</v>
      </c>
      <c r="N1297" s="145" t="n">
        <v>0</v>
      </c>
      <c r="O1297" s="145" t="n">
        <v>0</v>
      </c>
      <c r="P1297" s="145" t="n">
        <v>0</v>
      </c>
      <c r="Q1297" s="145" t="n">
        <v>0</v>
      </c>
      <c r="R1297" s="145" t="n">
        <v>0</v>
      </c>
      <c r="S1297" s="145" t="n">
        <v>0</v>
      </c>
      <c r="T1297" s="145" t="n">
        <v>0</v>
      </c>
      <c r="U1297" s="145" t="n">
        <v>0</v>
      </c>
      <c r="V1297" s="145" t="n">
        <v>0</v>
      </c>
      <c r="W1297" s="145" t="n">
        <v>0</v>
      </c>
      <c r="X1297" s="145" t="n">
        <v>0</v>
      </c>
      <c r="Y1297" s="145" t="n">
        <v>0</v>
      </c>
      <c r="Z1297" s="145" t="n">
        <v>0</v>
      </c>
      <c r="AA1297" s="145" t="n">
        <v>0</v>
      </c>
      <c r="AB1297" s="145" t="n">
        <v>0</v>
      </c>
      <c r="AC1297" s="145" t="n">
        <v>0</v>
      </c>
      <c r="AD1297" s="145" t="n">
        <v>0</v>
      </c>
      <c r="AE1297" s="145" t="n">
        <v>0</v>
      </c>
      <c r="AF1297" s="145" t="n">
        <v>0</v>
      </c>
      <c r="AG1297" s="145" t="n">
        <v>0</v>
      </c>
      <c r="AH1297" s="145" t="n">
        <v>0</v>
      </c>
      <c r="AI1297" s="145" t="n">
        <v>0</v>
      </c>
      <c r="AJ1297" s="145" t="n">
        <v>0</v>
      </c>
      <c r="AK1297" s="145" t="n">
        <v>0</v>
      </c>
      <c r="AL1297" s="145" t="s">
        <v>319</v>
      </c>
      <c r="AM1297" s="145" t="n">
        <v>0</v>
      </c>
      <c r="AN1297" s="146"/>
    </row>
    <row collapsed="false" customFormat="false" customHeight="false" hidden="false" ht="15.75" outlineLevel="0" r="1298">
      <c r="A1298" s="55"/>
      <c r="B1298" s="55"/>
      <c r="C1298" s="55"/>
      <c r="D1298" s="55"/>
      <c r="E1298" s="148" t="s">
        <v>824</v>
      </c>
      <c r="F1298" s="120" t="s">
        <v>823</v>
      </c>
      <c r="G1298" s="145" t="s">
        <v>951</v>
      </c>
      <c r="H1298" s="145" t="n">
        <v>74</v>
      </c>
      <c r="I1298" s="145" t="s">
        <v>952</v>
      </c>
      <c r="J1298" s="145" t="n">
        <v>3</v>
      </c>
      <c r="K1298" s="145" t="s">
        <v>52</v>
      </c>
      <c r="L1298" s="145" t="s">
        <v>52</v>
      </c>
      <c r="M1298" s="145" t="n">
        <v>17723</v>
      </c>
      <c r="N1298" s="145" t="n">
        <v>14595</v>
      </c>
      <c r="O1298" s="145" t="n">
        <v>1594</v>
      </c>
      <c r="P1298" s="145" t="s">
        <v>319</v>
      </c>
      <c r="Q1298" s="145" t="n">
        <v>1220</v>
      </c>
      <c r="R1298" s="145" t="s">
        <v>319</v>
      </c>
      <c r="S1298" s="145" t="n">
        <v>1045</v>
      </c>
      <c r="T1298" s="145" t="s">
        <v>319</v>
      </c>
      <c r="U1298" s="145" t="n">
        <v>1052</v>
      </c>
      <c r="V1298" s="145" t="s">
        <v>319</v>
      </c>
      <c r="W1298" s="145" t="n">
        <v>818</v>
      </c>
      <c r="X1298" s="145" t="s">
        <v>319</v>
      </c>
      <c r="Y1298" s="145" t="n">
        <v>700</v>
      </c>
      <c r="Z1298" s="145" t="s">
        <v>319</v>
      </c>
      <c r="AA1298" s="145" t="n">
        <v>992</v>
      </c>
      <c r="AB1298" s="145" t="s">
        <v>319</v>
      </c>
      <c r="AC1298" s="145" t="n">
        <v>791</v>
      </c>
      <c r="AD1298" s="145" t="s">
        <v>319</v>
      </c>
      <c r="AE1298" s="145" t="n">
        <v>868</v>
      </c>
      <c r="AF1298" s="145" t="s">
        <v>319</v>
      </c>
      <c r="AG1298" s="145" t="n">
        <v>1079</v>
      </c>
      <c r="AH1298" s="145" t="s">
        <v>319</v>
      </c>
      <c r="AI1298" s="145" t="n">
        <v>1264</v>
      </c>
      <c r="AJ1298" s="145" t="s">
        <v>319</v>
      </c>
      <c r="AK1298" s="145" t="n">
        <v>1248</v>
      </c>
      <c r="AL1298" s="145" t="s">
        <v>319</v>
      </c>
      <c r="AM1298" s="145" t="n">
        <v>12671</v>
      </c>
      <c r="AN1298" s="146"/>
    </row>
    <row collapsed="false" customFormat="false" customHeight="true" hidden="false" ht="15.75" outlineLevel="0" r="1299">
      <c r="A1299" s="55" t="n">
        <v>690</v>
      </c>
      <c r="B1299" s="55" t="n">
        <v>8686</v>
      </c>
      <c r="C1299" s="55" t="s">
        <v>820</v>
      </c>
      <c r="D1299" s="55" t="s">
        <v>751</v>
      </c>
      <c r="E1299" s="148" t="s">
        <v>822</v>
      </c>
      <c r="F1299" s="120" t="s">
        <v>823</v>
      </c>
      <c r="G1299" s="145" t="n">
        <v>0</v>
      </c>
      <c r="H1299" s="145" t="n">
        <v>0</v>
      </c>
      <c r="I1299" s="145" t="n">
        <v>0</v>
      </c>
      <c r="J1299" s="145" t="n">
        <v>0</v>
      </c>
      <c r="K1299" s="145" t="s">
        <v>53</v>
      </c>
      <c r="L1299" s="145" t="s">
        <v>53</v>
      </c>
      <c r="M1299" s="145" t="n">
        <v>0</v>
      </c>
      <c r="N1299" s="145" t="n">
        <v>0</v>
      </c>
      <c r="O1299" s="145" t="n">
        <v>0</v>
      </c>
      <c r="P1299" s="145" t="n">
        <v>0</v>
      </c>
      <c r="Q1299" s="145" t="n">
        <v>0</v>
      </c>
      <c r="R1299" s="145" t="n">
        <v>0</v>
      </c>
      <c r="S1299" s="145" t="n">
        <v>0</v>
      </c>
      <c r="T1299" s="145" t="n">
        <v>0</v>
      </c>
      <c r="U1299" s="145" t="n">
        <v>0</v>
      </c>
      <c r="V1299" s="145" t="n">
        <v>0</v>
      </c>
      <c r="W1299" s="145" t="n">
        <v>0</v>
      </c>
      <c r="X1299" s="145" t="n">
        <v>0</v>
      </c>
      <c r="Y1299" s="145" t="n">
        <v>0</v>
      </c>
      <c r="Z1299" s="145" t="n">
        <v>0</v>
      </c>
      <c r="AA1299" s="145" t="n">
        <v>0</v>
      </c>
      <c r="AB1299" s="145" t="n">
        <v>0</v>
      </c>
      <c r="AC1299" s="145" t="n">
        <v>0</v>
      </c>
      <c r="AD1299" s="145" t="n">
        <v>0</v>
      </c>
      <c r="AE1299" s="145" t="n">
        <v>0</v>
      </c>
      <c r="AF1299" s="145" t="n">
        <v>0</v>
      </c>
      <c r="AG1299" s="145" t="n">
        <v>0</v>
      </c>
      <c r="AH1299" s="145" t="n">
        <v>0</v>
      </c>
      <c r="AI1299" s="145" t="n">
        <v>0</v>
      </c>
      <c r="AJ1299" s="145" t="n">
        <v>0</v>
      </c>
      <c r="AK1299" s="145" t="n">
        <v>0</v>
      </c>
      <c r="AL1299" s="145" t="n">
        <v>0</v>
      </c>
      <c r="AM1299" s="145" t="n">
        <v>0</v>
      </c>
      <c r="AN1299" s="146"/>
    </row>
    <row collapsed="false" customFormat="false" customHeight="false" hidden="false" ht="15.75" outlineLevel="0" r="1300">
      <c r="A1300" s="55"/>
      <c r="B1300" s="55"/>
      <c r="C1300" s="55"/>
      <c r="D1300" s="55"/>
      <c r="E1300" s="148" t="s">
        <v>824</v>
      </c>
      <c r="F1300" s="120" t="s">
        <v>823</v>
      </c>
      <c r="G1300" s="145" t="s">
        <v>953</v>
      </c>
      <c r="H1300" s="145" t="n">
        <v>74</v>
      </c>
      <c r="I1300" s="145" t="s">
        <v>952</v>
      </c>
      <c r="J1300" s="145" t="n">
        <v>1</v>
      </c>
      <c r="K1300" s="145" t="s">
        <v>52</v>
      </c>
      <c r="L1300" s="145" t="s">
        <v>52</v>
      </c>
      <c r="M1300" s="145" t="n">
        <v>13074</v>
      </c>
      <c r="N1300" s="145" t="n">
        <v>12509</v>
      </c>
      <c r="O1300" s="145" t="n">
        <v>1432</v>
      </c>
      <c r="P1300" s="145" t="s">
        <v>319</v>
      </c>
      <c r="Q1300" s="145" t="n">
        <v>1167</v>
      </c>
      <c r="R1300" s="145" t="s">
        <v>319</v>
      </c>
      <c r="S1300" s="145" t="n">
        <v>1027</v>
      </c>
      <c r="T1300" s="145" t="s">
        <v>319</v>
      </c>
      <c r="U1300" s="145" t="n">
        <v>810</v>
      </c>
      <c r="V1300" s="145" t="s">
        <v>319</v>
      </c>
      <c r="W1300" s="145" t="n">
        <v>658</v>
      </c>
      <c r="X1300" s="145" t="s">
        <v>319</v>
      </c>
      <c r="Y1300" s="145" t="n">
        <v>552</v>
      </c>
      <c r="Z1300" s="145" t="s">
        <v>319</v>
      </c>
      <c r="AA1300" s="145" t="n">
        <v>659</v>
      </c>
      <c r="AB1300" s="145" t="s">
        <v>319</v>
      </c>
      <c r="AC1300" s="145" t="n">
        <v>779</v>
      </c>
      <c r="AD1300" s="145" t="s">
        <v>319</v>
      </c>
      <c r="AE1300" s="145" t="n">
        <v>899</v>
      </c>
      <c r="AF1300" s="145" t="s">
        <v>319</v>
      </c>
      <c r="AG1300" s="145" t="n">
        <v>920</v>
      </c>
      <c r="AH1300" s="145" t="s">
        <v>319</v>
      </c>
      <c r="AI1300" s="145" t="n">
        <v>1158</v>
      </c>
      <c r="AJ1300" s="145" t="s">
        <v>319</v>
      </c>
      <c r="AK1300" s="145" t="n">
        <v>1278</v>
      </c>
      <c r="AL1300" s="145" t="s">
        <v>319</v>
      </c>
      <c r="AM1300" s="145" t="n">
        <v>11339</v>
      </c>
      <c r="AN1300" s="146"/>
    </row>
    <row collapsed="false" customFormat="false" customHeight="true" hidden="false" ht="15.75" outlineLevel="0" r="1301">
      <c r="A1301" s="55" t="n">
        <v>691</v>
      </c>
      <c r="B1301" s="55" t="n">
        <v>8687</v>
      </c>
      <c r="C1301" s="55" t="s">
        <v>820</v>
      </c>
      <c r="D1301" s="55" t="s">
        <v>751</v>
      </c>
      <c r="E1301" s="148" t="s">
        <v>822</v>
      </c>
      <c r="F1301" s="120" t="s">
        <v>823</v>
      </c>
      <c r="G1301" s="145" t="n">
        <v>0</v>
      </c>
      <c r="H1301" s="145" t="n">
        <v>0</v>
      </c>
      <c r="I1301" s="145" t="n">
        <v>0</v>
      </c>
      <c r="J1301" s="145" t="n">
        <v>0</v>
      </c>
      <c r="K1301" s="145" t="s">
        <v>52</v>
      </c>
      <c r="L1301" s="145" t="s">
        <v>52</v>
      </c>
      <c r="M1301" s="145" t="n">
        <v>12932</v>
      </c>
      <c r="N1301" s="145" t="n">
        <v>18235</v>
      </c>
      <c r="O1301" s="145" t="n">
        <v>1868</v>
      </c>
      <c r="P1301" s="145" t="s">
        <v>319</v>
      </c>
      <c r="Q1301" s="145" t="n">
        <v>1791</v>
      </c>
      <c r="R1301" s="145" t="s">
        <v>319</v>
      </c>
      <c r="S1301" s="145" t="n">
        <v>1552</v>
      </c>
      <c r="T1301" s="145" t="s">
        <v>319</v>
      </c>
      <c r="U1301" s="145" t="n">
        <v>1693</v>
      </c>
      <c r="V1301" s="145" t="s">
        <v>319</v>
      </c>
      <c r="W1301" s="145" t="n">
        <v>1586</v>
      </c>
      <c r="X1301" s="145" t="s">
        <v>319</v>
      </c>
      <c r="Y1301" s="145" t="n">
        <v>1457</v>
      </c>
      <c r="Z1301" s="145" t="s">
        <v>319</v>
      </c>
      <c r="AA1301" s="145" t="n">
        <v>1239</v>
      </c>
      <c r="AB1301" s="145" t="s">
        <v>319</v>
      </c>
      <c r="AC1301" s="145" t="n">
        <v>1270</v>
      </c>
      <c r="AD1301" s="145" t="s">
        <v>319</v>
      </c>
      <c r="AE1301" s="145" t="n">
        <v>1394</v>
      </c>
      <c r="AF1301" s="145" t="s">
        <v>319</v>
      </c>
      <c r="AG1301" s="145" t="n">
        <v>1622</v>
      </c>
      <c r="AH1301" s="145" t="s">
        <v>319</v>
      </c>
      <c r="AI1301" s="145" t="n">
        <v>1575</v>
      </c>
      <c r="AJ1301" s="145" t="s">
        <v>319</v>
      </c>
      <c r="AK1301" s="145" t="n">
        <v>1744</v>
      </c>
      <c r="AL1301" s="145" t="s">
        <v>319</v>
      </c>
      <c r="AM1301" s="145" t="n">
        <v>18791</v>
      </c>
      <c r="AN1301" s="146"/>
    </row>
    <row collapsed="false" customFormat="false" customHeight="false" hidden="false" ht="15.75" outlineLevel="0" r="1302">
      <c r="A1302" s="55"/>
      <c r="B1302" s="55"/>
      <c r="C1302" s="55"/>
      <c r="D1302" s="55"/>
      <c r="E1302" s="148" t="s">
        <v>824</v>
      </c>
      <c r="F1302" s="120" t="s">
        <v>823</v>
      </c>
      <c r="G1302" s="145" t="s">
        <v>953</v>
      </c>
      <c r="H1302" s="145" t="n">
        <v>116</v>
      </c>
      <c r="I1302" s="145" t="s">
        <v>952</v>
      </c>
      <c r="J1302" s="145" t="n">
        <v>1</v>
      </c>
      <c r="K1302" s="145" t="s">
        <v>52</v>
      </c>
      <c r="L1302" s="145" t="s">
        <v>52</v>
      </c>
      <c r="M1302" s="145" t="n">
        <v>16766</v>
      </c>
      <c r="N1302" s="145" t="n">
        <v>14745</v>
      </c>
      <c r="O1302" s="145" t="n">
        <v>1139</v>
      </c>
      <c r="P1302" s="145" t="s">
        <v>319</v>
      </c>
      <c r="Q1302" s="145" t="n">
        <v>1183</v>
      </c>
      <c r="R1302" s="145" t="s">
        <v>319</v>
      </c>
      <c r="S1302" s="145" t="n">
        <v>1086</v>
      </c>
      <c r="T1302" s="145" t="s">
        <v>319</v>
      </c>
      <c r="U1302" s="145" t="n">
        <v>993</v>
      </c>
      <c r="V1302" s="145" t="s">
        <v>319</v>
      </c>
      <c r="W1302" s="145" t="n">
        <v>976</v>
      </c>
      <c r="X1302" s="145" t="s">
        <v>319</v>
      </c>
      <c r="Y1302" s="145" t="n">
        <v>990</v>
      </c>
      <c r="Z1302" s="145" t="s">
        <v>319</v>
      </c>
      <c r="AA1302" s="145" t="n">
        <v>782</v>
      </c>
      <c r="AB1302" s="145" t="s">
        <v>319</v>
      </c>
      <c r="AC1302" s="145" t="n">
        <v>729</v>
      </c>
      <c r="AD1302" s="145" t="s">
        <v>319</v>
      </c>
      <c r="AE1302" s="145" t="n">
        <v>807</v>
      </c>
      <c r="AF1302" s="145" t="s">
        <v>319</v>
      </c>
      <c r="AG1302" s="145" t="n">
        <v>715</v>
      </c>
      <c r="AH1302" s="145" t="s">
        <v>319</v>
      </c>
      <c r="AI1302" s="145" t="n">
        <v>671</v>
      </c>
      <c r="AJ1302" s="145" t="s">
        <v>319</v>
      </c>
      <c r="AK1302" s="145" t="n">
        <v>736</v>
      </c>
      <c r="AL1302" s="145" t="s">
        <v>319</v>
      </c>
      <c r="AM1302" s="145" t="n">
        <v>10807</v>
      </c>
      <c r="AN1302" s="146"/>
    </row>
    <row collapsed="false" customFormat="false" customHeight="true" hidden="false" ht="15.75" outlineLevel="0" r="1303">
      <c r="A1303" s="55" t="n">
        <v>692</v>
      </c>
      <c r="B1303" s="55" t="n">
        <v>8688</v>
      </c>
      <c r="C1303" s="55" t="s">
        <v>820</v>
      </c>
      <c r="D1303" s="55" t="s">
        <v>751</v>
      </c>
      <c r="E1303" s="148" t="s">
        <v>822</v>
      </c>
      <c r="F1303" s="120" t="s">
        <v>823</v>
      </c>
      <c r="G1303" s="145" t="n">
        <v>0</v>
      </c>
      <c r="H1303" s="145" t="n">
        <v>0</v>
      </c>
      <c r="I1303" s="145" t="n">
        <v>0</v>
      </c>
      <c r="J1303" s="145" t="n">
        <v>0</v>
      </c>
      <c r="K1303" s="145" t="s">
        <v>52</v>
      </c>
      <c r="L1303" s="145" t="s">
        <v>52</v>
      </c>
      <c r="M1303" s="145" t="n">
        <v>32540</v>
      </c>
      <c r="N1303" s="145" t="n">
        <v>36761</v>
      </c>
      <c r="O1303" s="145" t="n">
        <v>5180</v>
      </c>
      <c r="P1303" s="145" t="s">
        <v>319</v>
      </c>
      <c r="Q1303" s="145" t="n">
        <v>5500</v>
      </c>
      <c r="R1303" s="145" t="s">
        <v>319</v>
      </c>
      <c r="S1303" s="145" t="n">
        <v>4520</v>
      </c>
      <c r="T1303" s="145" t="s">
        <v>319</v>
      </c>
      <c r="U1303" s="145" t="n">
        <v>4680</v>
      </c>
      <c r="V1303" s="145" t="s">
        <v>319</v>
      </c>
      <c r="W1303" s="145" t="n">
        <v>5500</v>
      </c>
      <c r="X1303" s="145" t="s">
        <v>319</v>
      </c>
      <c r="Y1303" s="145" t="n">
        <v>4860</v>
      </c>
      <c r="Z1303" s="145" t="s">
        <v>319</v>
      </c>
      <c r="AA1303" s="145" t="n">
        <v>4820</v>
      </c>
      <c r="AB1303" s="145" t="s">
        <v>319</v>
      </c>
      <c r="AC1303" s="145" t="n">
        <v>5400</v>
      </c>
      <c r="AD1303" s="145" t="s">
        <v>319</v>
      </c>
      <c r="AE1303" s="145" t="n">
        <v>4720</v>
      </c>
      <c r="AF1303" s="145" t="s">
        <v>319</v>
      </c>
      <c r="AG1303" s="145" t="n">
        <v>4960</v>
      </c>
      <c r="AH1303" s="145" t="s">
        <v>319</v>
      </c>
      <c r="AI1303" s="145" t="n">
        <v>5500</v>
      </c>
      <c r="AJ1303" s="145" t="s">
        <v>319</v>
      </c>
      <c r="AK1303" s="145" t="n">
        <v>5560</v>
      </c>
      <c r="AL1303" s="145" t="s">
        <v>319</v>
      </c>
      <c r="AM1303" s="145" t="n">
        <v>61200</v>
      </c>
      <c r="AN1303" s="146"/>
    </row>
    <row collapsed="false" customFormat="false" customHeight="false" hidden="false" ht="15.75" outlineLevel="0" r="1304">
      <c r="A1304" s="55"/>
      <c r="B1304" s="55"/>
      <c r="C1304" s="55"/>
      <c r="D1304" s="55"/>
      <c r="E1304" s="148" t="s">
        <v>824</v>
      </c>
      <c r="F1304" s="120" t="s">
        <v>823</v>
      </c>
      <c r="G1304" s="145" t="s">
        <v>953</v>
      </c>
      <c r="H1304" s="145" t="n">
        <v>112</v>
      </c>
      <c r="I1304" s="145" t="s">
        <v>952</v>
      </c>
      <c r="J1304" s="145" t="n">
        <v>4</v>
      </c>
      <c r="K1304" s="145" t="s">
        <v>52</v>
      </c>
      <c r="L1304" s="145" t="s">
        <v>52</v>
      </c>
      <c r="M1304" s="145" t="n">
        <v>26549</v>
      </c>
      <c r="N1304" s="145" t="n">
        <v>32274</v>
      </c>
      <c r="O1304" s="145" t="n">
        <v>3363</v>
      </c>
      <c r="P1304" s="145" t="s">
        <v>319</v>
      </c>
      <c r="Q1304" s="145" t="n">
        <v>3598</v>
      </c>
      <c r="R1304" s="145" t="s">
        <v>319</v>
      </c>
      <c r="S1304" s="145" t="n">
        <v>3034</v>
      </c>
      <c r="T1304" s="145" t="s">
        <v>319</v>
      </c>
      <c r="U1304" s="145" t="n">
        <v>3275</v>
      </c>
      <c r="V1304" s="145" t="s">
        <v>319</v>
      </c>
      <c r="W1304" s="145" t="n">
        <v>2935</v>
      </c>
      <c r="X1304" s="145" t="s">
        <v>319</v>
      </c>
      <c r="Y1304" s="145" t="n">
        <v>2649</v>
      </c>
      <c r="Z1304" s="145" t="s">
        <v>319</v>
      </c>
      <c r="AA1304" s="145" t="n">
        <v>2896</v>
      </c>
      <c r="AB1304" s="145" t="s">
        <v>319</v>
      </c>
      <c r="AC1304" s="145" t="n">
        <v>3295</v>
      </c>
      <c r="AD1304" s="145" t="s">
        <v>319</v>
      </c>
      <c r="AE1304" s="145" t="n">
        <v>2724</v>
      </c>
      <c r="AF1304" s="145" t="s">
        <v>319</v>
      </c>
      <c r="AG1304" s="145" t="n">
        <v>3078</v>
      </c>
      <c r="AH1304" s="145" t="s">
        <v>319</v>
      </c>
      <c r="AI1304" s="145" t="n">
        <v>3353</v>
      </c>
      <c r="AJ1304" s="145" t="s">
        <v>319</v>
      </c>
      <c r="AK1304" s="145" t="n">
        <v>3575</v>
      </c>
      <c r="AL1304" s="145" t="s">
        <v>319</v>
      </c>
      <c r="AM1304" s="145" t="n">
        <v>37775</v>
      </c>
      <c r="AN1304" s="146"/>
    </row>
    <row collapsed="false" customFormat="false" customHeight="true" hidden="false" ht="15.75" outlineLevel="0" r="1305">
      <c r="A1305" s="55" t="n">
        <v>693</v>
      </c>
      <c r="B1305" s="55" t="n">
        <v>8689</v>
      </c>
      <c r="C1305" s="55" t="s">
        <v>820</v>
      </c>
      <c r="D1305" s="55" t="s">
        <v>751</v>
      </c>
      <c r="E1305" s="148" t="s">
        <v>822</v>
      </c>
      <c r="F1305" s="120" t="s">
        <v>823</v>
      </c>
      <c r="G1305" s="145" t="n">
        <v>0</v>
      </c>
      <c r="H1305" s="145" t="n">
        <v>0</v>
      </c>
      <c r="I1305" s="145" t="n">
        <v>0</v>
      </c>
      <c r="J1305" s="145" t="n">
        <v>0</v>
      </c>
      <c r="K1305" s="145" t="s">
        <v>53</v>
      </c>
      <c r="L1305" s="145" t="s">
        <v>53</v>
      </c>
      <c r="M1305" s="145" t="n">
        <v>0</v>
      </c>
      <c r="N1305" s="145" t="n">
        <v>0</v>
      </c>
      <c r="O1305" s="145" t="n">
        <v>0</v>
      </c>
      <c r="P1305" s="145" t="n">
        <v>0</v>
      </c>
      <c r="Q1305" s="145" t="n">
        <v>0</v>
      </c>
      <c r="R1305" s="145" t="n">
        <v>0</v>
      </c>
      <c r="S1305" s="145" t="n">
        <v>0</v>
      </c>
      <c r="T1305" s="145" t="n">
        <v>0</v>
      </c>
      <c r="U1305" s="145" t="n">
        <v>0</v>
      </c>
      <c r="V1305" s="145" t="n">
        <v>0</v>
      </c>
      <c r="W1305" s="145" t="n">
        <v>0</v>
      </c>
      <c r="X1305" s="145" t="n">
        <v>0</v>
      </c>
      <c r="Y1305" s="145" t="n">
        <v>0</v>
      </c>
      <c r="Z1305" s="145" t="n">
        <v>0</v>
      </c>
      <c r="AA1305" s="145" t="n">
        <v>0</v>
      </c>
      <c r="AB1305" s="145" t="n">
        <v>0</v>
      </c>
      <c r="AC1305" s="145" t="n">
        <v>0</v>
      </c>
      <c r="AD1305" s="145" t="n">
        <v>0</v>
      </c>
      <c r="AE1305" s="145" t="n">
        <v>0</v>
      </c>
      <c r="AF1305" s="145" t="n">
        <v>0</v>
      </c>
      <c r="AG1305" s="145" t="n">
        <v>0</v>
      </c>
      <c r="AH1305" s="145" t="n">
        <v>0</v>
      </c>
      <c r="AI1305" s="145" t="n">
        <v>0</v>
      </c>
      <c r="AJ1305" s="145" t="n">
        <v>0</v>
      </c>
      <c r="AK1305" s="145" t="n">
        <v>0</v>
      </c>
      <c r="AL1305" s="145" t="n">
        <v>0</v>
      </c>
      <c r="AM1305" s="145" t="n">
        <v>0</v>
      </c>
      <c r="AN1305" s="146"/>
    </row>
    <row collapsed="false" customFormat="false" customHeight="false" hidden="false" ht="15.75" outlineLevel="0" r="1306">
      <c r="A1306" s="55"/>
      <c r="B1306" s="55"/>
      <c r="C1306" s="55"/>
      <c r="D1306" s="55"/>
      <c r="E1306" s="148" t="s">
        <v>824</v>
      </c>
      <c r="F1306" s="120" t="s">
        <v>823</v>
      </c>
      <c r="G1306" s="145" t="s">
        <v>953</v>
      </c>
      <c r="H1306" s="145" t="n">
        <v>36</v>
      </c>
      <c r="I1306" s="145" t="s">
        <v>952</v>
      </c>
      <c r="J1306" s="145" t="n">
        <v>6</v>
      </c>
      <c r="K1306" s="145" t="s">
        <v>52</v>
      </c>
      <c r="L1306" s="145" t="s">
        <v>52</v>
      </c>
      <c r="M1306" s="145" t="n">
        <v>7664</v>
      </c>
      <c r="N1306" s="145" t="n">
        <v>5559</v>
      </c>
      <c r="O1306" s="145" t="n">
        <v>828</v>
      </c>
      <c r="P1306" s="145" t="s">
        <v>319</v>
      </c>
      <c r="Q1306" s="145" t="n">
        <v>688</v>
      </c>
      <c r="R1306" s="145" t="s">
        <v>319</v>
      </c>
      <c r="S1306" s="145" t="n">
        <v>513</v>
      </c>
      <c r="T1306" s="145" t="s">
        <v>319</v>
      </c>
      <c r="U1306" s="145" t="n">
        <v>583</v>
      </c>
      <c r="V1306" s="145" t="s">
        <v>319</v>
      </c>
      <c r="W1306" s="145" t="n">
        <v>330</v>
      </c>
      <c r="X1306" s="145" t="s">
        <v>319</v>
      </c>
      <c r="Y1306" s="145" t="n">
        <v>350</v>
      </c>
      <c r="Z1306" s="145" t="s">
        <v>319</v>
      </c>
      <c r="AA1306" s="145" t="n">
        <v>324</v>
      </c>
      <c r="AB1306" s="145" t="s">
        <v>319</v>
      </c>
      <c r="AC1306" s="145" t="n">
        <v>461</v>
      </c>
      <c r="AD1306" s="145" t="s">
        <v>319</v>
      </c>
      <c r="AE1306" s="145" t="n">
        <v>581</v>
      </c>
      <c r="AF1306" s="145" t="s">
        <v>319</v>
      </c>
      <c r="AG1306" s="145" t="n">
        <v>703</v>
      </c>
      <c r="AH1306" s="145" t="s">
        <v>319</v>
      </c>
      <c r="AI1306" s="145" t="n">
        <v>1057</v>
      </c>
      <c r="AJ1306" s="145" t="s">
        <v>319</v>
      </c>
      <c r="AK1306" s="145" t="n">
        <v>1068</v>
      </c>
      <c r="AL1306" s="145" t="s">
        <v>319</v>
      </c>
      <c r="AM1306" s="145" t="n">
        <v>7486</v>
      </c>
      <c r="AN1306" s="146"/>
    </row>
    <row collapsed="false" customFormat="false" customHeight="true" hidden="false" ht="15.75" outlineLevel="0" r="1307">
      <c r="A1307" s="55" t="n">
        <v>694</v>
      </c>
      <c r="B1307" s="55" t="n">
        <v>8690</v>
      </c>
      <c r="C1307" s="55" t="s">
        <v>820</v>
      </c>
      <c r="D1307" s="55" t="s">
        <v>751</v>
      </c>
      <c r="E1307" s="148" t="s">
        <v>822</v>
      </c>
      <c r="F1307" s="120" t="s">
        <v>823</v>
      </c>
      <c r="G1307" s="145" t="n">
        <v>0</v>
      </c>
      <c r="H1307" s="145" t="n">
        <v>0</v>
      </c>
      <c r="I1307" s="145" t="n">
        <v>0</v>
      </c>
      <c r="J1307" s="145" t="n">
        <v>0</v>
      </c>
      <c r="K1307" s="145" t="s">
        <v>52</v>
      </c>
      <c r="L1307" s="145" t="s">
        <v>52</v>
      </c>
      <c r="M1307" s="145" t="n">
        <v>28024</v>
      </c>
      <c r="N1307" s="145" t="n">
        <v>28334</v>
      </c>
      <c r="O1307" s="145" t="n">
        <v>2307</v>
      </c>
      <c r="P1307" s="145" t="s">
        <v>319</v>
      </c>
      <c r="Q1307" s="145" t="n">
        <v>1549</v>
      </c>
      <c r="R1307" s="145" t="s">
        <v>319</v>
      </c>
      <c r="S1307" s="145" t="n">
        <v>1350</v>
      </c>
      <c r="T1307" s="145" t="s">
        <v>319</v>
      </c>
      <c r="U1307" s="145" t="n">
        <v>1465</v>
      </c>
      <c r="V1307" s="145" t="s">
        <v>319</v>
      </c>
      <c r="W1307" s="145" t="n">
        <v>1289</v>
      </c>
      <c r="X1307" s="145" t="s">
        <v>319</v>
      </c>
      <c r="Y1307" s="145" t="n">
        <v>1234</v>
      </c>
      <c r="Z1307" s="145" t="s">
        <v>319</v>
      </c>
      <c r="AA1307" s="145" t="n">
        <v>1004</v>
      </c>
      <c r="AB1307" s="145" t="s">
        <v>319</v>
      </c>
      <c r="AC1307" s="145" t="n">
        <v>1051</v>
      </c>
      <c r="AD1307" s="145" t="s">
        <v>319</v>
      </c>
      <c r="AE1307" s="145" t="n">
        <v>1184</v>
      </c>
      <c r="AF1307" s="145" t="s">
        <v>319</v>
      </c>
      <c r="AG1307" s="145" t="n">
        <v>1486</v>
      </c>
      <c r="AH1307" s="145" t="s">
        <v>319</v>
      </c>
      <c r="AI1307" s="145" t="n">
        <v>1448</v>
      </c>
      <c r="AJ1307" s="145" t="s">
        <v>319</v>
      </c>
      <c r="AK1307" s="145" t="n">
        <v>1517</v>
      </c>
      <c r="AL1307" s="145" t="s">
        <v>319</v>
      </c>
      <c r="AM1307" s="145" t="n">
        <v>16884</v>
      </c>
      <c r="AN1307" s="146"/>
    </row>
    <row collapsed="false" customFormat="false" customHeight="false" hidden="false" ht="15.75" outlineLevel="0" r="1308">
      <c r="A1308" s="55"/>
      <c r="B1308" s="55"/>
      <c r="C1308" s="55"/>
      <c r="D1308" s="55"/>
      <c r="E1308" s="148" t="s">
        <v>824</v>
      </c>
      <c r="F1308" s="120" t="s">
        <v>823</v>
      </c>
      <c r="G1308" s="145" t="s">
        <v>951</v>
      </c>
      <c r="H1308" s="145" t="n">
        <v>238</v>
      </c>
      <c r="I1308" s="145" t="s">
        <v>952</v>
      </c>
      <c r="J1308" s="145" t="n">
        <v>3</v>
      </c>
      <c r="K1308" s="145" t="s">
        <v>52</v>
      </c>
      <c r="L1308" s="145" t="s">
        <v>52</v>
      </c>
      <c r="M1308" s="145" t="n">
        <v>28336</v>
      </c>
      <c r="N1308" s="145" t="n">
        <v>30039</v>
      </c>
      <c r="O1308" s="145" t="n">
        <v>2895</v>
      </c>
      <c r="P1308" s="145" t="s">
        <v>319</v>
      </c>
      <c r="Q1308" s="145" t="n">
        <v>3177</v>
      </c>
      <c r="R1308" s="145" t="s">
        <v>319</v>
      </c>
      <c r="S1308" s="145" t="n">
        <v>2569</v>
      </c>
      <c r="T1308" s="145" t="s">
        <v>319</v>
      </c>
      <c r="U1308" s="145" t="n">
        <v>2515</v>
      </c>
      <c r="V1308" s="145" t="s">
        <v>319</v>
      </c>
      <c r="W1308" s="145" t="n">
        <v>2394</v>
      </c>
      <c r="X1308" s="145" t="s">
        <v>319</v>
      </c>
      <c r="Y1308" s="145" t="n">
        <v>2448</v>
      </c>
      <c r="Z1308" s="145" t="s">
        <v>319</v>
      </c>
      <c r="AA1308" s="145" t="n">
        <v>2094</v>
      </c>
      <c r="AB1308" s="145" t="s">
        <v>319</v>
      </c>
      <c r="AC1308" s="145" t="n">
        <v>2379</v>
      </c>
      <c r="AD1308" s="145" t="s">
        <v>319</v>
      </c>
      <c r="AE1308" s="145" t="n">
        <v>2619</v>
      </c>
      <c r="AF1308" s="145" t="s">
        <v>319</v>
      </c>
      <c r="AG1308" s="145" t="n">
        <v>2692</v>
      </c>
      <c r="AH1308" s="145" t="s">
        <v>319</v>
      </c>
      <c r="AI1308" s="145" t="n">
        <v>2957</v>
      </c>
      <c r="AJ1308" s="145" t="s">
        <v>319</v>
      </c>
      <c r="AK1308" s="145" t="n">
        <v>3077</v>
      </c>
      <c r="AL1308" s="145" t="s">
        <v>319</v>
      </c>
      <c r="AM1308" s="145" t="n">
        <v>31816</v>
      </c>
      <c r="AN1308" s="146"/>
    </row>
    <row collapsed="false" customFormat="false" customHeight="true" hidden="false" ht="15.75" outlineLevel="0" r="1309">
      <c r="A1309" s="55" t="n">
        <v>695</v>
      </c>
      <c r="B1309" s="55" t="n">
        <v>8691</v>
      </c>
      <c r="C1309" s="55" t="s">
        <v>820</v>
      </c>
      <c r="D1309" s="55" t="s">
        <v>751</v>
      </c>
      <c r="E1309" s="148" t="s">
        <v>822</v>
      </c>
      <c r="F1309" s="120" t="s">
        <v>823</v>
      </c>
      <c r="G1309" s="145" t="n">
        <v>0</v>
      </c>
      <c r="H1309" s="145" t="n">
        <v>0</v>
      </c>
      <c r="I1309" s="145" t="n">
        <v>0</v>
      </c>
      <c r="J1309" s="145" t="n">
        <v>0</v>
      </c>
      <c r="K1309" s="145" t="s">
        <v>52</v>
      </c>
      <c r="L1309" s="145" t="s">
        <v>52</v>
      </c>
      <c r="M1309" s="145" t="n">
        <v>30974</v>
      </c>
      <c r="N1309" s="145" t="n">
        <v>35840</v>
      </c>
      <c r="O1309" s="145" t="n">
        <v>3488</v>
      </c>
      <c r="P1309" s="145" t="s">
        <v>319</v>
      </c>
      <c r="Q1309" s="145" t="n">
        <v>2403</v>
      </c>
      <c r="R1309" s="145" t="s">
        <v>319</v>
      </c>
      <c r="S1309" s="145" t="n">
        <v>2091</v>
      </c>
      <c r="T1309" s="145" t="s">
        <v>319</v>
      </c>
      <c r="U1309" s="145" t="n">
        <v>2138</v>
      </c>
      <c r="V1309" s="145" t="s">
        <v>319</v>
      </c>
      <c r="W1309" s="145" t="n">
        <v>2003</v>
      </c>
      <c r="X1309" s="145" t="s">
        <v>319</v>
      </c>
      <c r="Y1309" s="145" t="n">
        <v>1562</v>
      </c>
      <c r="Z1309" s="145" t="s">
        <v>319</v>
      </c>
      <c r="AA1309" s="145" t="n">
        <v>2160</v>
      </c>
      <c r="AB1309" s="145" t="s">
        <v>319</v>
      </c>
      <c r="AC1309" s="145" t="n">
        <v>1921</v>
      </c>
      <c r="AD1309" s="145" t="s">
        <v>319</v>
      </c>
      <c r="AE1309" s="145" t="n">
        <v>1915</v>
      </c>
      <c r="AF1309" s="145" t="s">
        <v>319</v>
      </c>
      <c r="AG1309" s="145" t="n">
        <v>2073</v>
      </c>
      <c r="AH1309" s="145" t="s">
        <v>319</v>
      </c>
      <c r="AI1309" s="145" t="n">
        <v>2290</v>
      </c>
      <c r="AJ1309" s="145" t="s">
        <v>319</v>
      </c>
      <c r="AK1309" s="145" t="n">
        <v>2403</v>
      </c>
      <c r="AL1309" s="145" t="s">
        <v>319</v>
      </c>
      <c r="AM1309" s="145" t="n">
        <v>26447</v>
      </c>
      <c r="AN1309" s="146"/>
    </row>
    <row collapsed="false" customFormat="false" customHeight="false" hidden="false" ht="15.75" outlineLevel="0" r="1310">
      <c r="A1310" s="55"/>
      <c r="B1310" s="55"/>
      <c r="C1310" s="55"/>
      <c r="D1310" s="55"/>
      <c r="E1310" s="148" t="s">
        <v>824</v>
      </c>
      <c r="F1310" s="120" t="s">
        <v>823</v>
      </c>
      <c r="G1310" s="145" t="s">
        <v>953</v>
      </c>
      <c r="H1310" s="145" t="n">
        <v>238</v>
      </c>
      <c r="I1310" s="145" t="s">
        <v>952</v>
      </c>
      <c r="J1310" s="145" t="n">
        <v>3</v>
      </c>
      <c r="K1310" s="145" t="s">
        <v>52</v>
      </c>
      <c r="L1310" s="145" t="s">
        <v>52</v>
      </c>
      <c r="M1310" s="145" t="n">
        <v>27874</v>
      </c>
      <c r="N1310" s="145" t="n">
        <v>27886</v>
      </c>
      <c r="O1310" s="145" t="n">
        <v>2707</v>
      </c>
      <c r="P1310" s="145" t="s">
        <v>319</v>
      </c>
      <c r="Q1310" s="145" t="n">
        <v>2960</v>
      </c>
      <c r="R1310" s="145" t="s">
        <v>319</v>
      </c>
      <c r="S1310" s="145" t="n">
        <v>2426</v>
      </c>
      <c r="T1310" s="145" t="s">
        <v>319</v>
      </c>
      <c r="U1310" s="145" t="n">
        <v>2664</v>
      </c>
      <c r="V1310" s="145" t="s">
        <v>319</v>
      </c>
      <c r="W1310" s="145" t="n">
        <v>2455</v>
      </c>
      <c r="X1310" s="145" t="s">
        <v>319</v>
      </c>
      <c r="Y1310" s="145" t="n">
        <v>2287</v>
      </c>
      <c r="Z1310" s="145" t="s">
        <v>319</v>
      </c>
      <c r="AA1310" s="145" t="n">
        <v>1974</v>
      </c>
      <c r="AB1310" s="145" t="s">
        <v>319</v>
      </c>
      <c r="AC1310" s="145" t="n">
        <v>2040</v>
      </c>
      <c r="AD1310" s="145" t="s">
        <v>319</v>
      </c>
      <c r="AE1310" s="145" t="n">
        <v>2229</v>
      </c>
      <c r="AF1310" s="145" t="s">
        <v>319</v>
      </c>
      <c r="AG1310" s="145" t="n">
        <v>2481</v>
      </c>
      <c r="AH1310" s="145" t="s">
        <v>319</v>
      </c>
      <c r="AI1310" s="145" t="n">
        <v>2410</v>
      </c>
      <c r="AJ1310" s="145" t="s">
        <v>319</v>
      </c>
      <c r="AK1310" s="145" t="n">
        <v>2536</v>
      </c>
      <c r="AL1310" s="145" t="s">
        <v>319</v>
      </c>
      <c r="AM1310" s="145" t="n">
        <v>29169</v>
      </c>
      <c r="AN1310" s="146"/>
    </row>
    <row collapsed="false" customFormat="false" customHeight="true" hidden="false" ht="15.75" outlineLevel="0" r="1311">
      <c r="A1311" s="55" t="n">
        <v>696</v>
      </c>
      <c r="B1311" s="55" t="n">
        <v>8692</v>
      </c>
      <c r="C1311" s="55" t="s">
        <v>820</v>
      </c>
      <c r="D1311" s="55" t="s">
        <v>751</v>
      </c>
      <c r="E1311" s="148" t="s">
        <v>822</v>
      </c>
      <c r="F1311" s="120" t="s">
        <v>823</v>
      </c>
      <c r="G1311" s="145" t="n">
        <v>0</v>
      </c>
      <c r="H1311" s="145" t="n">
        <v>0</v>
      </c>
      <c r="I1311" s="145" t="n">
        <v>0</v>
      </c>
      <c r="J1311" s="145" t="n">
        <v>0</v>
      </c>
      <c r="K1311" s="145" t="s">
        <v>53</v>
      </c>
      <c r="L1311" s="145" t="s">
        <v>53</v>
      </c>
      <c r="M1311" s="145" t="n">
        <v>0</v>
      </c>
      <c r="N1311" s="145" t="n">
        <v>0</v>
      </c>
      <c r="O1311" s="145" t="n">
        <v>0</v>
      </c>
      <c r="P1311" s="145" t="n">
        <v>0</v>
      </c>
      <c r="Q1311" s="145" t="n">
        <v>0</v>
      </c>
      <c r="R1311" s="145" t="n">
        <v>0</v>
      </c>
      <c r="S1311" s="145" t="n">
        <v>0</v>
      </c>
      <c r="T1311" s="145" t="n">
        <v>0</v>
      </c>
      <c r="U1311" s="145" t="n">
        <v>0</v>
      </c>
      <c r="V1311" s="145" t="n">
        <v>0</v>
      </c>
      <c r="W1311" s="145" t="n">
        <v>0</v>
      </c>
      <c r="X1311" s="145" t="n">
        <v>0</v>
      </c>
      <c r="Y1311" s="145" t="n">
        <v>0</v>
      </c>
      <c r="Z1311" s="145" t="n">
        <v>0</v>
      </c>
      <c r="AA1311" s="145" t="n">
        <v>0</v>
      </c>
      <c r="AB1311" s="145" t="n">
        <v>0</v>
      </c>
      <c r="AC1311" s="145" t="n">
        <v>0</v>
      </c>
      <c r="AD1311" s="145" t="n">
        <v>0</v>
      </c>
      <c r="AE1311" s="145" t="n">
        <v>0</v>
      </c>
      <c r="AF1311" s="145" t="n">
        <v>0</v>
      </c>
      <c r="AG1311" s="145" t="n">
        <v>0</v>
      </c>
      <c r="AH1311" s="145" t="n">
        <v>0</v>
      </c>
      <c r="AI1311" s="145" t="n">
        <v>0</v>
      </c>
      <c r="AJ1311" s="145" t="n">
        <v>0</v>
      </c>
      <c r="AK1311" s="145" t="n">
        <v>0</v>
      </c>
      <c r="AL1311" s="145" t="n">
        <v>0</v>
      </c>
      <c r="AM1311" s="145" t="n">
        <v>0</v>
      </c>
      <c r="AN1311" s="146"/>
    </row>
    <row collapsed="false" customFormat="false" customHeight="false" hidden="false" ht="15.75" outlineLevel="0" r="1312">
      <c r="A1312" s="55"/>
      <c r="B1312" s="55"/>
      <c r="C1312" s="55"/>
      <c r="D1312" s="55"/>
      <c r="E1312" s="148" t="s">
        <v>824</v>
      </c>
      <c r="F1312" s="120" t="s">
        <v>823</v>
      </c>
      <c r="G1312" s="145" t="s">
        <v>953</v>
      </c>
      <c r="H1312" s="145" t="n">
        <v>74</v>
      </c>
      <c r="I1312" s="145" t="s">
        <v>952</v>
      </c>
      <c r="J1312" s="145" t="n">
        <v>3</v>
      </c>
      <c r="K1312" s="145" t="s">
        <v>52</v>
      </c>
      <c r="L1312" s="145" t="s">
        <v>52</v>
      </c>
      <c r="M1312" s="145" t="n">
        <v>13939</v>
      </c>
      <c r="N1312" s="145" t="n">
        <v>13523</v>
      </c>
      <c r="O1312" s="145" t="n">
        <v>1578</v>
      </c>
      <c r="P1312" s="145" t="s">
        <v>319</v>
      </c>
      <c r="Q1312" s="145" t="n">
        <v>1518</v>
      </c>
      <c r="R1312" s="145" t="s">
        <v>319</v>
      </c>
      <c r="S1312" s="145" t="n">
        <v>1428</v>
      </c>
      <c r="T1312" s="145" t="s">
        <v>319</v>
      </c>
      <c r="U1312" s="145" t="n">
        <v>1424</v>
      </c>
      <c r="V1312" s="145" t="s">
        <v>319</v>
      </c>
      <c r="W1312" s="145" t="n">
        <v>1088</v>
      </c>
      <c r="X1312" s="145" t="s">
        <v>319</v>
      </c>
      <c r="Y1312" s="145" t="n">
        <v>1074</v>
      </c>
      <c r="Z1312" s="145" t="s">
        <v>319</v>
      </c>
      <c r="AA1312" s="145" t="n">
        <v>692</v>
      </c>
      <c r="AB1312" s="145" t="s">
        <v>319</v>
      </c>
      <c r="AC1312" s="145" t="n">
        <v>585</v>
      </c>
      <c r="AD1312" s="145" t="s">
        <v>319</v>
      </c>
      <c r="AE1312" s="145" t="n">
        <v>668</v>
      </c>
      <c r="AF1312" s="145" t="s">
        <v>319</v>
      </c>
      <c r="AG1312" s="145" t="n">
        <v>845</v>
      </c>
      <c r="AH1312" s="145" t="s">
        <v>319</v>
      </c>
      <c r="AI1312" s="145" t="n">
        <v>1487</v>
      </c>
      <c r="AJ1312" s="145" t="s">
        <v>319</v>
      </c>
      <c r="AK1312" s="145" t="n">
        <v>1646</v>
      </c>
      <c r="AL1312" s="145" t="s">
        <v>319</v>
      </c>
      <c r="AM1312" s="145" t="n">
        <v>14033</v>
      </c>
      <c r="AN1312" s="146"/>
    </row>
    <row collapsed="false" customFormat="false" customHeight="true" hidden="false" ht="15.75" outlineLevel="0" r="1313">
      <c r="A1313" s="55" t="n">
        <v>697</v>
      </c>
      <c r="B1313" s="55" t="n">
        <v>8693</v>
      </c>
      <c r="C1313" s="55" t="s">
        <v>820</v>
      </c>
      <c r="D1313" s="55" t="s">
        <v>751</v>
      </c>
      <c r="E1313" s="148" t="s">
        <v>822</v>
      </c>
      <c r="F1313" s="120" t="s">
        <v>823</v>
      </c>
      <c r="G1313" s="145" t="n">
        <v>0</v>
      </c>
      <c r="H1313" s="145" t="n">
        <v>0</v>
      </c>
      <c r="I1313" s="145" t="n">
        <v>0</v>
      </c>
      <c r="J1313" s="145" t="n">
        <v>0</v>
      </c>
      <c r="K1313" s="145" t="s">
        <v>53</v>
      </c>
      <c r="L1313" s="145" t="s">
        <v>53</v>
      </c>
      <c r="M1313" s="145" t="n">
        <v>0</v>
      </c>
      <c r="N1313" s="145" t="n">
        <v>0</v>
      </c>
      <c r="O1313" s="145" t="n">
        <v>0</v>
      </c>
      <c r="P1313" s="145" t="n">
        <v>0</v>
      </c>
      <c r="Q1313" s="145" t="n">
        <v>0</v>
      </c>
      <c r="R1313" s="145" t="n">
        <v>0</v>
      </c>
      <c r="S1313" s="145" t="n">
        <v>0</v>
      </c>
      <c r="T1313" s="145" t="n">
        <v>0</v>
      </c>
      <c r="U1313" s="145" t="n">
        <v>0</v>
      </c>
      <c r="V1313" s="145" t="n">
        <v>0</v>
      </c>
      <c r="W1313" s="145" t="n">
        <v>0</v>
      </c>
      <c r="X1313" s="145" t="n">
        <v>0</v>
      </c>
      <c r="Y1313" s="145" t="n">
        <v>0</v>
      </c>
      <c r="Z1313" s="145" t="n">
        <v>0</v>
      </c>
      <c r="AA1313" s="145" t="n">
        <v>0</v>
      </c>
      <c r="AB1313" s="145" t="n">
        <v>0</v>
      </c>
      <c r="AC1313" s="145" t="n">
        <v>0</v>
      </c>
      <c r="AD1313" s="145" t="n">
        <v>0</v>
      </c>
      <c r="AE1313" s="145" t="n">
        <v>0</v>
      </c>
      <c r="AF1313" s="145" t="n">
        <v>0</v>
      </c>
      <c r="AG1313" s="145" t="n">
        <v>0</v>
      </c>
      <c r="AH1313" s="145" t="n">
        <v>0</v>
      </c>
      <c r="AI1313" s="145" t="n">
        <v>0</v>
      </c>
      <c r="AJ1313" s="145" t="n">
        <v>0</v>
      </c>
      <c r="AK1313" s="145" t="n">
        <v>0</v>
      </c>
      <c r="AL1313" s="145" t="n">
        <v>0</v>
      </c>
      <c r="AM1313" s="145" t="n">
        <v>0</v>
      </c>
      <c r="AN1313" s="146"/>
    </row>
    <row collapsed="false" customFormat="false" customHeight="false" hidden="false" ht="15.75" outlineLevel="0" r="1314">
      <c r="A1314" s="55"/>
      <c r="B1314" s="55"/>
      <c r="C1314" s="55"/>
      <c r="D1314" s="55"/>
      <c r="E1314" s="148" t="s">
        <v>824</v>
      </c>
      <c r="F1314" s="120" t="s">
        <v>823</v>
      </c>
      <c r="G1314" s="145" t="s">
        <v>953</v>
      </c>
      <c r="H1314" s="145" t="n">
        <v>43</v>
      </c>
      <c r="I1314" s="145" t="s">
        <v>952</v>
      </c>
      <c r="J1314" s="145" t="n">
        <v>6</v>
      </c>
      <c r="K1314" s="145" t="s">
        <v>52</v>
      </c>
      <c r="L1314" s="145" t="s">
        <v>52</v>
      </c>
      <c r="M1314" s="145" t="n">
        <v>11677</v>
      </c>
      <c r="N1314" s="145" t="n">
        <v>12848</v>
      </c>
      <c r="O1314" s="145" t="n">
        <v>1138</v>
      </c>
      <c r="P1314" s="145" t="s">
        <v>319</v>
      </c>
      <c r="Q1314" s="145" t="n">
        <v>1337</v>
      </c>
      <c r="R1314" s="145" t="s">
        <v>319</v>
      </c>
      <c r="S1314" s="145" t="n">
        <v>831</v>
      </c>
      <c r="T1314" s="145" t="s">
        <v>319</v>
      </c>
      <c r="U1314" s="145" t="n">
        <v>809</v>
      </c>
      <c r="V1314" s="145" t="s">
        <v>319</v>
      </c>
      <c r="W1314" s="145" t="n">
        <v>700</v>
      </c>
      <c r="X1314" s="145" t="s">
        <v>319</v>
      </c>
      <c r="Y1314" s="145" t="n">
        <v>669</v>
      </c>
      <c r="Z1314" s="145" t="s">
        <v>319</v>
      </c>
      <c r="AA1314" s="145" t="n">
        <v>672</v>
      </c>
      <c r="AB1314" s="145" t="s">
        <v>319</v>
      </c>
      <c r="AC1314" s="145" t="n">
        <v>879</v>
      </c>
      <c r="AD1314" s="145" t="s">
        <v>319</v>
      </c>
      <c r="AE1314" s="145" t="n">
        <v>952</v>
      </c>
      <c r="AF1314" s="145" t="s">
        <v>319</v>
      </c>
      <c r="AG1314" s="145" t="n">
        <v>1130</v>
      </c>
      <c r="AH1314" s="145" t="s">
        <v>319</v>
      </c>
      <c r="AI1314" s="145" t="n">
        <v>1243</v>
      </c>
      <c r="AJ1314" s="145" t="s">
        <v>319</v>
      </c>
      <c r="AK1314" s="145" t="n">
        <v>1366</v>
      </c>
      <c r="AL1314" s="145" t="s">
        <v>319</v>
      </c>
      <c r="AM1314" s="145" t="n">
        <v>11726</v>
      </c>
      <c r="AN1314" s="146"/>
    </row>
    <row collapsed="false" customFormat="false" customHeight="true" hidden="false" ht="15.75" outlineLevel="0" r="1315">
      <c r="A1315" s="55" t="n">
        <v>698</v>
      </c>
      <c r="B1315" s="55" t="n">
        <v>8694</v>
      </c>
      <c r="C1315" s="55" t="s">
        <v>820</v>
      </c>
      <c r="D1315" s="55" t="s">
        <v>751</v>
      </c>
      <c r="E1315" s="148" t="s">
        <v>822</v>
      </c>
      <c r="F1315" s="120" t="s">
        <v>823</v>
      </c>
      <c r="G1315" s="145" t="n">
        <v>0</v>
      </c>
      <c r="H1315" s="145" t="n">
        <v>0</v>
      </c>
      <c r="I1315" s="145" t="n">
        <v>0</v>
      </c>
      <c r="J1315" s="145" t="n">
        <v>0</v>
      </c>
      <c r="K1315" s="145" t="s">
        <v>53</v>
      </c>
      <c r="L1315" s="145" t="s">
        <v>53</v>
      </c>
      <c r="M1315" s="145" t="n">
        <v>0</v>
      </c>
      <c r="N1315" s="145" t="n">
        <v>0</v>
      </c>
      <c r="O1315" s="145" t="n">
        <v>0</v>
      </c>
      <c r="P1315" s="145" t="n">
        <v>0</v>
      </c>
      <c r="Q1315" s="145" t="n">
        <v>0</v>
      </c>
      <c r="R1315" s="145" t="n">
        <v>0</v>
      </c>
      <c r="S1315" s="145" t="n">
        <v>0</v>
      </c>
      <c r="T1315" s="145" t="n">
        <v>0</v>
      </c>
      <c r="U1315" s="145" t="n">
        <v>0</v>
      </c>
      <c r="V1315" s="145" t="n">
        <v>0</v>
      </c>
      <c r="W1315" s="145" t="n">
        <v>0</v>
      </c>
      <c r="X1315" s="145" t="n">
        <v>0</v>
      </c>
      <c r="Y1315" s="145" t="n">
        <v>0</v>
      </c>
      <c r="Z1315" s="145" t="n">
        <v>0</v>
      </c>
      <c r="AA1315" s="145" t="n">
        <v>0</v>
      </c>
      <c r="AB1315" s="145" t="n">
        <v>0</v>
      </c>
      <c r="AC1315" s="145" t="n">
        <v>0</v>
      </c>
      <c r="AD1315" s="145" t="n">
        <v>0</v>
      </c>
      <c r="AE1315" s="145" t="n">
        <v>0</v>
      </c>
      <c r="AF1315" s="145" t="n">
        <v>0</v>
      </c>
      <c r="AG1315" s="145" t="n">
        <v>0</v>
      </c>
      <c r="AH1315" s="145" t="n">
        <v>0</v>
      </c>
      <c r="AI1315" s="145" t="n">
        <v>0</v>
      </c>
      <c r="AJ1315" s="145" t="n">
        <v>0</v>
      </c>
      <c r="AK1315" s="145" t="n">
        <v>0</v>
      </c>
      <c r="AL1315" s="145" t="n">
        <v>0</v>
      </c>
      <c r="AM1315" s="145" t="n">
        <v>0</v>
      </c>
      <c r="AN1315" s="146"/>
    </row>
    <row collapsed="false" customFormat="false" customHeight="false" hidden="false" ht="15.75" outlineLevel="0" r="1316">
      <c r="A1316" s="55"/>
      <c r="B1316" s="55"/>
      <c r="C1316" s="55"/>
      <c r="D1316" s="55"/>
      <c r="E1316" s="148" t="s">
        <v>824</v>
      </c>
      <c r="F1316" s="120" t="s">
        <v>823</v>
      </c>
      <c r="G1316" s="145" t="s">
        <v>953</v>
      </c>
      <c r="H1316" s="145" t="n">
        <v>30</v>
      </c>
      <c r="I1316" s="145" t="s">
        <v>952</v>
      </c>
      <c r="J1316" s="145" t="n">
        <v>5</v>
      </c>
      <c r="K1316" s="145" t="s">
        <v>52</v>
      </c>
      <c r="L1316" s="145" t="s">
        <v>52</v>
      </c>
      <c r="M1316" s="145" t="n">
        <v>6149</v>
      </c>
      <c r="N1316" s="145" t="n">
        <v>6932</v>
      </c>
      <c r="O1316" s="145" t="n">
        <v>675</v>
      </c>
      <c r="P1316" s="145" t="s">
        <v>319</v>
      </c>
      <c r="Q1316" s="145" t="n">
        <v>652</v>
      </c>
      <c r="R1316" s="145" t="s">
        <v>319</v>
      </c>
      <c r="S1316" s="145" t="n">
        <v>504</v>
      </c>
      <c r="T1316" s="145" t="s">
        <v>319</v>
      </c>
      <c r="U1316" s="145" t="n">
        <v>404</v>
      </c>
      <c r="V1316" s="145" t="s">
        <v>319</v>
      </c>
      <c r="W1316" s="145" t="n">
        <v>317</v>
      </c>
      <c r="X1316" s="145" t="s">
        <v>319</v>
      </c>
      <c r="Y1316" s="145" t="n">
        <v>262</v>
      </c>
      <c r="Z1316" s="145" t="s">
        <v>319</v>
      </c>
      <c r="AA1316" s="145" t="n">
        <v>1339</v>
      </c>
      <c r="AB1316" s="145" t="s">
        <v>319</v>
      </c>
      <c r="AC1316" s="145" t="n">
        <v>1339</v>
      </c>
      <c r="AD1316" s="145" t="s">
        <v>319</v>
      </c>
      <c r="AE1316" s="145" t="n">
        <v>1296</v>
      </c>
      <c r="AF1316" s="145" t="s">
        <v>319</v>
      </c>
      <c r="AG1316" s="145" t="n">
        <v>532</v>
      </c>
      <c r="AH1316" s="145" t="s">
        <v>319</v>
      </c>
      <c r="AI1316" s="145" t="n">
        <v>740</v>
      </c>
      <c r="AJ1316" s="145" t="s">
        <v>319</v>
      </c>
      <c r="AK1316" s="145" t="n">
        <v>764</v>
      </c>
      <c r="AL1316" s="145" t="s">
        <v>319</v>
      </c>
      <c r="AM1316" s="145" t="n">
        <v>8824</v>
      </c>
      <c r="AN1316" s="146"/>
    </row>
    <row collapsed="false" customFormat="false" customHeight="true" hidden="false" ht="15.75" outlineLevel="0" r="1317">
      <c r="A1317" s="55" t="n">
        <v>699</v>
      </c>
      <c r="B1317" s="55" t="n">
        <v>8695</v>
      </c>
      <c r="C1317" s="55" t="s">
        <v>820</v>
      </c>
      <c r="D1317" s="55" t="s">
        <v>751</v>
      </c>
      <c r="E1317" s="148" t="s">
        <v>822</v>
      </c>
      <c r="F1317" s="120" t="s">
        <v>823</v>
      </c>
      <c r="G1317" s="145" t="n">
        <v>0</v>
      </c>
      <c r="H1317" s="145" t="n">
        <v>0</v>
      </c>
      <c r="I1317" s="145" t="n">
        <v>0</v>
      </c>
      <c r="J1317" s="145" t="n">
        <v>0</v>
      </c>
      <c r="K1317" s="145" t="s">
        <v>53</v>
      </c>
      <c r="L1317" s="145" t="s">
        <v>53</v>
      </c>
      <c r="M1317" s="145" t="n">
        <v>0</v>
      </c>
      <c r="N1317" s="145" t="n">
        <v>0</v>
      </c>
      <c r="O1317" s="145" t="n">
        <v>0</v>
      </c>
      <c r="P1317" s="145" t="n">
        <v>0</v>
      </c>
      <c r="Q1317" s="145" t="n">
        <v>0</v>
      </c>
      <c r="R1317" s="145" t="n">
        <v>0</v>
      </c>
      <c r="S1317" s="145" t="n">
        <v>0</v>
      </c>
      <c r="T1317" s="145" t="n">
        <v>0</v>
      </c>
      <c r="U1317" s="145" t="n">
        <v>0</v>
      </c>
      <c r="V1317" s="145" t="n">
        <v>0</v>
      </c>
      <c r="W1317" s="145" t="n">
        <v>0</v>
      </c>
      <c r="X1317" s="145" t="n">
        <v>0</v>
      </c>
      <c r="Y1317" s="145" t="n">
        <v>0</v>
      </c>
      <c r="Z1317" s="145" t="n">
        <v>0</v>
      </c>
      <c r="AA1317" s="145" t="n">
        <v>0</v>
      </c>
      <c r="AB1317" s="145" t="n">
        <v>0</v>
      </c>
      <c r="AC1317" s="145" t="n">
        <v>0</v>
      </c>
      <c r="AD1317" s="145" t="n">
        <v>0</v>
      </c>
      <c r="AE1317" s="145" t="n">
        <v>0</v>
      </c>
      <c r="AF1317" s="145" t="n">
        <v>0</v>
      </c>
      <c r="AG1317" s="145" t="n">
        <v>0</v>
      </c>
      <c r="AH1317" s="145" t="n">
        <v>0</v>
      </c>
      <c r="AI1317" s="145" t="n">
        <v>0</v>
      </c>
      <c r="AJ1317" s="145" t="n">
        <v>0</v>
      </c>
      <c r="AK1317" s="145" t="n">
        <v>0</v>
      </c>
      <c r="AL1317" s="145" t="n">
        <v>0</v>
      </c>
      <c r="AM1317" s="145" t="n">
        <v>0</v>
      </c>
      <c r="AN1317" s="146"/>
    </row>
    <row collapsed="false" customFormat="false" customHeight="false" hidden="false" ht="15.75" outlineLevel="0" r="1318">
      <c r="A1318" s="55"/>
      <c r="B1318" s="55"/>
      <c r="C1318" s="55"/>
      <c r="D1318" s="55"/>
      <c r="E1318" s="148" t="s">
        <v>824</v>
      </c>
      <c r="F1318" s="120" t="s">
        <v>823</v>
      </c>
      <c r="G1318" s="145" t="s">
        <v>953</v>
      </c>
      <c r="H1318" s="145" t="n">
        <v>36</v>
      </c>
      <c r="I1318" s="145" t="s">
        <v>952</v>
      </c>
      <c r="J1318" s="145" t="n">
        <v>6</v>
      </c>
      <c r="K1318" s="145" t="s">
        <v>52</v>
      </c>
      <c r="L1318" s="145" t="s">
        <v>52</v>
      </c>
      <c r="M1318" s="145" t="n">
        <v>8335</v>
      </c>
      <c r="N1318" s="145" t="n">
        <v>6778</v>
      </c>
      <c r="O1318" s="145" t="n">
        <v>790</v>
      </c>
      <c r="P1318" s="145" t="s">
        <v>319</v>
      </c>
      <c r="Q1318" s="145" t="n">
        <v>759</v>
      </c>
      <c r="R1318" s="145" t="s">
        <v>319</v>
      </c>
      <c r="S1318" s="145" t="n">
        <v>578</v>
      </c>
      <c r="T1318" s="145" t="s">
        <v>319</v>
      </c>
      <c r="U1318" s="145" t="n">
        <v>357</v>
      </c>
      <c r="V1318" s="145" t="s">
        <v>319</v>
      </c>
      <c r="W1318" s="145" t="n">
        <v>336</v>
      </c>
      <c r="X1318" s="145" t="s">
        <v>319</v>
      </c>
      <c r="Y1318" s="145" t="n">
        <v>255</v>
      </c>
      <c r="Z1318" s="145" t="s">
        <v>319</v>
      </c>
      <c r="AA1318" s="145" t="n">
        <v>262</v>
      </c>
      <c r="AB1318" s="145" t="s">
        <v>319</v>
      </c>
      <c r="AC1318" s="145" t="n">
        <v>324</v>
      </c>
      <c r="AD1318" s="145" t="s">
        <v>319</v>
      </c>
      <c r="AE1318" s="145" t="n">
        <v>376</v>
      </c>
      <c r="AF1318" s="145" t="s">
        <v>319</v>
      </c>
      <c r="AG1318" s="145" t="n">
        <v>574</v>
      </c>
      <c r="AH1318" s="145" t="s">
        <v>319</v>
      </c>
      <c r="AI1318" s="145" t="n">
        <v>571</v>
      </c>
      <c r="AJ1318" s="145" t="s">
        <v>319</v>
      </c>
      <c r="AK1318" s="145" t="n">
        <v>663</v>
      </c>
      <c r="AL1318" s="145" t="s">
        <v>319</v>
      </c>
      <c r="AM1318" s="145" t="n">
        <v>5845</v>
      </c>
      <c r="AN1318" s="146"/>
    </row>
    <row collapsed="false" customFormat="false" customHeight="true" hidden="false" ht="15.75" outlineLevel="0" r="1319">
      <c r="A1319" s="55" t="n">
        <v>700</v>
      </c>
      <c r="B1319" s="55" t="n">
        <v>8696</v>
      </c>
      <c r="C1319" s="55" t="s">
        <v>820</v>
      </c>
      <c r="D1319" s="55" t="s">
        <v>751</v>
      </c>
      <c r="E1319" s="148" t="s">
        <v>822</v>
      </c>
      <c r="F1319" s="120" t="s">
        <v>823</v>
      </c>
      <c r="G1319" s="145" t="n">
        <v>0</v>
      </c>
      <c r="H1319" s="145" t="n">
        <v>0</v>
      </c>
      <c r="I1319" s="145" t="n">
        <v>0</v>
      </c>
      <c r="J1319" s="145" t="n">
        <v>0</v>
      </c>
      <c r="K1319" s="145" t="s">
        <v>53</v>
      </c>
      <c r="L1319" s="145" t="s">
        <v>53</v>
      </c>
      <c r="M1319" s="145" t="n">
        <v>0</v>
      </c>
      <c r="N1319" s="145" t="n">
        <v>0</v>
      </c>
      <c r="O1319" s="145" t="n">
        <v>0</v>
      </c>
      <c r="P1319" s="145" t="n">
        <v>0</v>
      </c>
      <c r="Q1319" s="145" t="n">
        <v>0</v>
      </c>
      <c r="R1319" s="145" t="n">
        <v>0</v>
      </c>
      <c r="S1319" s="145" t="n">
        <v>0</v>
      </c>
      <c r="T1319" s="145" t="n">
        <v>0</v>
      </c>
      <c r="U1319" s="145" t="n">
        <v>0</v>
      </c>
      <c r="V1319" s="145" t="n">
        <v>0</v>
      </c>
      <c r="W1319" s="145" t="n">
        <v>0</v>
      </c>
      <c r="X1319" s="145" t="n">
        <v>0</v>
      </c>
      <c r="Y1319" s="145" t="n">
        <v>0</v>
      </c>
      <c r="Z1319" s="145" t="n">
        <v>0</v>
      </c>
      <c r="AA1319" s="145" t="n">
        <v>0</v>
      </c>
      <c r="AB1319" s="145" t="n">
        <v>0</v>
      </c>
      <c r="AC1319" s="145" t="n">
        <v>0</v>
      </c>
      <c r="AD1319" s="145" t="n">
        <v>0</v>
      </c>
      <c r="AE1319" s="145" t="n">
        <v>0</v>
      </c>
      <c r="AF1319" s="145" t="n">
        <v>0</v>
      </c>
      <c r="AG1319" s="145" t="n">
        <v>0</v>
      </c>
      <c r="AH1319" s="145" t="n">
        <v>0</v>
      </c>
      <c r="AI1319" s="145" t="n">
        <v>0</v>
      </c>
      <c r="AJ1319" s="145" t="n">
        <v>0</v>
      </c>
      <c r="AK1319" s="145" t="n">
        <v>0</v>
      </c>
      <c r="AL1319" s="145" t="n">
        <v>0</v>
      </c>
      <c r="AM1319" s="145" t="n">
        <v>0</v>
      </c>
      <c r="AN1319" s="146"/>
    </row>
    <row collapsed="false" customFormat="false" customHeight="false" hidden="false" ht="15.75" outlineLevel="0" r="1320">
      <c r="A1320" s="55"/>
      <c r="B1320" s="55"/>
      <c r="C1320" s="55"/>
      <c r="D1320" s="55"/>
      <c r="E1320" s="148" t="s">
        <v>824</v>
      </c>
      <c r="F1320" s="120" t="s">
        <v>823</v>
      </c>
      <c r="G1320" s="145" t="s">
        <v>953</v>
      </c>
      <c r="H1320" s="145" t="n">
        <v>9</v>
      </c>
      <c r="I1320" s="145" t="s">
        <v>952</v>
      </c>
      <c r="J1320" s="145" t="n">
        <v>1</v>
      </c>
      <c r="K1320" s="145" t="s">
        <v>52</v>
      </c>
      <c r="L1320" s="145" t="s">
        <v>52</v>
      </c>
      <c r="M1320" s="145" t="n">
        <v>680</v>
      </c>
      <c r="N1320" s="145" t="n">
        <v>745</v>
      </c>
      <c r="O1320" s="145" t="n">
        <v>80</v>
      </c>
      <c r="P1320" s="145" t="s">
        <v>319</v>
      </c>
      <c r="Q1320" s="145" t="n">
        <v>81</v>
      </c>
      <c r="R1320" s="145" t="s">
        <v>319</v>
      </c>
      <c r="S1320" s="145" t="n">
        <v>89</v>
      </c>
      <c r="T1320" s="145" t="s">
        <v>319</v>
      </c>
      <c r="U1320" s="145" t="n">
        <v>28</v>
      </c>
      <c r="V1320" s="145" t="s">
        <v>319</v>
      </c>
      <c r="W1320" s="145" t="n">
        <v>26</v>
      </c>
      <c r="X1320" s="145" t="s">
        <v>319</v>
      </c>
      <c r="Y1320" s="145" t="n">
        <v>23</v>
      </c>
      <c r="Z1320" s="145" t="s">
        <v>319</v>
      </c>
      <c r="AA1320" s="145" t="n">
        <v>23</v>
      </c>
      <c r="AB1320" s="145" t="s">
        <v>319</v>
      </c>
      <c r="AC1320" s="145" t="n">
        <v>42</v>
      </c>
      <c r="AD1320" s="145" t="s">
        <v>319</v>
      </c>
      <c r="AE1320" s="145" t="n">
        <v>49</v>
      </c>
      <c r="AF1320" s="145" t="s">
        <v>319</v>
      </c>
      <c r="AG1320" s="145" t="n">
        <v>68</v>
      </c>
      <c r="AH1320" s="145" t="s">
        <v>319</v>
      </c>
      <c r="AI1320" s="145" t="n">
        <v>74</v>
      </c>
      <c r="AJ1320" s="145" t="s">
        <v>319</v>
      </c>
      <c r="AK1320" s="145" t="n">
        <v>72</v>
      </c>
      <c r="AL1320" s="145" t="s">
        <v>319</v>
      </c>
      <c r="AM1320" s="145" t="n">
        <v>655</v>
      </c>
      <c r="AN1320" s="146"/>
    </row>
    <row collapsed="false" customFormat="false" customHeight="true" hidden="false" ht="15.75" outlineLevel="0" r="1321">
      <c r="A1321" s="55" t="n">
        <v>701</v>
      </c>
      <c r="B1321" s="55" t="n">
        <v>8697</v>
      </c>
      <c r="C1321" s="55" t="s">
        <v>820</v>
      </c>
      <c r="D1321" s="55" t="s">
        <v>751</v>
      </c>
      <c r="E1321" s="148" t="s">
        <v>822</v>
      </c>
      <c r="F1321" s="120" t="s">
        <v>823</v>
      </c>
      <c r="G1321" s="145" t="n">
        <v>0</v>
      </c>
      <c r="H1321" s="145" t="n">
        <v>0</v>
      </c>
      <c r="I1321" s="145" t="n">
        <v>0</v>
      </c>
      <c r="J1321" s="145" t="n">
        <v>0</v>
      </c>
      <c r="K1321" s="145" t="s">
        <v>53</v>
      </c>
      <c r="L1321" s="145" t="s">
        <v>53</v>
      </c>
      <c r="M1321" s="145" t="n">
        <v>0</v>
      </c>
      <c r="N1321" s="145" t="n">
        <v>0</v>
      </c>
      <c r="O1321" s="145" t="n">
        <v>0</v>
      </c>
      <c r="P1321" s="145" t="n">
        <v>0</v>
      </c>
      <c r="Q1321" s="145" t="n">
        <v>0</v>
      </c>
      <c r="R1321" s="145" t="n">
        <v>0</v>
      </c>
      <c r="S1321" s="145" t="n">
        <v>0</v>
      </c>
      <c r="T1321" s="145" t="n">
        <v>0</v>
      </c>
      <c r="U1321" s="145" t="n">
        <v>0</v>
      </c>
      <c r="V1321" s="145" t="n">
        <v>0</v>
      </c>
      <c r="W1321" s="145" t="n">
        <v>0</v>
      </c>
      <c r="X1321" s="145" t="n">
        <v>0</v>
      </c>
      <c r="Y1321" s="145" t="n">
        <v>0</v>
      </c>
      <c r="Z1321" s="145" t="n">
        <v>0</v>
      </c>
      <c r="AA1321" s="145" t="n">
        <v>0</v>
      </c>
      <c r="AB1321" s="145" t="n">
        <v>0</v>
      </c>
      <c r="AC1321" s="145" t="n">
        <v>0</v>
      </c>
      <c r="AD1321" s="145" t="n">
        <v>0</v>
      </c>
      <c r="AE1321" s="145" t="n">
        <v>0</v>
      </c>
      <c r="AF1321" s="145" t="n">
        <v>0</v>
      </c>
      <c r="AG1321" s="145" t="n">
        <v>0</v>
      </c>
      <c r="AH1321" s="145" t="n">
        <v>0</v>
      </c>
      <c r="AI1321" s="145" t="n">
        <v>0</v>
      </c>
      <c r="AJ1321" s="145" t="n">
        <v>0</v>
      </c>
      <c r="AK1321" s="145" t="n">
        <v>0</v>
      </c>
      <c r="AL1321" s="145" t="n">
        <v>0</v>
      </c>
      <c r="AM1321" s="145" t="n">
        <v>0</v>
      </c>
      <c r="AN1321" s="146"/>
    </row>
    <row collapsed="false" customFormat="false" customHeight="false" hidden="false" ht="15.75" outlineLevel="0" r="1322">
      <c r="A1322" s="55"/>
      <c r="B1322" s="55"/>
      <c r="C1322" s="55"/>
      <c r="D1322" s="55"/>
      <c r="E1322" s="148" t="s">
        <v>824</v>
      </c>
      <c r="F1322" s="120" t="s">
        <v>823</v>
      </c>
      <c r="G1322" s="145" t="s">
        <v>953</v>
      </c>
      <c r="H1322" s="145" t="n">
        <v>9</v>
      </c>
      <c r="I1322" s="145" t="s">
        <v>952</v>
      </c>
      <c r="J1322" s="145" t="n">
        <v>1</v>
      </c>
      <c r="K1322" s="145" t="s">
        <v>52</v>
      </c>
      <c r="L1322" s="145" t="s">
        <v>52</v>
      </c>
      <c r="M1322" s="145" t="n">
        <v>2038</v>
      </c>
      <c r="N1322" s="145" t="n">
        <v>1795</v>
      </c>
      <c r="O1322" s="145" t="n">
        <v>202</v>
      </c>
      <c r="P1322" s="145" t="s">
        <v>319</v>
      </c>
      <c r="Q1322" s="145" t="n">
        <v>158</v>
      </c>
      <c r="R1322" s="145" t="s">
        <v>319</v>
      </c>
      <c r="S1322" s="145" t="n">
        <v>137</v>
      </c>
      <c r="T1322" s="145" t="s">
        <v>319</v>
      </c>
      <c r="U1322" s="145" t="n">
        <v>115</v>
      </c>
      <c r="V1322" s="145" t="s">
        <v>319</v>
      </c>
      <c r="W1322" s="145" t="n">
        <v>47</v>
      </c>
      <c r="X1322" s="145" t="s">
        <v>319</v>
      </c>
      <c r="Y1322" s="145" t="n">
        <v>82</v>
      </c>
      <c r="Z1322" s="145" t="s">
        <v>319</v>
      </c>
      <c r="AA1322" s="145" t="n">
        <v>79</v>
      </c>
      <c r="AB1322" s="145" t="s">
        <v>319</v>
      </c>
      <c r="AC1322" s="145" t="n">
        <v>46</v>
      </c>
      <c r="AD1322" s="145" t="s">
        <v>319</v>
      </c>
      <c r="AE1322" s="145" t="n">
        <v>34</v>
      </c>
      <c r="AF1322" s="145" t="s">
        <v>319</v>
      </c>
      <c r="AG1322" s="145" t="n">
        <v>53</v>
      </c>
      <c r="AH1322" s="145" t="s">
        <v>319</v>
      </c>
      <c r="AI1322" s="145" t="n">
        <v>52</v>
      </c>
      <c r="AJ1322" s="145" t="s">
        <v>319</v>
      </c>
      <c r="AK1322" s="145" t="n">
        <v>68</v>
      </c>
      <c r="AL1322" s="145" t="s">
        <v>319</v>
      </c>
      <c r="AM1322" s="145" t="n">
        <v>1073</v>
      </c>
      <c r="AN1322" s="146"/>
    </row>
    <row collapsed="false" customFormat="false" customHeight="true" hidden="false" ht="15.75" outlineLevel="0" r="1323">
      <c r="A1323" s="55" t="n">
        <v>702</v>
      </c>
      <c r="B1323" s="55" t="n">
        <v>8698</v>
      </c>
      <c r="C1323" s="55" t="s">
        <v>820</v>
      </c>
      <c r="D1323" s="55" t="s">
        <v>751</v>
      </c>
      <c r="E1323" s="148" t="s">
        <v>822</v>
      </c>
      <c r="F1323" s="120" t="s">
        <v>823</v>
      </c>
      <c r="G1323" s="145" t="n">
        <v>0</v>
      </c>
      <c r="H1323" s="145" t="n">
        <v>0</v>
      </c>
      <c r="I1323" s="145" t="n">
        <v>0</v>
      </c>
      <c r="J1323" s="145" t="n">
        <v>0</v>
      </c>
      <c r="K1323" s="145" t="s">
        <v>53</v>
      </c>
      <c r="L1323" s="145" t="s">
        <v>53</v>
      </c>
      <c r="M1323" s="145" t="n">
        <v>0</v>
      </c>
      <c r="N1323" s="145" t="n">
        <v>0</v>
      </c>
      <c r="O1323" s="145" t="n">
        <v>0</v>
      </c>
      <c r="P1323" s="145" t="n">
        <v>0</v>
      </c>
      <c r="Q1323" s="145" t="n">
        <v>0</v>
      </c>
      <c r="R1323" s="145" t="n">
        <v>0</v>
      </c>
      <c r="S1323" s="145" t="n">
        <v>0</v>
      </c>
      <c r="T1323" s="145" t="n">
        <v>0</v>
      </c>
      <c r="U1323" s="145" t="n">
        <v>0</v>
      </c>
      <c r="V1323" s="145" t="n">
        <v>0</v>
      </c>
      <c r="W1323" s="145" t="n">
        <v>0</v>
      </c>
      <c r="X1323" s="145" t="n">
        <v>0</v>
      </c>
      <c r="Y1323" s="145" t="n">
        <v>0</v>
      </c>
      <c r="Z1323" s="145" t="n">
        <v>0</v>
      </c>
      <c r="AA1323" s="145" t="n">
        <v>0</v>
      </c>
      <c r="AB1323" s="145" t="n">
        <v>0</v>
      </c>
      <c r="AC1323" s="145" t="n">
        <v>0</v>
      </c>
      <c r="AD1323" s="145" t="n">
        <v>0</v>
      </c>
      <c r="AE1323" s="145" t="n">
        <v>0</v>
      </c>
      <c r="AF1323" s="145" t="n">
        <v>0</v>
      </c>
      <c r="AG1323" s="145" t="n">
        <v>0</v>
      </c>
      <c r="AH1323" s="145" t="n">
        <v>0</v>
      </c>
      <c r="AI1323" s="145" t="n">
        <v>0</v>
      </c>
      <c r="AJ1323" s="145" t="s">
        <v>319</v>
      </c>
      <c r="AK1323" s="145" t="n">
        <v>0</v>
      </c>
      <c r="AL1323" s="145" t="s">
        <v>319</v>
      </c>
      <c r="AM1323" s="145" t="n">
        <v>0</v>
      </c>
      <c r="AN1323" s="146"/>
    </row>
    <row collapsed="false" customFormat="false" customHeight="false" hidden="false" ht="15.75" outlineLevel="0" r="1324">
      <c r="A1324" s="55"/>
      <c r="B1324" s="55"/>
      <c r="C1324" s="55"/>
      <c r="D1324" s="55"/>
      <c r="E1324" s="148" t="s">
        <v>824</v>
      </c>
      <c r="F1324" s="120" t="s">
        <v>823</v>
      </c>
      <c r="G1324" s="145" t="s">
        <v>953</v>
      </c>
      <c r="H1324" s="145" t="n">
        <v>6</v>
      </c>
      <c r="I1324" s="145" t="s">
        <v>952</v>
      </c>
      <c r="J1324" s="145" t="n">
        <v>2</v>
      </c>
      <c r="K1324" s="145" t="s">
        <v>52</v>
      </c>
      <c r="L1324" s="145" t="s">
        <v>52</v>
      </c>
      <c r="M1324" s="145" t="n">
        <v>2116</v>
      </c>
      <c r="N1324" s="145" t="n">
        <v>1777</v>
      </c>
      <c r="O1324" s="145" t="n">
        <v>203</v>
      </c>
      <c r="P1324" s="145" t="s">
        <v>319</v>
      </c>
      <c r="Q1324" s="145" t="n">
        <v>58</v>
      </c>
      <c r="R1324" s="145" t="s">
        <v>319</v>
      </c>
      <c r="S1324" s="145" t="n">
        <v>167</v>
      </c>
      <c r="T1324" s="145" t="s">
        <v>319</v>
      </c>
      <c r="U1324" s="145" t="n">
        <v>164</v>
      </c>
      <c r="V1324" s="145" t="s">
        <v>319</v>
      </c>
      <c r="W1324" s="145" t="n">
        <v>94</v>
      </c>
      <c r="X1324" s="145" t="s">
        <v>319</v>
      </c>
      <c r="Y1324" s="145" t="n">
        <v>81</v>
      </c>
      <c r="Z1324" s="145" t="s">
        <v>319</v>
      </c>
      <c r="AA1324" s="145" t="n">
        <v>89</v>
      </c>
      <c r="AB1324" s="145" t="s">
        <v>319</v>
      </c>
      <c r="AC1324" s="145" t="n">
        <v>110</v>
      </c>
      <c r="AD1324" s="145" t="s">
        <v>319</v>
      </c>
      <c r="AE1324" s="145" t="n">
        <v>127</v>
      </c>
      <c r="AF1324" s="145" t="s">
        <v>319</v>
      </c>
      <c r="AG1324" s="145" t="n">
        <v>194</v>
      </c>
      <c r="AH1324" s="145" t="s">
        <v>319</v>
      </c>
      <c r="AI1324" s="145" t="n">
        <v>223</v>
      </c>
      <c r="AJ1324" s="145" t="s">
        <v>319</v>
      </c>
      <c r="AK1324" s="145" t="n">
        <v>323</v>
      </c>
      <c r="AL1324" s="145" t="s">
        <v>319</v>
      </c>
      <c r="AM1324" s="145" t="n">
        <v>1833</v>
      </c>
      <c r="AN1324" s="146"/>
    </row>
    <row collapsed="false" customFormat="false" customHeight="true" hidden="false" ht="15.75" outlineLevel="0" r="1325">
      <c r="A1325" s="55" t="n">
        <v>703</v>
      </c>
      <c r="B1325" s="55" t="n">
        <v>8699</v>
      </c>
      <c r="C1325" s="55" t="s">
        <v>820</v>
      </c>
      <c r="D1325" s="55" t="s">
        <v>751</v>
      </c>
      <c r="E1325" s="148" t="s">
        <v>822</v>
      </c>
      <c r="F1325" s="120" t="s">
        <v>823</v>
      </c>
      <c r="G1325" s="145" t="n">
        <v>0</v>
      </c>
      <c r="H1325" s="145" t="n">
        <v>0</v>
      </c>
      <c r="I1325" s="145" t="n">
        <v>0</v>
      </c>
      <c r="J1325" s="145" t="n">
        <v>0</v>
      </c>
      <c r="K1325" s="145" t="s">
        <v>53</v>
      </c>
      <c r="L1325" s="145" t="s">
        <v>53</v>
      </c>
      <c r="M1325" s="145" t="n">
        <v>0</v>
      </c>
      <c r="N1325" s="145" t="n">
        <v>0</v>
      </c>
      <c r="O1325" s="145" t="n">
        <v>0</v>
      </c>
      <c r="P1325" s="145" t="n">
        <v>0</v>
      </c>
      <c r="Q1325" s="145" t="n">
        <v>0</v>
      </c>
      <c r="R1325" s="145" t="n">
        <v>0</v>
      </c>
      <c r="S1325" s="145" t="n">
        <v>0</v>
      </c>
      <c r="T1325" s="145" t="n">
        <v>0</v>
      </c>
      <c r="U1325" s="145" t="n">
        <v>0</v>
      </c>
      <c r="V1325" s="145" t="n">
        <v>0</v>
      </c>
      <c r="W1325" s="145" t="n">
        <v>0</v>
      </c>
      <c r="X1325" s="145" t="n">
        <v>0</v>
      </c>
      <c r="Y1325" s="145" t="n">
        <v>0</v>
      </c>
      <c r="Z1325" s="145" t="n">
        <v>0</v>
      </c>
      <c r="AA1325" s="145" t="n">
        <v>0</v>
      </c>
      <c r="AB1325" s="145" t="n">
        <v>0</v>
      </c>
      <c r="AC1325" s="145" t="n">
        <v>0</v>
      </c>
      <c r="AD1325" s="145" t="n">
        <v>0</v>
      </c>
      <c r="AE1325" s="145" t="n">
        <v>0</v>
      </c>
      <c r="AF1325" s="145" t="n">
        <v>0</v>
      </c>
      <c r="AG1325" s="145" t="n">
        <v>0</v>
      </c>
      <c r="AH1325" s="145" t="n">
        <v>0</v>
      </c>
      <c r="AI1325" s="145" t="n">
        <v>0</v>
      </c>
      <c r="AJ1325" s="145" t="n">
        <v>0</v>
      </c>
      <c r="AK1325" s="145" t="n">
        <v>0</v>
      </c>
      <c r="AL1325" s="145" t="n">
        <v>0</v>
      </c>
      <c r="AM1325" s="145" t="n">
        <v>0</v>
      </c>
      <c r="AN1325" s="146"/>
    </row>
    <row collapsed="false" customFormat="false" customHeight="false" hidden="false" ht="15.75" outlineLevel="0" r="1326">
      <c r="A1326" s="55"/>
      <c r="B1326" s="55"/>
      <c r="C1326" s="55"/>
      <c r="D1326" s="55"/>
      <c r="E1326" s="148" t="s">
        <v>824</v>
      </c>
      <c r="F1326" s="120" t="s">
        <v>823</v>
      </c>
      <c r="G1326" s="145" t="s">
        <v>953</v>
      </c>
      <c r="H1326" s="145" t="n">
        <v>6</v>
      </c>
      <c r="I1326" s="145" t="s">
        <v>952</v>
      </c>
      <c r="J1326" s="145" t="n">
        <v>2</v>
      </c>
      <c r="K1326" s="145" t="s">
        <v>52</v>
      </c>
      <c r="L1326" s="145" t="s">
        <v>52</v>
      </c>
      <c r="M1326" s="145" t="n">
        <v>2327</v>
      </c>
      <c r="N1326" s="145" t="n">
        <v>1384</v>
      </c>
      <c r="O1326" s="145" t="n">
        <v>141</v>
      </c>
      <c r="P1326" s="145" t="s">
        <v>319</v>
      </c>
      <c r="Q1326" s="145" t="n">
        <v>113</v>
      </c>
      <c r="R1326" s="145" t="s">
        <v>319</v>
      </c>
      <c r="S1326" s="145" t="n">
        <v>103</v>
      </c>
      <c r="T1326" s="145" t="s">
        <v>319</v>
      </c>
      <c r="U1326" s="145" t="n">
        <v>112</v>
      </c>
      <c r="V1326" s="145" t="s">
        <v>319</v>
      </c>
      <c r="W1326" s="145" t="n">
        <v>21</v>
      </c>
      <c r="X1326" s="145" t="s">
        <v>319</v>
      </c>
      <c r="Y1326" s="145" t="n">
        <v>7</v>
      </c>
      <c r="Z1326" s="145" t="s">
        <v>319</v>
      </c>
      <c r="AA1326" s="145" t="n">
        <v>2</v>
      </c>
      <c r="AB1326" s="145" t="s">
        <v>319</v>
      </c>
      <c r="AC1326" s="145" t="n">
        <v>3</v>
      </c>
      <c r="AD1326" s="145" t="s">
        <v>319</v>
      </c>
      <c r="AE1326" s="145" t="n">
        <v>41</v>
      </c>
      <c r="AF1326" s="145" t="s">
        <v>319</v>
      </c>
      <c r="AG1326" s="145" t="n">
        <v>101</v>
      </c>
      <c r="AH1326" s="145" t="s">
        <v>319</v>
      </c>
      <c r="AI1326" s="145" t="n">
        <v>124</v>
      </c>
      <c r="AJ1326" s="145" t="s">
        <v>319</v>
      </c>
      <c r="AK1326" s="145" t="n">
        <v>122</v>
      </c>
      <c r="AL1326" s="145" t="s">
        <v>319</v>
      </c>
      <c r="AM1326" s="145" t="n">
        <v>890</v>
      </c>
      <c r="AN1326" s="146"/>
    </row>
    <row collapsed="false" customFormat="false" customHeight="true" hidden="false" ht="15.75" outlineLevel="0" r="1327">
      <c r="A1327" s="55" t="n">
        <v>704</v>
      </c>
      <c r="B1327" s="55" t="n">
        <v>8700</v>
      </c>
      <c r="C1327" s="55" t="s">
        <v>820</v>
      </c>
      <c r="D1327" s="55" t="s">
        <v>751</v>
      </c>
      <c r="E1327" s="148" t="s">
        <v>822</v>
      </c>
      <c r="F1327" s="120" t="s">
        <v>823</v>
      </c>
      <c r="G1327" s="145" t="n">
        <v>0</v>
      </c>
      <c r="H1327" s="145" t="n">
        <v>0</v>
      </c>
      <c r="I1327" s="145" t="n">
        <v>0</v>
      </c>
      <c r="J1327" s="145" t="n">
        <v>0</v>
      </c>
      <c r="K1327" s="145" t="s">
        <v>53</v>
      </c>
      <c r="L1327" s="145" t="s">
        <v>53</v>
      </c>
      <c r="M1327" s="145" t="n">
        <v>0</v>
      </c>
      <c r="N1327" s="145" t="n">
        <v>0</v>
      </c>
      <c r="O1327" s="145" t="n">
        <v>0</v>
      </c>
      <c r="P1327" s="145" t="n">
        <v>0</v>
      </c>
      <c r="Q1327" s="145" t="n">
        <v>0</v>
      </c>
      <c r="R1327" s="145" t="n">
        <v>0</v>
      </c>
      <c r="S1327" s="145" t="n">
        <v>0</v>
      </c>
      <c r="T1327" s="145" t="n">
        <v>0</v>
      </c>
      <c r="U1327" s="145" t="n">
        <v>0</v>
      </c>
      <c r="V1327" s="145" t="n">
        <v>0</v>
      </c>
      <c r="W1327" s="145" t="n">
        <v>0</v>
      </c>
      <c r="X1327" s="145" t="n">
        <v>0</v>
      </c>
      <c r="Y1327" s="145" t="n">
        <v>0</v>
      </c>
      <c r="Z1327" s="145" t="n">
        <v>0</v>
      </c>
      <c r="AA1327" s="145" t="n">
        <v>0</v>
      </c>
      <c r="AB1327" s="145" t="n">
        <v>0</v>
      </c>
      <c r="AC1327" s="145" t="n">
        <v>0</v>
      </c>
      <c r="AD1327" s="145" t="n">
        <v>0</v>
      </c>
      <c r="AE1327" s="145" t="n">
        <v>0</v>
      </c>
      <c r="AF1327" s="145" t="n">
        <v>0</v>
      </c>
      <c r="AG1327" s="145" t="n">
        <v>0</v>
      </c>
      <c r="AH1327" s="145" t="n">
        <v>0</v>
      </c>
      <c r="AI1327" s="145" t="n">
        <v>0</v>
      </c>
      <c r="AJ1327" s="145" t="n">
        <v>0</v>
      </c>
      <c r="AK1327" s="145" t="n">
        <v>0</v>
      </c>
      <c r="AL1327" s="145" t="n">
        <v>0</v>
      </c>
      <c r="AM1327" s="145" t="n">
        <v>0</v>
      </c>
      <c r="AN1327" s="146"/>
    </row>
    <row collapsed="false" customFormat="false" customHeight="false" hidden="false" ht="15.75" outlineLevel="0" r="1328">
      <c r="A1328" s="55"/>
      <c r="B1328" s="55"/>
      <c r="C1328" s="55"/>
      <c r="D1328" s="55"/>
      <c r="E1328" s="148" t="s">
        <v>824</v>
      </c>
      <c r="F1328" s="120" t="s">
        <v>823</v>
      </c>
      <c r="G1328" s="145" t="s">
        <v>953</v>
      </c>
      <c r="H1328" s="145" t="n">
        <v>6</v>
      </c>
      <c r="I1328" s="145" t="s">
        <v>952</v>
      </c>
      <c r="J1328" s="145" t="n">
        <v>2</v>
      </c>
      <c r="K1328" s="145" t="s">
        <v>52</v>
      </c>
      <c r="L1328" s="145" t="s">
        <v>52</v>
      </c>
      <c r="M1328" s="145" t="n">
        <v>1385</v>
      </c>
      <c r="N1328" s="145" t="n">
        <v>1004</v>
      </c>
      <c r="O1328" s="145" t="n">
        <v>124</v>
      </c>
      <c r="P1328" s="145" t="s">
        <v>319</v>
      </c>
      <c r="Q1328" s="145" t="n">
        <v>89</v>
      </c>
      <c r="R1328" s="145" t="s">
        <v>319</v>
      </c>
      <c r="S1328" s="145" t="n">
        <v>65</v>
      </c>
      <c r="T1328" s="145" t="s">
        <v>319</v>
      </c>
      <c r="U1328" s="145" t="n">
        <v>58</v>
      </c>
      <c r="V1328" s="145" t="s">
        <v>319</v>
      </c>
      <c r="W1328" s="145" t="n">
        <v>24</v>
      </c>
      <c r="X1328" s="145" t="s">
        <v>319</v>
      </c>
      <c r="Y1328" s="145" t="n">
        <v>16</v>
      </c>
      <c r="Z1328" s="145" t="s">
        <v>319</v>
      </c>
      <c r="AA1328" s="145" t="n">
        <v>6</v>
      </c>
      <c r="AB1328" s="145" t="s">
        <v>319</v>
      </c>
      <c r="AC1328" s="145" t="n">
        <v>14</v>
      </c>
      <c r="AD1328" s="145" t="s">
        <v>319</v>
      </c>
      <c r="AE1328" s="145" t="n">
        <v>31</v>
      </c>
      <c r="AF1328" s="145" t="s">
        <v>319</v>
      </c>
      <c r="AG1328" s="145" t="n">
        <v>66</v>
      </c>
      <c r="AH1328" s="145" t="s">
        <v>319</v>
      </c>
      <c r="AI1328" s="145" t="n">
        <v>78</v>
      </c>
      <c r="AJ1328" s="145" t="s">
        <v>319</v>
      </c>
      <c r="AK1328" s="145" t="n">
        <v>94</v>
      </c>
      <c r="AL1328" s="145" t="s">
        <v>319</v>
      </c>
      <c r="AM1328" s="145" t="n">
        <v>665</v>
      </c>
      <c r="AN1328" s="146"/>
    </row>
    <row collapsed="false" customFormat="false" customHeight="true" hidden="false" ht="15.75" outlineLevel="0" r="1329">
      <c r="A1329" s="55" t="n">
        <v>705</v>
      </c>
      <c r="B1329" s="55" t="n">
        <v>8701</v>
      </c>
      <c r="C1329" s="55" t="s">
        <v>820</v>
      </c>
      <c r="D1329" s="55" t="s">
        <v>751</v>
      </c>
      <c r="E1329" s="148" t="s">
        <v>822</v>
      </c>
      <c r="F1329" s="120" t="s">
        <v>823</v>
      </c>
      <c r="G1329" s="145" t="n">
        <v>0</v>
      </c>
      <c r="H1329" s="145" t="n">
        <v>0</v>
      </c>
      <c r="I1329" s="145" t="n">
        <v>0</v>
      </c>
      <c r="J1329" s="145" t="n">
        <v>0</v>
      </c>
      <c r="K1329" s="145" t="s">
        <v>53</v>
      </c>
      <c r="L1329" s="145" t="s">
        <v>53</v>
      </c>
      <c r="M1329" s="145" t="n">
        <v>0</v>
      </c>
      <c r="N1329" s="145" t="n">
        <v>0</v>
      </c>
      <c r="O1329" s="145" t="n">
        <v>0</v>
      </c>
      <c r="P1329" s="145" t="n">
        <v>0</v>
      </c>
      <c r="Q1329" s="145" t="n">
        <v>0</v>
      </c>
      <c r="R1329" s="145" t="n">
        <v>0</v>
      </c>
      <c r="S1329" s="145" t="n">
        <v>0</v>
      </c>
      <c r="T1329" s="145" t="n">
        <v>0</v>
      </c>
      <c r="U1329" s="145" t="n">
        <v>0</v>
      </c>
      <c r="V1329" s="145" t="n">
        <v>0</v>
      </c>
      <c r="W1329" s="145" t="n">
        <v>0</v>
      </c>
      <c r="X1329" s="145" t="n">
        <v>0</v>
      </c>
      <c r="Y1329" s="145" t="n">
        <v>0</v>
      </c>
      <c r="Z1329" s="145" t="n">
        <v>0</v>
      </c>
      <c r="AA1329" s="145" t="n">
        <v>0</v>
      </c>
      <c r="AB1329" s="145" t="n">
        <v>0</v>
      </c>
      <c r="AC1329" s="145" t="n">
        <v>0</v>
      </c>
      <c r="AD1329" s="145" t="n">
        <v>0</v>
      </c>
      <c r="AE1329" s="145" t="n">
        <v>0</v>
      </c>
      <c r="AF1329" s="145" t="n">
        <v>0</v>
      </c>
      <c r="AG1329" s="145" t="n">
        <v>0</v>
      </c>
      <c r="AH1329" s="145" t="n">
        <v>0</v>
      </c>
      <c r="AI1329" s="145" t="n">
        <v>0</v>
      </c>
      <c r="AJ1329" s="145" t="n">
        <v>0</v>
      </c>
      <c r="AK1329" s="145" t="n">
        <v>0</v>
      </c>
      <c r="AL1329" s="145" t="n">
        <v>0</v>
      </c>
      <c r="AM1329" s="145" t="n">
        <v>0</v>
      </c>
      <c r="AN1329" s="146"/>
    </row>
    <row collapsed="false" customFormat="false" customHeight="false" hidden="false" ht="15.75" outlineLevel="0" r="1330">
      <c r="A1330" s="55"/>
      <c r="B1330" s="55"/>
      <c r="C1330" s="55"/>
      <c r="D1330" s="55"/>
      <c r="E1330" s="148" t="s">
        <v>824</v>
      </c>
      <c r="F1330" s="120" t="s">
        <v>823</v>
      </c>
      <c r="G1330" s="145" t="s">
        <v>953</v>
      </c>
      <c r="H1330" s="145" t="n">
        <v>6</v>
      </c>
      <c r="I1330" s="145" t="s">
        <v>952</v>
      </c>
      <c r="J1330" s="145" t="n">
        <v>2</v>
      </c>
      <c r="K1330" s="145" t="s">
        <v>52</v>
      </c>
      <c r="L1330" s="145" t="s">
        <v>52</v>
      </c>
      <c r="M1330" s="145" t="n">
        <v>1143</v>
      </c>
      <c r="N1330" s="145" t="n">
        <v>993</v>
      </c>
      <c r="O1330" s="145" t="n">
        <v>200</v>
      </c>
      <c r="P1330" s="145" t="s">
        <v>319</v>
      </c>
      <c r="Q1330" s="145" t="n">
        <v>142</v>
      </c>
      <c r="R1330" s="145" t="s">
        <v>319</v>
      </c>
      <c r="S1330" s="145" t="n">
        <v>136</v>
      </c>
      <c r="T1330" s="145" t="s">
        <v>319</v>
      </c>
      <c r="U1330" s="145" t="n">
        <v>116</v>
      </c>
      <c r="V1330" s="145" t="s">
        <v>319</v>
      </c>
      <c r="W1330" s="145" t="n">
        <v>49</v>
      </c>
      <c r="X1330" s="145" t="s">
        <v>319</v>
      </c>
      <c r="Y1330" s="145" t="n">
        <v>41</v>
      </c>
      <c r="Z1330" s="145" t="s">
        <v>319</v>
      </c>
      <c r="AA1330" s="145" t="n">
        <v>35</v>
      </c>
      <c r="AB1330" s="145" t="s">
        <v>319</v>
      </c>
      <c r="AC1330" s="145" t="n">
        <v>35</v>
      </c>
      <c r="AD1330" s="145" t="s">
        <v>319</v>
      </c>
      <c r="AE1330" s="145" t="n">
        <v>39</v>
      </c>
      <c r="AF1330" s="145" t="s">
        <v>319</v>
      </c>
      <c r="AG1330" s="145" t="n">
        <v>80</v>
      </c>
      <c r="AH1330" s="145" t="s">
        <v>319</v>
      </c>
      <c r="AI1330" s="145" t="n">
        <v>113</v>
      </c>
      <c r="AJ1330" s="145" t="s">
        <v>319</v>
      </c>
      <c r="AK1330" s="145" t="n">
        <v>129</v>
      </c>
      <c r="AL1330" s="145" t="s">
        <v>319</v>
      </c>
      <c r="AM1330" s="145" t="n">
        <v>1115</v>
      </c>
      <c r="AN1330" s="146"/>
    </row>
    <row collapsed="false" customFormat="false" customHeight="true" hidden="false" ht="15.75" outlineLevel="0" r="1331">
      <c r="A1331" s="55" t="n">
        <v>706</v>
      </c>
      <c r="B1331" s="55" t="n">
        <v>8702</v>
      </c>
      <c r="C1331" s="55" t="s">
        <v>820</v>
      </c>
      <c r="D1331" s="55" t="s">
        <v>751</v>
      </c>
      <c r="E1331" s="148" t="s">
        <v>822</v>
      </c>
      <c r="F1331" s="120" t="s">
        <v>823</v>
      </c>
      <c r="G1331" s="145" t="n">
        <v>0</v>
      </c>
      <c r="H1331" s="145" t="n">
        <v>0</v>
      </c>
      <c r="I1331" s="145" t="n">
        <v>0</v>
      </c>
      <c r="J1331" s="145" t="n">
        <v>0</v>
      </c>
      <c r="K1331" s="145" t="s">
        <v>52</v>
      </c>
      <c r="L1331" s="145" t="s">
        <v>52</v>
      </c>
      <c r="M1331" s="145" t="n">
        <v>17311</v>
      </c>
      <c r="N1331" s="145" t="n">
        <v>19504</v>
      </c>
      <c r="O1331" s="145" t="n">
        <v>1316</v>
      </c>
      <c r="P1331" s="145" t="s">
        <v>319</v>
      </c>
      <c r="Q1331" s="145" t="n">
        <v>1461</v>
      </c>
      <c r="R1331" s="145" t="s">
        <v>319</v>
      </c>
      <c r="S1331" s="145" t="n">
        <v>1596</v>
      </c>
      <c r="T1331" s="145" t="s">
        <v>319</v>
      </c>
      <c r="U1331" s="145" t="n">
        <v>1544</v>
      </c>
      <c r="V1331" s="145" t="s">
        <v>319</v>
      </c>
      <c r="W1331" s="145" t="n">
        <v>1195</v>
      </c>
      <c r="X1331" s="145" t="s">
        <v>319</v>
      </c>
      <c r="Y1331" s="145" t="n">
        <v>1156</v>
      </c>
      <c r="Z1331" s="145" t="s">
        <v>319</v>
      </c>
      <c r="AA1331" s="145" t="n">
        <v>1521</v>
      </c>
      <c r="AB1331" s="145" t="s">
        <v>319</v>
      </c>
      <c r="AC1331" s="145" t="n">
        <v>907</v>
      </c>
      <c r="AD1331" s="145" t="s">
        <v>319</v>
      </c>
      <c r="AE1331" s="145" t="n">
        <v>841</v>
      </c>
      <c r="AF1331" s="145" t="s">
        <v>319</v>
      </c>
      <c r="AG1331" s="145" t="n">
        <v>915</v>
      </c>
      <c r="AH1331" s="145" t="s">
        <v>319</v>
      </c>
      <c r="AI1331" s="145" t="n">
        <v>902</v>
      </c>
      <c r="AJ1331" s="145" t="s">
        <v>319</v>
      </c>
      <c r="AK1331" s="145" t="n">
        <v>980</v>
      </c>
      <c r="AL1331" s="145" t="s">
        <v>319</v>
      </c>
      <c r="AM1331" s="145" t="n">
        <v>14334</v>
      </c>
      <c r="AN1331" s="146"/>
    </row>
    <row collapsed="false" customFormat="false" customHeight="false" hidden="false" ht="15.75" outlineLevel="0" r="1332">
      <c r="A1332" s="55"/>
      <c r="B1332" s="55"/>
      <c r="C1332" s="55"/>
      <c r="D1332" s="55"/>
      <c r="E1332" s="148" t="s">
        <v>824</v>
      </c>
      <c r="F1332" s="120" t="s">
        <v>823</v>
      </c>
      <c r="G1332" s="145" t="s">
        <v>951</v>
      </c>
      <c r="H1332" s="145" t="n">
        <v>80</v>
      </c>
      <c r="I1332" s="145" t="s">
        <v>952</v>
      </c>
      <c r="J1332" s="145" t="n">
        <v>4</v>
      </c>
      <c r="K1332" s="145" t="s">
        <v>52</v>
      </c>
      <c r="L1332" s="145" t="s">
        <v>52</v>
      </c>
      <c r="M1332" s="145" t="n">
        <v>67585</v>
      </c>
      <c r="N1332" s="145" t="n">
        <v>75556</v>
      </c>
      <c r="O1332" s="145" t="n">
        <v>5902</v>
      </c>
      <c r="P1332" s="145" t="s">
        <v>319</v>
      </c>
      <c r="Q1332" s="145" t="n">
        <v>5765</v>
      </c>
      <c r="R1332" s="145" t="s">
        <v>319</v>
      </c>
      <c r="S1332" s="145" t="n">
        <v>6448</v>
      </c>
      <c r="T1332" s="145" t="s">
        <v>319</v>
      </c>
      <c r="U1332" s="145" t="n">
        <v>6240</v>
      </c>
      <c r="V1332" s="145" t="s">
        <v>319</v>
      </c>
      <c r="W1332" s="145" t="n">
        <v>2752</v>
      </c>
      <c r="X1332" s="145" t="s">
        <v>319</v>
      </c>
      <c r="Y1332" s="145" t="n">
        <v>2663</v>
      </c>
      <c r="Z1332" s="145" t="s">
        <v>319</v>
      </c>
      <c r="AA1332" s="145" t="n">
        <v>5904</v>
      </c>
      <c r="AB1332" s="145" t="s">
        <v>319</v>
      </c>
      <c r="AC1332" s="145" t="n">
        <v>5894</v>
      </c>
      <c r="AD1332" s="145" t="s">
        <v>319</v>
      </c>
      <c r="AE1332" s="145" t="n">
        <v>5043</v>
      </c>
      <c r="AF1332" s="145" t="s">
        <v>319</v>
      </c>
      <c r="AG1332" s="145" t="n">
        <v>5503</v>
      </c>
      <c r="AH1332" s="145" t="s">
        <v>319</v>
      </c>
      <c r="AI1332" s="145" t="n">
        <v>5646</v>
      </c>
      <c r="AJ1332" s="145" t="s">
        <v>319</v>
      </c>
      <c r="AK1332" s="145" t="n">
        <v>6383</v>
      </c>
      <c r="AL1332" s="145" t="s">
        <v>319</v>
      </c>
      <c r="AM1332" s="145" t="n">
        <v>64143</v>
      </c>
      <c r="AN1332" s="146"/>
    </row>
    <row collapsed="false" customFormat="false" customHeight="true" hidden="false" ht="15.75" outlineLevel="0" r="1333">
      <c r="A1333" s="55" t="n">
        <v>707</v>
      </c>
      <c r="B1333" s="55" t="n">
        <v>8703</v>
      </c>
      <c r="C1333" s="55" t="s">
        <v>820</v>
      </c>
      <c r="D1333" s="55" t="s">
        <v>751</v>
      </c>
      <c r="E1333" s="148" t="s">
        <v>822</v>
      </c>
      <c r="F1333" s="120" t="s">
        <v>823</v>
      </c>
      <c r="G1333" s="145" t="n">
        <v>0</v>
      </c>
      <c r="H1333" s="145" t="n">
        <v>0</v>
      </c>
      <c r="I1333" s="145" t="n">
        <v>0</v>
      </c>
      <c r="J1333" s="145" t="n">
        <v>0</v>
      </c>
      <c r="K1333" s="145" t="s">
        <v>52</v>
      </c>
      <c r="L1333" s="145" t="s">
        <v>52</v>
      </c>
      <c r="M1333" s="145" t="n">
        <v>14023</v>
      </c>
      <c r="N1333" s="145" t="n">
        <v>10600</v>
      </c>
      <c r="O1333" s="145" t="n">
        <v>669</v>
      </c>
      <c r="P1333" s="145" t="s">
        <v>319</v>
      </c>
      <c r="Q1333" s="145" t="n">
        <v>656</v>
      </c>
      <c r="R1333" s="145" t="s">
        <v>319</v>
      </c>
      <c r="S1333" s="145" t="n">
        <v>2547</v>
      </c>
      <c r="T1333" s="145" t="s">
        <v>319</v>
      </c>
      <c r="U1333" s="145" t="n">
        <v>680</v>
      </c>
      <c r="V1333" s="145" t="s">
        <v>319</v>
      </c>
      <c r="W1333" s="145" t="n">
        <v>909</v>
      </c>
      <c r="X1333" s="145" t="s">
        <v>319</v>
      </c>
      <c r="Y1333" s="145" t="n">
        <v>29</v>
      </c>
      <c r="Z1333" s="145" t="s">
        <v>319</v>
      </c>
      <c r="AA1333" s="145" t="n">
        <v>568</v>
      </c>
      <c r="AB1333" s="145" t="s">
        <v>319</v>
      </c>
      <c r="AC1333" s="145" t="n">
        <v>715</v>
      </c>
      <c r="AD1333" s="145" t="s">
        <v>319</v>
      </c>
      <c r="AE1333" s="145" t="n">
        <v>662</v>
      </c>
      <c r="AF1333" s="145" t="s">
        <v>319</v>
      </c>
      <c r="AG1333" s="145" t="n">
        <v>739</v>
      </c>
      <c r="AH1333" s="145" t="s">
        <v>319</v>
      </c>
      <c r="AI1333" s="145" t="n">
        <v>707</v>
      </c>
      <c r="AJ1333" s="145" t="s">
        <v>319</v>
      </c>
      <c r="AK1333" s="145" t="n">
        <v>775</v>
      </c>
      <c r="AL1333" s="145" t="s">
        <v>319</v>
      </c>
      <c r="AM1333" s="145" t="n">
        <v>9656</v>
      </c>
      <c r="AN1333" s="146"/>
    </row>
    <row collapsed="false" customFormat="false" customHeight="false" hidden="false" ht="15.75" outlineLevel="0" r="1334">
      <c r="A1334" s="55"/>
      <c r="B1334" s="55"/>
      <c r="C1334" s="55"/>
      <c r="D1334" s="55"/>
      <c r="E1334" s="148" t="s">
        <v>824</v>
      </c>
      <c r="F1334" s="120" t="s">
        <v>823</v>
      </c>
      <c r="G1334" s="145" t="s">
        <v>953</v>
      </c>
      <c r="H1334" s="145" t="n">
        <v>40</v>
      </c>
      <c r="I1334" s="145" t="s">
        <v>952</v>
      </c>
      <c r="J1334" s="145" t="n">
        <v>4</v>
      </c>
      <c r="K1334" s="145" t="s">
        <v>52</v>
      </c>
      <c r="L1334" s="145" t="s">
        <v>52</v>
      </c>
      <c r="M1334" s="145" t="n">
        <v>25070</v>
      </c>
      <c r="N1334" s="145" t="n">
        <v>30774</v>
      </c>
      <c r="O1334" s="145" t="n">
        <v>2481</v>
      </c>
      <c r="P1334" s="145" t="s">
        <v>319</v>
      </c>
      <c r="Q1334" s="145" t="n">
        <v>2186</v>
      </c>
      <c r="R1334" s="145" t="s">
        <v>319</v>
      </c>
      <c r="S1334" s="145" t="n">
        <v>703</v>
      </c>
      <c r="T1334" s="145" t="s">
        <v>319</v>
      </c>
      <c r="U1334" s="145" t="n">
        <v>2465</v>
      </c>
      <c r="V1334" s="145" t="s">
        <v>319</v>
      </c>
      <c r="W1334" s="145" t="n">
        <v>2436</v>
      </c>
      <c r="X1334" s="145" t="s">
        <v>319</v>
      </c>
      <c r="Y1334" s="145" t="n">
        <v>2358</v>
      </c>
      <c r="Z1334" s="145" t="s">
        <v>319</v>
      </c>
      <c r="AA1334" s="145" t="n">
        <v>2642</v>
      </c>
      <c r="AB1334" s="145" t="s">
        <v>319</v>
      </c>
      <c r="AC1334" s="145" t="n">
        <v>2395</v>
      </c>
      <c r="AD1334" s="145" t="s">
        <v>319</v>
      </c>
      <c r="AE1334" s="145" t="n">
        <v>2182</v>
      </c>
      <c r="AF1334" s="145" t="s">
        <v>319</v>
      </c>
      <c r="AG1334" s="145" t="n">
        <v>2384</v>
      </c>
      <c r="AH1334" s="145" t="s">
        <v>319</v>
      </c>
      <c r="AI1334" s="145" t="n">
        <v>2375</v>
      </c>
      <c r="AJ1334" s="145" t="s">
        <v>319</v>
      </c>
      <c r="AK1334" s="145" t="n">
        <v>2659</v>
      </c>
      <c r="AL1334" s="145" t="s">
        <v>319</v>
      </c>
      <c r="AM1334" s="145" t="n">
        <v>27266</v>
      </c>
      <c r="AN1334" s="146"/>
    </row>
    <row collapsed="false" customFormat="false" customHeight="true" hidden="false" ht="15.75" outlineLevel="0" r="1335">
      <c r="A1335" s="55" t="n">
        <v>708</v>
      </c>
      <c r="B1335" s="55" t="n">
        <v>8704</v>
      </c>
      <c r="C1335" s="55" t="s">
        <v>820</v>
      </c>
      <c r="D1335" s="55" t="s">
        <v>751</v>
      </c>
      <c r="E1335" s="148" t="s">
        <v>822</v>
      </c>
      <c r="F1335" s="120" t="s">
        <v>823</v>
      </c>
      <c r="G1335" s="145" t="n">
        <v>0</v>
      </c>
      <c r="H1335" s="145" t="n">
        <v>0</v>
      </c>
      <c r="I1335" s="145" t="n">
        <v>0</v>
      </c>
      <c r="J1335" s="145" t="n">
        <v>0</v>
      </c>
      <c r="K1335" s="145" t="s">
        <v>52</v>
      </c>
      <c r="L1335" s="145" t="s">
        <v>52</v>
      </c>
      <c r="M1335" s="145" t="n">
        <v>32036</v>
      </c>
      <c r="N1335" s="145" t="n">
        <v>47458</v>
      </c>
      <c r="O1335" s="145" t="n">
        <v>3521</v>
      </c>
      <c r="P1335" s="145" t="s">
        <v>319</v>
      </c>
      <c r="Q1335" s="145" t="n">
        <v>3645</v>
      </c>
      <c r="R1335" s="145" t="s">
        <v>319</v>
      </c>
      <c r="S1335" s="145" t="n">
        <v>4087</v>
      </c>
      <c r="T1335" s="145" t="s">
        <v>319</v>
      </c>
      <c r="U1335" s="145" t="n">
        <v>3955</v>
      </c>
      <c r="V1335" s="145" t="s">
        <v>319</v>
      </c>
      <c r="W1335" s="145" t="n">
        <v>4061</v>
      </c>
      <c r="X1335" s="145" t="s">
        <v>319</v>
      </c>
      <c r="Y1335" s="145" t="n">
        <v>158</v>
      </c>
      <c r="Z1335" s="145" t="s">
        <v>319</v>
      </c>
      <c r="AA1335" s="145" t="n">
        <v>3881</v>
      </c>
      <c r="AB1335" s="145" t="s">
        <v>319</v>
      </c>
      <c r="AC1335" s="145" t="n">
        <v>4117</v>
      </c>
      <c r="AD1335" s="145" t="s">
        <v>319</v>
      </c>
      <c r="AE1335" s="145" t="n">
        <v>3552</v>
      </c>
      <c r="AF1335" s="145" t="s">
        <v>319</v>
      </c>
      <c r="AG1335" s="145" t="n">
        <v>2765</v>
      </c>
      <c r="AH1335" s="145" t="s">
        <v>319</v>
      </c>
      <c r="AI1335" s="145" t="n">
        <v>4440</v>
      </c>
      <c r="AJ1335" s="145" t="s">
        <v>319</v>
      </c>
      <c r="AK1335" s="145" t="n">
        <v>2920</v>
      </c>
      <c r="AL1335" s="145" t="s">
        <v>319</v>
      </c>
      <c r="AM1335" s="145" t="n">
        <v>41102</v>
      </c>
      <c r="AN1335" s="146"/>
    </row>
    <row collapsed="false" customFormat="false" customHeight="false" hidden="false" ht="15.75" outlineLevel="0" r="1336">
      <c r="A1336" s="55"/>
      <c r="B1336" s="55"/>
      <c r="C1336" s="55"/>
      <c r="D1336" s="55"/>
      <c r="E1336" s="148" t="s">
        <v>824</v>
      </c>
      <c r="F1336" s="120" t="s">
        <v>823</v>
      </c>
      <c r="G1336" s="145" t="s">
        <v>953</v>
      </c>
      <c r="H1336" s="145" t="n">
        <v>60</v>
      </c>
      <c r="I1336" s="145" t="s">
        <v>952</v>
      </c>
      <c r="J1336" s="145" t="n">
        <v>6</v>
      </c>
      <c r="K1336" s="145" t="s">
        <v>52</v>
      </c>
      <c r="L1336" s="145" t="s">
        <v>52</v>
      </c>
      <c r="M1336" s="145" t="n">
        <v>20128</v>
      </c>
      <c r="N1336" s="145" t="n">
        <v>21241</v>
      </c>
      <c r="O1336" s="145" t="n">
        <v>1595</v>
      </c>
      <c r="P1336" s="145" t="s">
        <v>319</v>
      </c>
      <c r="Q1336" s="145" t="n">
        <v>1704</v>
      </c>
      <c r="R1336" s="145" t="s">
        <v>319</v>
      </c>
      <c r="S1336" s="145" t="n">
        <v>1651</v>
      </c>
      <c r="T1336" s="145" t="s">
        <v>319</v>
      </c>
      <c r="U1336" s="145" t="n">
        <v>1598</v>
      </c>
      <c r="V1336" s="145" t="s">
        <v>319</v>
      </c>
      <c r="W1336" s="145" t="n">
        <v>1277</v>
      </c>
      <c r="X1336" s="145" t="s">
        <v>319</v>
      </c>
      <c r="Y1336" s="145" t="n">
        <v>65</v>
      </c>
      <c r="Z1336" s="145" t="s">
        <v>319</v>
      </c>
      <c r="AA1336" s="145" t="n">
        <v>1310</v>
      </c>
      <c r="AB1336" s="145" t="s">
        <v>319</v>
      </c>
      <c r="AC1336" s="145" t="n">
        <v>1377</v>
      </c>
      <c r="AD1336" s="145" t="s">
        <v>319</v>
      </c>
      <c r="AE1336" s="145" t="n">
        <v>1249</v>
      </c>
      <c r="AF1336" s="145" t="s">
        <v>319</v>
      </c>
      <c r="AG1336" s="145" t="n">
        <v>1435</v>
      </c>
      <c r="AH1336" s="145" t="s">
        <v>319</v>
      </c>
      <c r="AI1336" s="145" t="n">
        <v>1642</v>
      </c>
      <c r="AJ1336" s="145" t="s">
        <v>319</v>
      </c>
      <c r="AK1336" s="145" t="n">
        <v>1798</v>
      </c>
      <c r="AL1336" s="145" t="s">
        <v>319</v>
      </c>
      <c r="AM1336" s="145" t="n">
        <v>16701</v>
      </c>
      <c r="AN1336" s="146"/>
    </row>
    <row collapsed="false" customFormat="false" customHeight="true" hidden="false" ht="15.75" outlineLevel="0" r="1337">
      <c r="A1337" s="55" t="n">
        <v>709</v>
      </c>
      <c r="B1337" s="55" t="n">
        <v>8705</v>
      </c>
      <c r="C1337" s="55" t="s">
        <v>820</v>
      </c>
      <c r="D1337" s="55" t="s">
        <v>751</v>
      </c>
      <c r="E1337" s="148" t="s">
        <v>822</v>
      </c>
      <c r="F1337" s="120" t="s">
        <v>823</v>
      </c>
      <c r="G1337" s="145" t="n">
        <v>0</v>
      </c>
      <c r="H1337" s="145" t="n">
        <v>0</v>
      </c>
      <c r="I1337" s="145" t="n">
        <v>0</v>
      </c>
      <c r="J1337" s="145" t="n">
        <v>0</v>
      </c>
      <c r="K1337" s="145" t="s">
        <v>53</v>
      </c>
      <c r="L1337" s="145" t="s">
        <v>53</v>
      </c>
      <c r="M1337" s="145" t="n">
        <v>0</v>
      </c>
      <c r="N1337" s="145" t="n">
        <v>0</v>
      </c>
      <c r="O1337" s="145" t="n">
        <v>0</v>
      </c>
      <c r="P1337" s="145" t="n">
        <v>0</v>
      </c>
      <c r="Q1337" s="145" t="n">
        <v>0</v>
      </c>
      <c r="R1337" s="145" t="n">
        <v>0</v>
      </c>
      <c r="S1337" s="145" t="n">
        <v>0</v>
      </c>
      <c r="T1337" s="145" t="n">
        <v>0</v>
      </c>
      <c r="U1337" s="145" t="n">
        <v>0</v>
      </c>
      <c r="V1337" s="145" t="n">
        <v>0</v>
      </c>
      <c r="W1337" s="145" t="n">
        <v>0</v>
      </c>
      <c r="X1337" s="145" t="n">
        <v>0</v>
      </c>
      <c r="Y1337" s="145" t="n">
        <v>0</v>
      </c>
      <c r="Z1337" s="145" t="n">
        <v>0</v>
      </c>
      <c r="AA1337" s="145" t="n">
        <v>0</v>
      </c>
      <c r="AB1337" s="145" t="n">
        <v>0</v>
      </c>
      <c r="AC1337" s="145" t="n">
        <v>0</v>
      </c>
      <c r="AD1337" s="145" t="n">
        <v>0</v>
      </c>
      <c r="AE1337" s="145" t="n">
        <v>0</v>
      </c>
      <c r="AF1337" s="145" t="n">
        <v>0</v>
      </c>
      <c r="AG1337" s="145" t="n">
        <v>0</v>
      </c>
      <c r="AH1337" s="145" t="n">
        <v>0</v>
      </c>
      <c r="AI1337" s="145" t="n">
        <v>0</v>
      </c>
      <c r="AJ1337" s="145" t="n">
        <v>0</v>
      </c>
      <c r="AK1337" s="145" t="n">
        <v>0</v>
      </c>
      <c r="AL1337" s="145" t="n">
        <v>0</v>
      </c>
      <c r="AM1337" s="145" t="n">
        <v>0</v>
      </c>
      <c r="AN1337" s="146"/>
    </row>
    <row collapsed="false" customFormat="false" customHeight="false" hidden="false" ht="15.75" outlineLevel="0" r="1338">
      <c r="A1338" s="55"/>
      <c r="B1338" s="55"/>
      <c r="C1338" s="55"/>
      <c r="D1338" s="55"/>
      <c r="E1338" s="148" t="s">
        <v>824</v>
      </c>
      <c r="F1338" s="120" t="s">
        <v>823</v>
      </c>
      <c r="G1338" s="145" t="s">
        <v>953</v>
      </c>
      <c r="H1338" s="145" t="n">
        <v>42</v>
      </c>
      <c r="I1338" s="145" t="s">
        <v>952</v>
      </c>
      <c r="J1338" s="145" t="n">
        <v>7</v>
      </c>
      <c r="K1338" s="145" t="s">
        <v>52</v>
      </c>
      <c r="L1338" s="145" t="s">
        <v>52</v>
      </c>
      <c r="M1338" s="145" t="n">
        <v>12618</v>
      </c>
      <c r="N1338" s="145" t="n">
        <v>12774</v>
      </c>
      <c r="O1338" s="145" t="n">
        <v>2171</v>
      </c>
      <c r="P1338" s="145" t="s">
        <v>319</v>
      </c>
      <c r="Q1338" s="145" t="n">
        <v>1137</v>
      </c>
      <c r="R1338" s="145" t="s">
        <v>319</v>
      </c>
      <c r="S1338" s="145" t="n">
        <v>1086</v>
      </c>
      <c r="T1338" s="145" t="s">
        <v>319</v>
      </c>
      <c r="U1338" s="145" t="n">
        <v>851</v>
      </c>
      <c r="V1338" s="145" t="s">
        <v>319</v>
      </c>
      <c r="W1338" s="145" t="n">
        <v>714</v>
      </c>
      <c r="X1338" s="145" t="s">
        <v>319</v>
      </c>
      <c r="Y1338" s="145" t="n">
        <v>615</v>
      </c>
      <c r="Z1338" s="145" t="s">
        <v>319</v>
      </c>
      <c r="AA1338" s="145" t="n">
        <v>965</v>
      </c>
      <c r="AB1338" s="145" t="s">
        <v>319</v>
      </c>
      <c r="AC1338" s="145" t="n">
        <v>770</v>
      </c>
      <c r="AD1338" s="145" t="s">
        <v>319</v>
      </c>
      <c r="AE1338" s="145" t="n">
        <v>1090</v>
      </c>
      <c r="AF1338" s="145" t="s">
        <v>466</v>
      </c>
      <c r="AG1338" s="145" t="n">
        <v>1726</v>
      </c>
      <c r="AH1338" s="145" t="s">
        <v>466</v>
      </c>
      <c r="AI1338" s="145" t="n">
        <v>1235</v>
      </c>
      <c r="AJ1338" s="145" t="s">
        <v>466</v>
      </c>
      <c r="AK1338" s="145" t="n">
        <v>1055</v>
      </c>
      <c r="AL1338" s="145" t="s">
        <v>466</v>
      </c>
      <c r="AM1338" s="145" t="n">
        <v>13415</v>
      </c>
      <c r="AN1338" s="146"/>
    </row>
    <row collapsed="false" customFormat="false" customHeight="true" hidden="false" ht="15.75" outlineLevel="0" r="1339">
      <c r="A1339" s="55" t="n">
        <v>710</v>
      </c>
      <c r="B1339" s="55" t="n">
        <v>8706</v>
      </c>
      <c r="C1339" s="55" t="s">
        <v>820</v>
      </c>
      <c r="D1339" s="55" t="s">
        <v>751</v>
      </c>
      <c r="E1339" s="148" t="s">
        <v>822</v>
      </c>
      <c r="F1339" s="120" t="s">
        <v>823</v>
      </c>
      <c r="G1339" s="145" t="n">
        <v>0</v>
      </c>
      <c r="H1339" s="145" t="n">
        <v>0</v>
      </c>
      <c r="I1339" s="145" t="n">
        <v>0</v>
      </c>
      <c r="J1339" s="145" t="n">
        <v>0</v>
      </c>
      <c r="K1339" s="145" t="s">
        <v>52</v>
      </c>
      <c r="L1339" s="145" t="s">
        <v>52</v>
      </c>
      <c r="M1339" s="145" t="n">
        <v>2509</v>
      </c>
      <c r="N1339" s="145" t="n">
        <v>2390</v>
      </c>
      <c r="O1339" s="145" t="n">
        <v>210</v>
      </c>
      <c r="P1339" s="145" t="s">
        <v>319</v>
      </c>
      <c r="Q1339" s="145" t="n">
        <v>213</v>
      </c>
      <c r="R1339" s="145" t="s">
        <v>319</v>
      </c>
      <c r="S1339" s="145" t="n">
        <v>200</v>
      </c>
      <c r="T1339" s="145" t="s">
        <v>319</v>
      </c>
      <c r="U1339" s="145" t="n">
        <v>212</v>
      </c>
      <c r="V1339" s="145" t="s">
        <v>319</v>
      </c>
      <c r="W1339" s="145" t="n">
        <v>208</v>
      </c>
      <c r="X1339" s="145" t="s">
        <v>319</v>
      </c>
      <c r="Y1339" s="145" t="n">
        <v>189</v>
      </c>
      <c r="Z1339" s="145" t="s">
        <v>319</v>
      </c>
      <c r="AA1339" s="145" t="n">
        <v>201</v>
      </c>
      <c r="AB1339" s="145" t="s">
        <v>319</v>
      </c>
      <c r="AC1339" s="145" t="n">
        <v>222</v>
      </c>
      <c r="AD1339" s="145" t="s">
        <v>319</v>
      </c>
      <c r="AE1339" s="145" t="n">
        <v>204</v>
      </c>
      <c r="AF1339" s="145" t="s">
        <v>319</v>
      </c>
      <c r="AG1339" s="145" t="n">
        <v>164</v>
      </c>
      <c r="AH1339" s="145" t="s">
        <v>319</v>
      </c>
      <c r="AI1339" s="145" t="n">
        <v>269</v>
      </c>
      <c r="AJ1339" s="145" t="s">
        <v>319</v>
      </c>
      <c r="AK1339" s="145" t="n">
        <v>235</v>
      </c>
      <c r="AL1339" s="145" t="s">
        <v>319</v>
      </c>
      <c r="AM1339" s="145" t="n">
        <v>2527</v>
      </c>
      <c r="AN1339" s="146"/>
    </row>
    <row collapsed="false" customFormat="false" customHeight="false" hidden="false" ht="15.75" outlineLevel="0" r="1340">
      <c r="A1340" s="55"/>
      <c r="B1340" s="55"/>
      <c r="C1340" s="55"/>
      <c r="D1340" s="55"/>
      <c r="E1340" s="148" t="s">
        <v>824</v>
      </c>
      <c r="F1340" s="120" t="s">
        <v>823</v>
      </c>
      <c r="G1340" s="145" t="s">
        <v>953</v>
      </c>
      <c r="H1340" s="145" t="n">
        <v>17</v>
      </c>
      <c r="I1340" s="145" t="s">
        <v>952</v>
      </c>
      <c r="J1340" s="145" t="n">
        <v>1</v>
      </c>
      <c r="K1340" s="145" t="s">
        <v>52</v>
      </c>
      <c r="L1340" s="145" t="s">
        <v>52</v>
      </c>
      <c r="M1340" s="145" t="n">
        <v>21612</v>
      </c>
      <c r="N1340" s="145" t="n">
        <v>23157</v>
      </c>
      <c r="O1340" s="145" t="n">
        <v>1879</v>
      </c>
      <c r="P1340" s="145" t="s">
        <v>319</v>
      </c>
      <c r="Q1340" s="145" t="n">
        <v>2019</v>
      </c>
      <c r="R1340" s="145" t="s">
        <v>319</v>
      </c>
      <c r="S1340" s="145" t="n">
        <v>1883</v>
      </c>
      <c r="T1340" s="145" t="s">
        <v>319</v>
      </c>
      <c r="U1340" s="145" t="n">
        <v>1924</v>
      </c>
      <c r="V1340" s="145" t="s">
        <v>319</v>
      </c>
      <c r="W1340" s="145" t="n">
        <v>1942</v>
      </c>
      <c r="X1340" s="145" t="s">
        <v>319</v>
      </c>
      <c r="Y1340" s="145" t="n">
        <v>1566</v>
      </c>
      <c r="Z1340" s="145" t="s">
        <v>319</v>
      </c>
      <c r="AA1340" s="145" t="n">
        <v>2302</v>
      </c>
      <c r="AB1340" s="145" t="s">
        <v>319</v>
      </c>
      <c r="AC1340" s="145" t="n">
        <v>1330</v>
      </c>
      <c r="AD1340" s="145" t="s">
        <v>319</v>
      </c>
      <c r="AE1340" s="145" t="n">
        <v>1757</v>
      </c>
      <c r="AF1340" s="145" t="s">
        <v>319</v>
      </c>
      <c r="AG1340" s="145" t="n">
        <v>1963</v>
      </c>
      <c r="AH1340" s="145" t="s">
        <v>319</v>
      </c>
      <c r="AI1340" s="145" t="n">
        <v>2025</v>
      </c>
      <c r="AJ1340" s="145" t="s">
        <v>319</v>
      </c>
      <c r="AK1340" s="145" t="n">
        <v>2086</v>
      </c>
      <c r="AL1340" s="145" t="s">
        <v>319</v>
      </c>
      <c r="AM1340" s="145" t="n">
        <v>22676</v>
      </c>
      <c r="AN1340" s="146"/>
    </row>
    <row collapsed="false" customFormat="false" customHeight="true" hidden="false" ht="15.75" outlineLevel="0" r="1341">
      <c r="A1341" s="55" t="n">
        <v>711</v>
      </c>
      <c r="B1341" s="55" t="n">
        <v>8707</v>
      </c>
      <c r="C1341" s="55" t="s">
        <v>820</v>
      </c>
      <c r="D1341" s="55" t="s">
        <v>751</v>
      </c>
      <c r="E1341" s="148" t="s">
        <v>822</v>
      </c>
      <c r="F1341" s="120" t="s">
        <v>823</v>
      </c>
      <c r="G1341" s="145" t="n">
        <v>0</v>
      </c>
      <c r="H1341" s="145" t="n">
        <v>0</v>
      </c>
      <c r="I1341" s="145" t="n">
        <v>0</v>
      </c>
      <c r="J1341" s="145" t="n">
        <v>0</v>
      </c>
      <c r="K1341" s="145" t="s">
        <v>52</v>
      </c>
      <c r="L1341" s="145" t="s">
        <v>52</v>
      </c>
      <c r="M1341" s="145" t="n">
        <v>28080</v>
      </c>
      <c r="N1341" s="145" t="n">
        <v>27229</v>
      </c>
      <c r="O1341" s="145" t="n">
        <v>2430</v>
      </c>
      <c r="P1341" s="145" t="s">
        <v>319</v>
      </c>
      <c r="Q1341" s="145" t="n">
        <v>2175</v>
      </c>
      <c r="R1341" s="145" t="s">
        <v>319</v>
      </c>
      <c r="S1341" s="145" t="n">
        <v>2205</v>
      </c>
      <c r="T1341" s="145" t="s">
        <v>319</v>
      </c>
      <c r="U1341" s="145" t="n">
        <v>2625</v>
      </c>
      <c r="V1341" s="145" t="s">
        <v>319</v>
      </c>
      <c r="W1341" s="145" t="n">
        <v>1980</v>
      </c>
      <c r="X1341" s="145" t="s">
        <v>319</v>
      </c>
      <c r="Y1341" s="145" t="n">
        <v>2115</v>
      </c>
      <c r="Z1341" s="145" t="s">
        <v>319</v>
      </c>
      <c r="AA1341" s="145" t="n">
        <v>1725</v>
      </c>
      <c r="AB1341" s="145" t="s">
        <v>319</v>
      </c>
      <c r="AC1341" s="145" t="n">
        <v>2055</v>
      </c>
      <c r="AD1341" s="145" t="s">
        <v>319</v>
      </c>
      <c r="AE1341" s="145" t="n">
        <v>1920</v>
      </c>
      <c r="AF1341" s="145" t="s">
        <v>319</v>
      </c>
      <c r="AG1341" s="145" t="n">
        <v>2130</v>
      </c>
      <c r="AH1341" s="145" t="s">
        <v>319</v>
      </c>
      <c r="AI1341" s="145" t="n">
        <v>2385</v>
      </c>
      <c r="AJ1341" s="145" t="s">
        <v>319</v>
      </c>
      <c r="AK1341" s="145" t="n">
        <v>2145</v>
      </c>
      <c r="AL1341" s="145" t="s">
        <v>319</v>
      </c>
      <c r="AM1341" s="145" t="n">
        <v>25890</v>
      </c>
      <c r="AN1341" s="146"/>
    </row>
    <row collapsed="false" customFormat="false" customHeight="false" hidden="false" ht="15.75" outlineLevel="0" r="1342">
      <c r="A1342" s="55"/>
      <c r="B1342" s="55"/>
      <c r="C1342" s="55"/>
      <c r="D1342" s="55"/>
      <c r="E1342" s="148" t="s">
        <v>824</v>
      </c>
      <c r="F1342" s="120" t="s">
        <v>823</v>
      </c>
      <c r="G1342" s="145" t="s">
        <v>953</v>
      </c>
      <c r="H1342" s="145" t="n">
        <v>77</v>
      </c>
      <c r="I1342" s="145" t="s">
        <v>952</v>
      </c>
      <c r="J1342" s="145" t="n">
        <v>7</v>
      </c>
      <c r="K1342" s="145" t="s">
        <v>52</v>
      </c>
      <c r="L1342" s="145" t="s">
        <v>52</v>
      </c>
      <c r="M1342" s="145" t="n">
        <v>24544</v>
      </c>
      <c r="N1342" s="145" t="n">
        <v>23612</v>
      </c>
      <c r="O1342" s="145" t="n">
        <v>2851</v>
      </c>
      <c r="P1342" s="145" t="s">
        <v>319</v>
      </c>
      <c r="Q1342" s="145" t="n">
        <v>2552</v>
      </c>
      <c r="R1342" s="145" t="s">
        <v>319</v>
      </c>
      <c r="S1342" s="145" t="n">
        <v>2015</v>
      </c>
      <c r="T1342" s="145" t="s">
        <v>319</v>
      </c>
      <c r="U1342" s="145" t="n">
        <v>2027</v>
      </c>
      <c r="V1342" s="145" t="s">
        <v>319</v>
      </c>
      <c r="W1342" s="145" t="n">
        <v>1669</v>
      </c>
      <c r="X1342" s="145" t="s">
        <v>319</v>
      </c>
      <c r="Y1342" s="145" t="n">
        <v>1071</v>
      </c>
      <c r="Z1342" s="145" t="s">
        <v>319</v>
      </c>
      <c r="AA1342" s="145" t="n">
        <v>904</v>
      </c>
      <c r="AB1342" s="145" t="s">
        <v>319</v>
      </c>
      <c r="AC1342" s="145" t="n">
        <v>1626</v>
      </c>
      <c r="AD1342" s="145" t="s">
        <v>319</v>
      </c>
      <c r="AE1342" s="145" t="n">
        <v>1563</v>
      </c>
      <c r="AF1342" s="145" t="s">
        <v>319</v>
      </c>
      <c r="AG1342" s="145" t="n">
        <v>1976</v>
      </c>
      <c r="AH1342" s="145" t="s">
        <v>319</v>
      </c>
      <c r="AI1342" s="145" t="n">
        <v>2464</v>
      </c>
      <c r="AJ1342" s="145" t="s">
        <v>319</v>
      </c>
      <c r="AK1342" s="145" t="n">
        <v>2444</v>
      </c>
      <c r="AL1342" s="145" t="s">
        <v>319</v>
      </c>
      <c r="AM1342" s="145" t="n">
        <v>23162</v>
      </c>
      <c r="AN1342" s="146"/>
    </row>
    <row collapsed="false" customFormat="false" customHeight="true" hidden="false" ht="15.75" outlineLevel="0" r="1343">
      <c r="A1343" s="55" t="n">
        <v>712</v>
      </c>
      <c r="B1343" s="55" t="n">
        <v>8708</v>
      </c>
      <c r="C1343" s="55" t="s">
        <v>820</v>
      </c>
      <c r="D1343" s="55" t="s">
        <v>751</v>
      </c>
      <c r="E1343" s="148" t="s">
        <v>822</v>
      </c>
      <c r="F1343" s="120" t="s">
        <v>823</v>
      </c>
      <c r="G1343" s="145" t="n">
        <v>0</v>
      </c>
      <c r="H1343" s="145" t="n">
        <v>0</v>
      </c>
      <c r="I1343" s="145" t="n">
        <v>0</v>
      </c>
      <c r="J1343" s="145" t="n">
        <v>0</v>
      </c>
      <c r="K1343" s="145" t="s">
        <v>52</v>
      </c>
      <c r="L1343" s="145" t="s">
        <v>52</v>
      </c>
      <c r="M1343" s="145" t="n">
        <v>14186</v>
      </c>
      <c r="N1343" s="145" t="n">
        <v>14189</v>
      </c>
      <c r="O1343" s="145" t="n">
        <v>1140</v>
      </c>
      <c r="P1343" s="145" t="s">
        <v>319</v>
      </c>
      <c r="Q1343" s="145" t="n">
        <v>1030</v>
      </c>
      <c r="R1343" s="145" t="s">
        <v>319</v>
      </c>
      <c r="S1343" s="145" t="n">
        <v>1000</v>
      </c>
      <c r="T1343" s="145" t="s">
        <v>319</v>
      </c>
      <c r="U1343" s="145" t="n">
        <v>1300</v>
      </c>
      <c r="V1343" s="145" t="s">
        <v>319</v>
      </c>
      <c r="W1343" s="145" t="n">
        <v>1060</v>
      </c>
      <c r="X1343" s="145" t="s">
        <v>319</v>
      </c>
      <c r="Y1343" s="145" t="n">
        <v>1180</v>
      </c>
      <c r="Z1343" s="145" t="s">
        <v>319</v>
      </c>
      <c r="AA1343" s="145" t="n">
        <v>910</v>
      </c>
      <c r="AB1343" s="145" t="s">
        <v>319</v>
      </c>
      <c r="AC1343" s="145" t="n">
        <v>1090</v>
      </c>
      <c r="AD1343" s="145" t="s">
        <v>319</v>
      </c>
      <c r="AE1343" s="145" t="n">
        <v>960</v>
      </c>
      <c r="AF1343" s="145" t="s">
        <v>319</v>
      </c>
      <c r="AG1343" s="145" t="n">
        <v>1020</v>
      </c>
      <c r="AH1343" s="145" t="s">
        <v>319</v>
      </c>
      <c r="AI1343" s="145" t="n">
        <v>1120</v>
      </c>
      <c r="AJ1343" s="145" t="s">
        <v>319</v>
      </c>
      <c r="AK1343" s="145" t="n">
        <v>1070</v>
      </c>
      <c r="AL1343" s="145" t="s">
        <v>319</v>
      </c>
      <c r="AM1343" s="145" t="n">
        <v>12880</v>
      </c>
      <c r="AN1343" s="146"/>
    </row>
    <row collapsed="false" customFormat="false" customHeight="false" hidden="false" ht="15.75" outlineLevel="0" r="1344">
      <c r="A1344" s="55"/>
      <c r="B1344" s="55"/>
      <c r="C1344" s="55"/>
      <c r="D1344" s="55"/>
      <c r="E1344" s="148" t="s">
        <v>824</v>
      </c>
      <c r="F1344" s="120" t="s">
        <v>823</v>
      </c>
      <c r="G1344" s="145" t="s">
        <v>953</v>
      </c>
      <c r="H1344" s="145" t="n">
        <v>44</v>
      </c>
      <c r="I1344" s="145" t="s">
        <v>952</v>
      </c>
      <c r="J1344" s="145" t="n">
        <v>4</v>
      </c>
      <c r="K1344" s="145" t="s">
        <v>52</v>
      </c>
      <c r="L1344" s="145" t="s">
        <v>52</v>
      </c>
      <c r="M1344" s="145" t="n">
        <v>16062</v>
      </c>
      <c r="N1344" s="145" t="n">
        <v>16204</v>
      </c>
      <c r="O1344" s="145" t="n">
        <v>1943</v>
      </c>
      <c r="P1344" s="145" t="s">
        <v>319</v>
      </c>
      <c r="Q1344" s="145" t="n">
        <v>1536</v>
      </c>
      <c r="R1344" s="145" t="s">
        <v>319</v>
      </c>
      <c r="S1344" s="145" t="n">
        <v>1032</v>
      </c>
      <c r="T1344" s="145" t="s">
        <v>319</v>
      </c>
      <c r="U1344" s="145" t="n">
        <v>1079</v>
      </c>
      <c r="V1344" s="145" t="s">
        <v>319</v>
      </c>
      <c r="W1344" s="145" t="n">
        <v>761</v>
      </c>
      <c r="X1344" s="145" t="s">
        <v>319</v>
      </c>
      <c r="Y1344" s="145" t="n">
        <v>738</v>
      </c>
      <c r="Z1344" s="145" t="s">
        <v>319</v>
      </c>
      <c r="AA1344" s="145" t="n">
        <v>584</v>
      </c>
      <c r="AB1344" s="145" t="s">
        <v>319</v>
      </c>
      <c r="AC1344" s="145" t="n">
        <v>806</v>
      </c>
      <c r="AD1344" s="145" t="s">
        <v>319</v>
      </c>
      <c r="AE1344" s="145" t="n">
        <v>850</v>
      </c>
      <c r="AF1344" s="145" t="s">
        <v>319</v>
      </c>
      <c r="AG1344" s="145" t="n">
        <v>1162</v>
      </c>
      <c r="AH1344" s="145" t="s">
        <v>319</v>
      </c>
      <c r="AI1344" s="145" t="n">
        <v>1462</v>
      </c>
      <c r="AJ1344" s="145" t="s">
        <v>319</v>
      </c>
      <c r="AK1344" s="145" t="n">
        <v>1556</v>
      </c>
      <c r="AL1344" s="145" t="s">
        <v>319</v>
      </c>
      <c r="AM1344" s="145" t="n">
        <v>13509</v>
      </c>
      <c r="AN1344" s="146"/>
    </row>
    <row collapsed="false" customFormat="false" customHeight="true" hidden="false" ht="15.75" outlineLevel="0" r="1345">
      <c r="A1345" s="55" t="n">
        <v>713</v>
      </c>
      <c r="B1345" s="55" t="n">
        <v>8709</v>
      </c>
      <c r="C1345" s="55" t="s">
        <v>820</v>
      </c>
      <c r="D1345" s="55" t="s">
        <v>751</v>
      </c>
      <c r="E1345" s="148" t="s">
        <v>822</v>
      </c>
      <c r="F1345" s="120" t="s">
        <v>823</v>
      </c>
      <c r="G1345" s="145" t="n">
        <v>0</v>
      </c>
      <c r="H1345" s="145" t="n">
        <v>0</v>
      </c>
      <c r="I1345" s="145" t="n">
        <v>0</v>
      </c>
      <c r="J1345" s="145" t="n">
        <v>0</v>
      </c>
      <c r="K1345" s="145" t="s">
        <v>52</v>
      </c>
      <c r="L1345" s="145" t="s">
        <v>52</v>
      </c>
      <c r="M1345" s="145" t="n">
        <v>16198</v>
      </c>
      <c r="N1345" s="145" t="n">
        <v>16543</v>
      </c>
      <c r="O1345" s="145" t="n">
        <v>1350</v>
      </c>
      <c r="P1345" s="145" t="s">
        <v>319</v>
      </c>
      <c r="Q1345" s="145" t="n">
        <v>1170</v>
      </c>
      <c r="R1345" s="145" t="s">
        <v>319</v>
      </c>
      <c r="S1345" s="145" t="n">
        <v>1150</v>
      </c>
      <c r="T1345" s="145" t="s">
        <v>319</v>
      </c>
      <c r="U1345" s="145" t="n">
        <v>1520</v>
      </c>
      <c r="V1345" s="145" t="s">
        <v>319</v>
      </c>
      <c r="W1345" s="145" t="n">
        <v>1220</v>
      </c>
      <c r="X1345" s="145" t="s">
        <v>319</v>
      </c>
      <c r="Y1345" s="145" t="n">
        <v>1300</v>
      </c>
      <c r="Z1345" s="145" t="s">
        <v>319</v>
      </c>
      <c r="AA1345" s="145" t="n">
        <v>1020</v>
      </c>
      <c r="AB1345" s="145" t="s">
        <v>319</v>
      </c>
      <c r="AC1345" s="145" t="n">
        <v>1210</v>
      </c>
      <c r="AD1345" s="145" t="s">
        <v>319</v>
      </c>
      <c r="AE1345" s="145" t="n">
        <v>1130</v>
      </c>
      <c r="AF1345" s="145" t="s">
        <v>319</v>
      </c>
      <c r="AG1345" s="145" t="n">
        <v>1170</v>
      </c>
      <c r="AH1345" s="145" t="s">
        <v>319</v>
      </c>
      <c r="AI1345" s="145" t="n">
        <v>1310</v>
      </c>
      <c r="AJ1345" s="145" t="s">
        <v>319</v>
      </c>
      <c r="AK1345" s="145" t="n">
        <v>1230</v>
      </c>
      <c r="AL1345" s="145" t="s">
        <v>319</v>
      </c>
      <c r="AM1345" s="145" t="n">
        <v>14780</v>
      </c>
      <c r="AN1345" s="146"/>
    </row>
    <row collapsed="false" customFormat="false" customHeight="false" hidden="false" ht="15.75" outlineLevel="0" r="1346">
      <c r="A1346" s="55"/>
      <c r="B1346" s="55"/>
      <c r="C1346" s="55"/>
      <c r="D1346" s="55"/>
      <c r="E1346" s="148" t="s">
        <v>824</v>
      </c>
      <c r="F1346" s="120" t="s">
        <v>823</v>
      </c>
      <c r="G1346" s="145" t="s">
        <v>953</v>
      </c>
      <c r="H1346" s="145" t="n">
        <v>44</v>
      </c>
      <c r="I1346" s="145" t="s">
        <v>952</v>
      </c>
      <c r="J1346" s="145" t="n">
        <v>4</v>
      </c>
      <c r="K1346" s="145" t="s">
        <v>52</v>
      </c>
      <c r="L1346" s="145" t="s">
        <v>52</v>
      </c>
      <c r="M1346" s="145" t="n">
        <v>23123</v>
      </c>
      <c r="N1346" s="145" t="n">
        <v>21019</v>
      </c>
      <c r="O1346" s="145" t="n">
        <v>2761</v>
      </c>
      <c r="P1346" s="145" t="s">
        <v>319</v>
      </c>
      <c r="Q1346" s="145" t="n">
        <v>2466</v>
      </c>
      <c r="R1346" s="145" t="s">
        <v>319</v>
      </c>
      <c r="S1346" s="145" t="n">
        <v>1944</v>
      </c>
      <c r="T1346" s="145" t="s">
        <v>319</v>
      </c>
      <c r="U1346" s="145" t="n">
        <v>1854</v>
      </c>
      <c r="V1346" s="145" t="s">
        <v>319</v>
      </c>
      <c r="W1346" s="145" t="n">
        <v>1554</v>
      </c>
      <c r="X1346" s="145" t="s">
        <v>319</v>
      </c>
      <c r="Y1346" s="145" t="n">
        <v>1422</v>
      </c>
      <c r="Z1346" s="145" t="s">
        <v>319</v>
      </c>
      <c r="AA1346" s="145" t="n">
        <v>1347</v>
      </c>
      <c r="AB1346" s="145" t="s">
        <v>319</v>
      </c>
      <c r="AC1346" s="145" t="n">
        <v>1725</v>
      </c>
      <c r="AD1346" s="145" t="s">
        <v>319</v>
      </c>
      <c r="AE1346" s="145" t="n">
        <v>2958</v>
      </c>
      <c r="AF1346" s="145" t="s">
        <v>319</v>
      </c>
      <c r="AG1346" s="145" t="n">
        <v>2256</v>
      </c>
      <c r="AH1346" s="145" t="s">
        <v>319</v>
      </c>
      <c r="AI1346" s="145" t="n">
        <v>128</v>
      </c>
      <c r="AJ1346" s="145" t="s">
        <v>466</v>
      </c>
      <c r="AK1346" s="145" t="n">
        <v>745</v>
      </c>
      <c r="AL1346" s="145" t="s">
        <v>466</v>
      </c>
      <c r="AM1346" s="145" t="n">
        <v>21160</v>
      </c>
      <c r="AN1346" s="146"/>
    </row>
    <row collapsed="false" customFormat="false" customHeight="true" hidden="false" ht="15.75" outlineLevel="0" r="1347">
      <c r="A1347" s="55" t="n">
        <v>714</v>
      </c>
      <c r="B1347" s="55" t="n">
        <v>8710</v>
      </c>
      <c r="C1347" s="55" t="s">
        <v>820</v>
      </c>
      <c r="D1347" s="55" t="s">
        <v>751</v>
      </c>
      <c r="E1347" s="148" t="s">
        <v>822</v>
      </c>
      <c r="F1347" s="120" t="s">
        <v>823</v>
      </c>
      <c r="G1347" s="145" t="n">
        <v>0</v>
      </c>
      <c r="H1347" s="145" t="n">
        <v>0</v>
      </c>
      <c r="I1347" s="145" t="n">
        <v>0</v>
      </c>
      <c r="J1347" s="145" t="n">
        <v>0</v>
      </c>
      <c r="K1347" s="145" t="s">
        <v>52</v>
      </c>
      <c r="L1347" s="145" t="s">
        <v>52</v>
      </c>
      <c r="M1347" s="145" t="n">
        <v>8396</v>
      </c>
      <c r="N1347" s="145" t="n">
        <v>8737</v>
      </c>
      <c r="O1347" s="145" t="n">
        <v>753</v>
      </c>
      <c r="P1347" s="145" t="s">
        <v>319</v>
      </c>
      <c r="Q1347" s="145" t="n">
        <v>709</v>
      </c>
      <c r="R1347" s="145" t="s">
        <v>319</v>
      </c>
      <c r="S1347" s="145" t="n">
        <v>675</v>
      </c>
      <c r="T1347" s="145" t="s">
        <v>319</v>
      </c>
      <c r="U1347" s="145" t="n">
        <v>862</v>
      </c>
      <c r="V1347" s="145" t="s">
        <v>319</v>
      </c>
      <c r="W1347" s="145" t="n">
        <v>666</v>
      </c>
      <c r="X1347" s="145" t="s">
        <v>319</v>
      </c>
      <c r="Y1347" s="145" t="n">
        <v>752</v>
      </c>
      <c r="Z1347" s="145" t="s">
        <v>319</v>
      </c>
      <c r="AA1347" s="145" t="n">
        <v>601</v>
      </c>
      <c r="AB1347" s="145" t="s">
        <v>319</v>
      </c>
      <c r="AC1347" s="145" t="n">
        <v>754</v>
      </c>
      <c r="AD1347" s="145" t="s">
        <v>319</v>
      </c>
      <c r="AE1347" s="145" t="n">
        <v>722</v>
      </c>
      <c r="AF1347" s="145" t="s">
        <v>319</v>
      </c>
      <c r="AG1347" s="145" t="n">
        <v>702</v>
      </c>
      <c r="AH1347" s="145" t="s">
        <v>319</v>
      </c>
      <c r="AI1347" s="145" t="n">
        <v>717</v>
      </c>
      <c r="AJ1347" s="145" t="s">
        <v>319</v>
      </c>
      <c r="AK1347" s="145" t="n">
        <v>702</v>
      </c>
      <c r="AL1347" s="145" t="s">
        <v>319</v>
      </c>
      <c r="AM1347" s="145" t="n">
        <v>8615</v>
      </c>
      <c r="AN1347" s="146"/>
    </row>
    <row collapsed="false" customFormat="false" customHeight="false" hidden="false" ht="15.75" outlineLevel="0" r="1348">
      <c r="A1348" s="55"/>
      <c r="B1348" s="55"/>
      <c r="C1348" s="55"/>
      <c r="D1348" s="55"/>
      <c r="E1348" s="148" t="s">
        <v>824</v>
      </c>
      <c r="F1348" s="120" t="s">
        <v>823</v>
      </c>
      <c r="G1348" s="145" t="s">
        <v>953</v>
      </c>
      <c r="H1348" s="145" t="n">
        <v>69</v>
      </c>
      <c r="I1348" s="145" t="s">
        <v>952</v>
      </c>
      <c r="J1348" s="145" t="n">
        <v>3</v>
      </c>
      <c r="K1348" s="145" t="s">
        <v>52</v>
      </c>
      <c r="L1348" s="145" t="s">
        <v>52</v>
      </c>
      <c r="M1348" s="145" t="n">
        <v>30574</v>
      </c>
      <c r="N1348" s="145" t="n">
        <v>29420</v>
      </c>
      <c r="O1348" s="145" t="n">
        <v>2653</v>
      </c>
      <c r="P1348" s="145" t="s">
        <v>319</v>
      </c>
      <c r="Q1348" s="145" t="n">
        <v>2330</v>
      </c>
      <c r="R1348" s="145" t="s">
        <v>319</v>
      </c>
      <c r="S1348" s="145" t="n">
        <v>2150</v>
      </c>
      <c r="T1348" s="145" t="s">
        <v>319</v>
      </c>
      <c r="U1348" s="145" t="n">
        <v>2878</v>
      </c>
      <c r="V1348" s="145" t="s">
        <v>319</v>
      </c>
      <c r="W1348" s="145" t="n">
        <v>2194</v>
      </c>
      <c r="X1348" s="145" t="s">
        <v>319</v>
      </c>
      <c r="Y1348" s="145" t="n">
        <v>2356</v>
      </c>
      <c r="Z1348" s="145" t="s">
        <v>319</v>
      </c>
      <c r="AA1348" s="145" t="n">
        <v>1977</v>
      </c>
      <c r="AB1348" s="145" t="s">
        <v>319</v>
      </c>
      <c r="AC1348" s="145" t="n">
        <v>2022</v>
      </c>
      <c r="AD1348" s="145" t="s">
        <v>319</v>
      </c>
      <c r="AE1348" s="145" t="n">
        <v>2112</v>
      </c>
      <c r="AF1348" s="145" t="s">
        <v>319</v>
      </c>
      <c r="AG1348" s="145" t="n">
        <v>2129</v>
      </c>
      <c r="AH1348" s="145" t="s">
        <v>319</v>
      </c>
      <c r="AI1348" s="145" t="n">
        <v>2390</v>
      </c>
      <c r="AJ1348" s="145" t="s">
        <v>319</v>
      </c>
      <c r="AK1348" s="145" t="n">
        <v>2204</v>
      </c>
      <c r="AL1348" s="145" t="s">
        <v>319</v>
      </c>
      <c r="AM1348" s="145" t="n">
        <v>27395</v>
      </c>
      <c r="AN1348" s="146"/>
    </row>
    <row collapsed="false" customFormat="false" customHeight="true" hidden="false" ht="15.75" outlineLevel="0" r="1349">
      <c r="A1349" s="55" t="n">
        <v>715</v>
      </c>
      <c r="B1349" s="55" t="n">
        <v>8711</v>
      </c>
      <c r="C1349" s="55" t="s">
        <v>820</v>
      </c>
      <c r="D1349" s="55" t="s">
        <v>751</v>
      </c>
      <c r="E1349" s="148" t="s">
        <v>822</v>
      </c>
      <c r="F1349" s="120" t="s">
        <v>823</v>
      </c>
      <c r="G1349" s="145" t="n">
        <v>0</v>
      </c>
      <c r="H1349" s="145" t="n">
        <v>0</v>
      </c>
      <c r="I1349" s="145" t="n">
        <v>0</v>
      </c>
      <c r="J1349" s="145" t="n">
        <v>0</v>
      </c>
      <c r="K1349" s="145" t="s">
        <v>52</v>
      </c>
      <c r="L1349" s="145" t="s">
        <v>52</v>
      </c>
      <c r="M1349" s="145" t="n">
        <v>6655</v>
      </c>
      <c r="N1349" s="145" t="n">
        <v>6429</v>
      </c>
      <c r="O1349" s="145" t="n">
        <v>564</v>
      </c>
      <c r="P1349" s="145" t="s">
        <v>319</v>
      </c>
      <c r="Q1349" s="145" t="n">
        <v>527</v>
      </c>
      <c r="R1349" s="145" t="s">
        <v>319</v>
      </c>
      <c r="S1349" s="145" t="n">
        <v>496</v>
      </c>
      <c r="T1349" s="145" t="s">
        <v>319</v>
      </c>
      <c r="U1349" s="145" t="n">
        <v>662</v>
      </c>
      <c r="V1349" s="145" t="s">
        <v>319</v>
      </c>
      <c r="W1349" s="145" t="n">
        <v>531</v>
      </c>
      <c r="X1349" s="145" t="s">
        <v>319</v>
      </c>
      <c r="Y1349" s="145" t="n">
        <v>583</v>
      </c>
      <c r="Z1349" s="145" t="s">
        <v>319</v>
      </c>
      <c r="AA1349" s="145" t="n">
        <v>492</v>
      </c>
      <c r="AB1349" s="145" t="s">
        <v>319</v>
      </c>
      <c r="AC1349" s="145" t="n">
        <v>577</v>
      </c>
      <c r="AD1349" s="145" t="s">
        <v>319</v>
      </c>
      <c r="AE1349" s="145" t="n">
        <v>533</v>
      </c>
      <c r="AF1349" s="145" t="s">
        <v>319</v>
      </c>
      <c r="AG1349" s="145" t="n">
        <v>555</v>
      </c>
      <c r="AH1349" s="145" t="s">
        <v>319</v>
      </c>
      <c r="AI1349" s="145" t="n">
        <v>583</v>
      </c>
      <c r="AJ1349" s="145" t="s">
        <v>319</v>
      </c>
      <c r="AK1349" s="145" t="n">
        <v>515</v>
      </c>
      <c r="AL1349" s="145" t="s">
        <v>319</v>
      </c>
      <c r="AM1349" s="145" t="n">
        <v>6618</v>
      </c>
      <c r="AN1349" s="146"/>
    </row>
    <row collapsed="false" customFormat="false" customHeight="false" hidden="false" ht="15.75" outlineLevel="0" r="1350">
      <c r="A1350" s="55"/>
      <c r="B1350" s="55"/>
      <c r="C1350" s="55"/>
      <c r="D1350" s="55"/>
      <c r="E1350" s="148" t="s">
        <v>824</v>
      </c>
      <c r="F1350" s="120" t="s">
        <v>823</v>
      </c>
      <c r="G1350" s="145" t="s">
        <v>953</v>
      </c>
      <c r="H1350" s="145" t="n">
        <v>44</v>
      </c>
      <c r="I1350" s="145" t="s">
        <v>952</v>
      </c>
      <c r="J1350" s="145" t="n">
        <v>2</v>
      </c>
      <c r="K1350" s="145" t="s">
        <v>52</v>
      </c>
      <c r="L1350" s="145" t="s">
        <v>52</v>
      </c>
      <c r="M1350" s="145" t="n">
        <v>20931</v>
      </c>
      <c r="N1350" s="145" t="n">
        <v>21176</v>
      </c>
      <c r="O1350" s="145" t="n">
        <v>2472</v>
      </c>
      <c r="P1350" s="145" t="s">
        <v>319</v>
      </c>
      <c r="Q1350" s="145" t="n">
        <v>2041</v>
      </c>
      <c r="R1350" s="145" t="s">
        <v>319</v>
      </c>
      <c r="S1350" s="145" t="n">
        <v>1651</v>
      </c>
      <c r="T1350" s="145" t="s">
        <v>319</v>
      </c>
      <c r="U1350" s="145" t="n">
        <v>2171</v>
      </c>
      <c r="V1350" s="145" t="s">
        <v>319</v>
      </c>
      <c r="W1350" s="145" t="n">
        <v>1636</v>
      </c>
      <c r="X1350" s="145" t="s">
        <v>319</v>
      </c>
      <c r="Y1350" s="145" t="n">
        <v>1214</v>
      </c>
      <c r="Z1350" s="145" t="s">
        <v>319</v>
      </c>
      <c r="AA1350" s="145" t="n">
        <v>1414</v>
      </c>
      <c r="AB1350" s="145" t="s">
        <v>319</v>
      </c>
      <c r="AC1350" s="145" t="n">
        <v>1266</v>
      </c>
      <c r="AD1350" s="145" t="s">
        <v>319</v>
      </c>
      <c r="AE1350" s="145" t="n">
        <v>1303</v>
      </c>
      <c r="AF1350" s="145" t="s">
        <v>319</v>
      </c>
      <c r="AG1350" s="145" t="n">
        <v>1850</v>
      </c>
      <c r="AH1350" s="145" t="s">
        <v>319</v>
      </c>
      <c r="AI1350" s="145" t="n">
        <v>2040</v>
      </c>
      <c r="AJ1350" s="145" t="s">
        <v>319</v>
      </c>
      <c r="AK1350" s="145" t="n">
        <v>1928</v>
      </c>
      <c r="AL1350" s="145" t="s">
        <v>319</v>
      </c>
      <c r="AM1350" s="145" t="n">
        <v>20986</v>
      </c>
      <c r="AN1350" s="146"/>
    </row>
    <row collapsed="false" customFormat="false" customHeight="true" hidden="false" ht="15.75" outlineLevel="0" r="1351">
      <c r="A1351" s="55" t="n">
        <v>716</v>
      </c>
      <c r="B1351" s="55" t="n">
        <v>8712</v>
      </c>
      <c r="C1351" s="55" t="s">
        <v>820</v>
      </c>
      <c r="D1351" s="55" t="s">
        <v>751</v>
      </c>
      <c r="E1351" s="148" t="s">
        <v>822</v>
      </c>
      <c r="F1351" s="120" t="s">
        <v>823</v>
      </c>
      <c r="G1351" s="145" t="n">
        <v>0</v>
      </c>
      <c r="H1351" s="145" t="n">
        <v>0</v>
      </c>
      <c r="I1351" s="145" t="n">
        <v>0</v>
      </c>
      <c r="J1351" s="145" t="n">
        <v>0</v>
      </c>
      <c r="K1351" s="145" t="s">
        <v>52</v>
      </c>
      <c r="L1351" s="145" t="s">
        <v>52</v>
      </c>
      <c r="M1351" s="145" t="n">
        <v>8667</v>
      </c>
      <c r="N1351" s="145" t="n">
        <v>8265</v>
      </c>
      <c r="O1351" s="145" t="n">
        <v>681</v>
      </c>
      <c r="P1351" s="145" t="s">
        <v>319</v>
      </c>
      <c r="Q1351" s="145" t="n">
        <v>647</v>
      </c>
      <c r="R1351" s="145" t="s">
        <v>319</v>
      </c>
      <c r="S1351" s="145" t="n">
        <v>630</v>
      </c>
      <c r="T1351" s="145" t="s">
        <v>319</v>
      </c>
      <c r="U1351" s="145" t="n">
        <v>842</v>
      </c>
      <c r="V1351" s="145" t="s">
        <v>319</v>
      </c>
      <c r="W1351" s="145" t="n">
        <v>693</v>
      </c>
      <c r="X1351" s="145" t="s">
        <v>319</v>
      </c>
      <c r="Y1351" s="145" t="n">
        <v>749</v>
      </c>
      <c r="Z1351" s="145" t="s">
        <v>319</v>
      </c>
      <c r="AA1351" s="145" t="n">
        <v>603</v>
      </c>
      <c r="AB1351" s="145" t="s">
        <v>319</v>
      </c>
      <c r="AC1351" s="145" t="n">
        <v>730</v>
      </c>
      <c r="AD1351" s="145" t="s">
        <v>319</v>
      </c>
      <c r="AE1351" s="145" t="n">
        <v>649</v>
      </c>
      <c r="AF1351" s="145" t="s">
        <v>319</v>
      </c>
      <c r="AG1351" s="145" t="n">
        <v>674</v>
      </c>
      <c r="AH1351" s="145" t="s">
        <v>319</v>
      </c>
      <c r="AI1351" s="145" t="n">
        <v>772</v>
      </c>
      <c r="AJ1351" s="145" t="s">
        <v>319</v>
      </c>
      <c r="AK1351" s="145" t="n">
        <v>713</v>
      </c>
      <c r="AL1351" s="145" t="s">
        <v>319</v>
      </c>
      <c r="AM1351" s="145" t="n">
        <v>8383</v>
      </c>
      <c r="AN1351" s="146"/>
    </row>
    <row collapsed="false" customFormat="false" customHeight="false" hidden="false" ht="15.75" outlineLevel="0" r="1352">
      <c r="A1352" s="55"/>
      <c r="B1352" s="55"/>
      <c r="C1352" s="55"/>
      <c r="D1352" s="55"/>
      <c r="E1352" s="148" t="s">
        <v>824</v>
      </c>
      <c r="F1352" s="120" t="s">
        <v>823</v>
      </c>
      <c r="G1352" s="145" t="s">
        <v>953</v>
      </c>
      <c r="H1352" s="145" t="n">
        <v>63</v>
      </c>
      <c r="I1352" s="145" t="s">
        <v>952</v>
      </c>
      <c r="J1352" s="145" t="n">
        <v>3</v>
      </c>
      <c r="K1352" s="145" t="s">
        <v>52</v>
      </c>
      <c r="L1352" s="145" t="s">
        <v>52</v>
      </c>
      <c r="M1352" s="145" t="n">
        <v>21235</v>
      </c>
      <c r="N1352" s="145" t="n">
        <v>21307</v>
      </c>
      <c r="O1352" s="145" t="n">
        <v>1897</v>
      </c>
      <c r="P1352" s="145" t="s">
        <v>319</v>
      </c>
      <c r="Q1352" s="145" t="n">
        <v>1613</v>
      </c>
      <c r="R1352" s="145" t="s">
        <v>319</v>
      </c>
      <c r="S1352" s="145" t="n">
        <v>1610</v>
      </c>
      <c r="T1352" s="145" t="s">
        <v>319</v>
      </c>
      <c r="U1352" s="145" t="n">
        <v>1979</v>
      </c>
      <c r="V1352" s="145" t="s">
        <v>319</v>
      </c>
      <c r="W1352" s="145" t="n">
        <v>1493</v>
      </c>
      <c r="X1352" s="145" t="s">
        <v>319</v>
      </c>
      <c r="Y1352" s="145" t="n">
        <v>1418</v>
      </c>
      <c r="Z1352" s="145" t="s">
        <v>319</v>
      </c>
      <c r="AA1352" s="145" t="n">
        <v>1202</v>
      </c>
      <c r="AB1352" s="145" t="s">
        <v>319</v>
      </c>
      <c r="AC1352" s="145" t="n">
        <v>1547</v>
      </c>
      <c r="AD1352" s="145" t="s">
        <v>319</v>
      </c>
      <c r="AE1352" s="145" t="n">
        <v>1472</v>
      </c>
      <c r="AF1352" s="145" t="s">
        <v>319</v>
      </c>
      <c r="AG1352" s="145" t="n">
        <v>1627</v>
      </c>
      <c r="AH1352" s="145" t="s">
        <v>319</v>
      </c>
      <c r="AI1352" s="145" t="n">
        <v>1890</v>
      </c>
      <c r="AJ1352" s="145" t="s">
        <v>319</v>
      </c>
      <c r="AK1352" s="145" t="n">
        <v>1700</v>
      </c>
      <c r="AL1352" s="145" t="s">
        <v>319</v>
      </c>
      <c r="AM1352" s="145" t="n">
        <v>19448</v>
      </c>
      <c r="AN1352" s="146"/>
    </row>
    <row collapsed="false" customFormat="false" customHeight="true" hidden="false" ht="15.75" outlineLevel="0" r="1353">
      <c r="A1353" s="55" t="n">
        <v>717</v>
      </c>
      <c r="B1353" s="55" t="n">
        <v>8713</v>
      </c>
      <c r="C1353" s="55" t="s">
        <v>820</v>
      </c>
      <c r="D1353" s="55" t="s">
        <v>751</v>
      </c>
      <c r="E1353" s="148" t="s">
        <v>822</v>
      </c>
      <c r="F1353" s="120" t="s">
        <v>823</v>
      </c>
      <c r="G1353" s="145" t="n">
        <v>0</v>
      </c>
      <c r="H1353" s="145" t="n">
        <v>0</v>
      </c>
      <c r="I1353" s="145" t="n">
        <v>0</v>
      </c>
      <c r="J1353" s="145" t="n">
        <v>0</v>
      </c>
      <c r="K1353" s="145" t="s">
        <v>52</v>
      </c>
      <c r="L1353" s="145" t="s">
        <v>52</v>
      </c>
      <c r="M1353" s="145" t="n">
        <v>11263</v>
      </c>
      <c r="N1353" s="145" t="n">
        <v>10728</v>
      </c>
      <c r="O1353" s="145" t="n">
        <v>864</v>
      </c>
      <c r="P1353" s="145" t="s">
        <v>319</v>
      </c>
      <c r="Q1353" s="145" t="n">
        <v>760</v>
      </c>
      <c r="R1353" s="145" t="s">
        <v>319</v>
      </c>
      <c r="S1353" s="145" t="n">
        <v>807</v>
      </c>
      <c r="T1353" s="145" t="s">
        <v>319</v>
      </c>
      <c r="U1353" s="145" t="n">
        <v>1097</v>
      </c>
      <c r="V1353" s="145" t="s">
        <v>319</v>
      </c>
      <c r="W1353" s="145" t="n">
        <v>797</v>
      </c>
      <c r="X1353" s="145" t="s">
        <v>319</v>
      </c>
      <c r="Y1353" s="145" t="n">
        <v>920</v>
      </c>
      <c r="Z1353" s="145" t="s">
        <v>319</v>
      </c>
      <c r="AA1353" s="145" t="n">
        <v>804</v>
      </c>
      <c r="AB1353" s="145" t="s">
        <v>319</v>
      </c>
      <c r="AC1353" s="145" t="n">
        <v>944</v>
      </c>
      <c r="AD1353" s="145" t="s">
        <v>319</v>
      </c>
      <c r="AE1353" s="145" t="n">
        <v>809</v>
      </c>
      <c r="AF1353" s="145" t="s">
        <v>319</v>
      </c>
      <c r="AG1353" s="145" t="n">
        <v>836</v>
      </c>
      <c r="AH1353" s="145" t="s">
        <v>319</v>
      </c>
      <c r="AI1353" s="145" t="n">
        <v>861</v>
      </c>
      <c r="AJ1353" s="145" t="s">
        <v>319</v>
      </c>
      <c r="AK1353" s="145" t="n">
        <v>779</v>
      </c>
      <c r="AL1353" s="145" t="s">
        <v>319</v>
      </c>
      <c r="AM1353" s="145" t="n">
        <v>10278</v>
      </c>
      <c r="AN1353" s="146"/>
    </row>
    <row collapsed="false" customFormat="false" customHeight="false" hidden="false" ht="15.75" outlineLevel="0" r="1354">
      <c r="A1354" s="55"/>
      <c r="B1354" s="55"/>
      <c r="C1354" s="55"/>
      <c r="D1354" s="55"/>
      <c r="E1354" s="148" t="s">
        <v>824</v>
      </c>
      <c r="F1354" s="120" t="s">
        <v>823</v>
      </c>
      <c r="G1354" s="145" t="s">
        <v>953</v>
      </c>
      <c r="H1354" s="145" t="n">
        <v>57</v>
      </c>
      <c r="I1354" s="145" t="s">
        <v>952</v>
      </c>
      <c r="J1354" s="145" t="n">
        <v>3</v>
      </c>
      <c r="K1354" s="145" t="s">
        <v>52</v>
      </c>
      <c r="L1354" s="145" t="s">
        <v>52</v>
      </c>
      <c r="M1354" s="145" t="n">
        <v>33305</v>
      </c>
      <c r="N1354" s="145" t="n">
        <v>31964</v>
      </c>
      <c r="O1354" s="145" t="n">
        <v>3300</v>
      </c>
      <c r="P1354" s="145" t="s">
        <v>319</v>
      </c>
      <c r="Q1354" s="145" t="n">
        <v>2260</v>
      </c>
      <c r="R1354" s="145" t="s">
        <v>319</v>
      </c>
      <c r="S1354" s="145" t="n">
        <v>2102</v>
      </c>
      <c r="T1354" s="145" t="s">
        <v>319</v>
      </c>
      <c r="U1354" s="145" t="n">
        <v>2883</v>
      </c>
      <c r="V1354" s="145" t="s">
        <v>319</v>
      </c>
      <c r="W1354" s="145" t="n">
        <v>1885</v>
      </c>
      <c r="X1354" s="145" t="s">
        <v>319</v>
      </c>
      <c r="Y1354" s="145" t="n">
        <v>1656</v>
      </c>
      <c r="Z1354" s="145" t="s">
        <v>319</v>
      </c>
      <c r="AA1354" s="145" t="n">
        <v>1411</v>
      </c>
      <c r="AB1354" s="145" t="s">
        <v>319</v>
      </c>
      <c r="AC1354" s="145" t="n">
        <v>1986</v>
      </c>
      <c r="AD1354" s="145" t="s">
        <v>319</v>
      </c>
      <c r="AE1354" s="145" t="n">
        <v>1563</v>
      </c>
      <c r="AF1354" s="145" t="s">
        <v>319</v>
      </c>
      <c r="AG1354" s="145" t="n">
        <v>2227</v>
      </c>
      <c r="AH1354" s="145" t="s">
        <v>319</v>
      </c>
      <c r="AI1354" s="145" t="n">
        <v>2437</v>
      </c>
      <c r="AJ1354" s="145" t="s">
        <v>319</v>
      </c>
      <c r="AK1354" s="145" t="n">
        <v>2466</v>
      </c>
      <c r="AL1354" s="145" t="s">
        <v>319</v>
      </c>
      <c r="AM1354" s="145" t="n">
        <v>26176</v>
      </c>
      <c r="AN1354" s="146"/>
    </row>
    <row collapsed="false" customFormat="false" customHeight="true" hidden="false" ht="15.75" outlineLevel="0" r="1355">
      <c r="A1355" s="55" t="n">
        <v>718</v>
      </c>
      <c r="B1355" s="55" t="n">
        <v>8714</v>
      </c>
      <c r="C1355" s="55" t="s">
        <v>820</v>
      </c>
      <c r="D1355" s="55" t="s">
        <v>751</v>
      </c>
      <c r="E1355" s="148" t="s">
        <v>822</v>
      </c>
      <c r="F1355" s="120" t="s">
        <v>823</v>
      </c>
      <c r="G1355" s="145" t="n">
        <v>0</v>
      </c>
      <c r="H1355" s="145" t="n">
        <v>0</v>
      </c>
      <c r="I1355" s="145" t="n">
        <v>0</v>
      </c>
      <c r="J1355" s="145" t="n">
        <v>0</v>
      </c>
      <c r="K1355" s="145" t="s">
        <v>52</v>
      </c>
      <c r="L1355" s="145" t="s">
        <v>52</v>
      </c>
      <c r="M1355" s="145" t="n">
        <v>12290</v>
      </c>
      <c r="N1355" s="145" t="n">
        <v>12182</v>
      </c>
      <c r="O1355" s="145" t="n">
        <v>1066</v>
      </c>
      <c r="P1355" s="145" t="s">
        <v>319</v>
      </c>
      <c r="Q1355" s="145" t="n">
        <v>1001</v>
      </c>
      <c r="R1355" s="145" t="s">
        <v>319</v>
      </c>
      <c r="S1355" s="145" t="n">
        <v>956</v>
      </c>
      <c r="T1355" s="145" t="s">
        <v>319</v>
      </c>
      <c r="U1355" s="145" t="n">
        <v>1220</v>
      </c>
      <c r="V1355" s="145" t="s">
        <v>319</v>
      </c>
      <c r="W1355" s="145" t="n">
        <v>947</v>
      </c>
      <c r="X1355" s="145" t="s">
        <v>319</v>
      </c>
      <c r="Y1355" s="145" t="n">
        <v>1111</v>
      </c>
      <c r="Z1355" s="145" t="s">
        <v>319</v>
      </c>
      <c r="AA1355" s="145" t="n">
        <v>922</v>
      </c>
      <c r="AB1355" s="145" t="s">
        <v>319</v>
      </c>
      <c r="AC1355" s="145" t="n">
        <v>1073</v>
      </c>
      <c r="AD1355" s="145" t="s">
        <v>319</v>
      </c>
      <c r="AE1355" s="145" t="n">
        <v>933</v>
      </c>
      <c r="AF1355" s="145" t="s">
        <v>319</v>
      </c>
      <c r="AG1355" s="145" t="n">
        <v>957</v>
      </c>
      <c r="AH1355" s="145" t="s">
        <v>319</v>
      </c>
      <c r="AI1355" s="145" t="n">
        <v>1027</v>
      </c>
      <c r="AJ1355" s="145" t="s">
        <v>319</v>
      </c>
      <c r="AK1355" s="145" t="n">
        <v>915</v>
      </c>
      <c r="AL1355" s="145" t="s">
        <v>319</v>
      </c>
      <c r="AM1355" s="145" t="n">
        <v>12128</v>
      </c>
      <c r="AN1355" s="146"/>
    </row>
    <row collapsed="false" customFormat="false" customHeight="false" hidden="false" ht="15.75" outlineLevel="0" r="1356">
      <c r="A1356" s="55"/>
      <c r="B1356" s="55"/>
      <c r="C1356" s="55"/>
      <c r="D1356" s="55"/>
      <c r="E1356" s="148" t="s">
        <v>824</v>
      </c>
      <c r="F1356" s="120" t="s">
        <v>823</v>
      </c>
      <c r="G1356" s="145" t="s">
        <v>953</v>
      </c>
      <c r="H1356" s="145" t="n">
        <v>63</v>
      </c>
      <c r="I1356" s="145" t="s">
        <v>952</v>
      </c>
      <c r="J1356" s="145" t="n">
        <v>3</v>
      </c>
      <c r="K1356" s="145" t="s">
        <v>52</v>
      </c>
      <c r="L1356" s="145" t="s">
        <v>52</v>
      </c>
      <c r="M1356" s="145" t="n">
        <v>27255</v>
      </c>
      <c r="N1356" s="145" t="n">
        <v>24492</v>
      </c>
      <c r="O1356" s="145" t="n">
        <v>2562</v>
      </c>
      <c r="P1356" s="145" t="s">
        <v>319</v>
      </c>
      <c r="Q1356" s="145" t="n">
        <v>2080</v>
      </c>
      <c r="R1356" s="145" t="s">
        <v>319</v>
      </c>
      <c r="S1356" s="145" t="n">
        <v>1847</v>
      </c>
      <c r="T1356" s="145" t="s">
        <v>319</v>
      </c>
      <c r="U1356" s="145" t="n">
        <v>2171</v>
      </c>
      <c r="V1356" s="145" t="s">
        <v>319</v>
      </c>
      <c r="W1356" s="145" t="n">
        <v>1477</v>
      </c>
      <c r="X1356" s="145" t="s">
        <v>319</v>
      </c>
      <c r="Y1356" s="145" t="n">
        <v>1555</v>
      </c>
      <c r="Z1356" s="145" t="s">
        <v>319</v>
      </c>
      <c r="AA1356" s="145" t="n">
        <v>1075</v>
      </c>
      <c r="AB1356" s="145" t="s">
        <v>319</v>
      </c>
      <c r="AC1356" s="145" t="n">
        <v>1331</v>
      </c>
      <c r="AD1356" s="145" t="s">
        <v>319</v>
      </c>
      <c r="AE1356" s="145" t="n">
        <v>1507</v>
      </c>
      <c r="AF1356" s="145" t="s">
        <v>319</v>
      </c>
      <c r="AG1356" s="145" t="n">
        <v>1968</v>
      </c>
      <c r="AH1356" s="145" t="s">
        <v>319</v>
      </c>
      <c r="AI1356" s="145" t="n">
        <v>2218</v>
      </c>
      <c r="AJ1356" s="145" t="s">
        <v>319</v>
      </c>
      <c r="AK1356" s="145" t="n">
        <v>2288</v>
      </c>
      <c r="AL1356" s="145" t="s">
        <v>319</v>
      </c>
      <c r="AM1356" s="145" t="n">
        <v>22079</v>
      </c>
      <c r="AN1356" s="146"/>
    </row>
    <row collapsed="false" customFormat="false" customHeight="true" hidden="false" ht="15.75" outlineLevel="0" r="1357">
      <c r="A1357" s="55" t="n">
        <v>719</v>
      </c>
      <c r="B1357" s="55" t="n">
        <v>8715</v>
      </c>
      <c r="C1357" s="55" t="s">
        <v>820</v>
      </c>
      <c r="D1357" s="55" t="s">
        <v>751</v>
      </c>
      <c r="E1357" s="148" t="s">
        <v>822</v>
      </c>
      <c r="F1357" s="120" t="s">
        <v>823</v>
      </c>
      <c r="G1357" s="145" t="n">
        <v>0</v>
      </c>
      <c r="H1357" s="145" t="n">
        <v>0</v>
      </c>
      <c r="I1357" s="145" t="n">
        <v>0</v>
      </c>
      <c r="J1357" s="145" t="n">
        <v>0</v>
      </c>
      <c r="K1357" s="145" t="s">
        <v>52</v>
      </c>
      <c r="L1357" s="145" t="s">
        <v>52</v>
      </c>
      <c r="M1357" s="145" t="n">
        <v>18250</v>
      </c>
      <c r="N1357" s="145" t="n">
        <v>17819</v>
      </c>
      <c r="O1357" s="145" t="n">
        <v>1499</v>
      </c>
      <c r="P1357" s="145" t="s">
        <v>319</v>
      </c>
      <c r="Q1357" s="145" t="n">
        <v>1366</v>
      </c>
      <c r="R1357" s="145" t="s">
        <v>319</v>
      </c>
      <c r="S1357" s="145" t="n">
        <v>1374</v>
      </c>
      <c r="T1357" s="145" t="s">
        <v>319</v>
      </c>
      <c r="U1357" s="145" t="n">
        <v>1793</v>
      </c>
      <c r="V1357" s="145" t="s">
        <v>319</v>
      </c>
      <c r="W1357" s="145" t="n">
        <v>1474</v>
      </c>
      <c r="X1357" s="145" t="s">
        <v>319</v>
      </c>
      <c r="Y1357" s="145" t="n">
        <v>1652</v>
      </c>
      <c r="Z1357" s="145" t="s">
        <v>319</v>
      </c>
      <c r="AA1357" s="145" t="n">
        <v>1251</v>
      </c>
      <c r="AB1357" s="145" t="s">
        <v>319</v>
      </c>
      <c r="AC1357" s="145" t="n">
        <v>1889</v>
      </c>
      <c r="AD1357" s="145" t="s">
        <v>319</v>
      </c>
      <c r="AE1357" s="145" t="n">
        <v>1582</v>
      </c>
      <c r="AF1357" s="145" t="s">
        <v>319</v>
      </c>
      <c r="AG1357" s="145" t="n">
        <v>1613</v>
      </c>
      <c r="AH1357" s="145" t="s">
        <v>319</v>
      </c>
      <c r="AI1357" s="145" t="n">
        <v>1767</v>
      </c>
      <c r="AJ1357" s="145" t="s">
        <v>319</v>
      </c>
      <c r="AK1357" s="145" t="n">
        <v>1485</v>
      </c>
      <c r="AL1357" s="145" t="s">
        <v>319</v>
      </c>
      <c r="AM1357" s="145" t="n">
        <v>18745</v>
      </c>
      <c r="AN1357" s="146"/>
    </row>
    <row collapsed="false" customFormat="false" customHeight="false" hidden="false" ht="15.75" outlineLevel="0" r="1358">
      <c r="A1358" s="55"/>
      <c r="B1358" s="55"/>
      <c r="C1358" s="55"/>
      <c r="D1358" s="55"/>
      <c r="E1358" s="148" t="s">
        <v>824</v>
      </c>
      <c r="F1358" s="120" t="s">
        <v>823</v>
      </c>
      <c r="G1358" s="145" t="s">
        <v>953</v>
      </c>
      <c r="H1358" s="145" t="n">
        <v>77</v>
      </c>
      <c r="I1358" s="145" t="s">
        <v>952</v>
      </c>
      <c r="J1358" s="145" t="n">
        <v>7</v>
      </c>
      <c r="K1358" s="145" t="s">
        <v>52</v>
      </c>
      <c r="L1358" s="145" t="s">
        <v>52</v>
      </c>
      <c r="M1358" s="145" t="n">
        <v>27148</v>
      </c>
      <c r="N1358" s="145" t="n">
        <v>26984</v>
      </c>
      <c r="O1358" s="145" t="n">
        <v>3516</v>
      </c>
      <c r="P1358" s="145" t="s">
        <v>319</v>
      </c>
      <c r="Q1358" s="145" t="n">
        <v>2973</v>
      </c>
      <c r="R1358" s="145" t="s">
        <v>319</v>
      </c>
      <c r="S1358" s="145" t="n">
        <v>2347</v>
      </c>
      <c r="T1358" s="145" t="s">
        <v>319</v>
      </c>
      <c r="U1358" s="145" t="n">
        <v>2507</v>
      </c>
      <c r="V1358" s="145" t="s">
        <v>319</v>
      </c>
      <c r="W1358" s="145" t="n">
        <v>1609</v>
      </c>
      <c r="X1358" s="145" t="s">
        <v>319</v>
      </c>
      <c r="Y1358" s="145" t="n">
        <v>1082</v>
      </c>
      <c r="Z1358" s="145" t="s">
        <v>319</v>
      </c>
      <c r="AA1358" s="145" t="n">
        <v>1249</v>
      </c>
      <c r="AB1358" s="145" t="s">
        <v>319</v>
      </c>
      <c r="AC1358" s="145" t="n">
        <v>1319</v>
      </c>
      <c r="AD1358" s="145" t="s">
        <v>319</v>
      </c>
      <c r="AE1358" s="145" t="n">
        <v>1869</v>
      </c>
      <c r="AF1358" s="145" t="s">
        <v>319</v>
      </c>
      <c r="AG1358" s="145" t="n">
        <v>2684</v>
      </c>
      <c r="AH1358" s="145" t="s">
        <v>319</v>
      </c>
      <c r="AI1358" s="145" t="n">
        <v>3069</v>
      </c>
      <c r="AJ1358" s="145" t="s">
        <v>319</v>
      </c>
      <c r="AK1358" s="145" t="n">
        <v>3137</v>
      </c>
      <c r="AL1358" s="145" t="s">
        <v>319</v>
      </c>
      <c r="AM1358" s="145" t="n">
        <v>27361</v>
      </c>
      <c r="AN1358" s="146"/>
    </row>
    <row collapsed="false" customFormat="false" customHeight="true" hidden="false" ht="15.75" outlineLevel="0" r="1359">
      <c r="A1359" s="55" t="n">
        <v>720</v>
      </c>
      <c r="B1359" s="55" t="n">
        <v>8716</v>
      </c>
      <c r="C1359" s="55" t="s">
        <v>820</v>
      </c>
      <c r="D1359" s="55" t="s">
        <v>751</v>
      </c>
      <c r="E1359" s="148" t="s">
        <v>822</v>
      </c>
      <c r="F1359" s="120" t="s">
        <v>823</v>
      </c>
      <c r="G1359" s="145" t="n">
        <v>0</v>
      </c>
      <c r="H1359" s="145" t="n">
        <v>0</v>
      </c>
      <c r="I1359" s="145" t="n">
        <v>0</v>
      </c>
      <c r="J1359" s="145" t="n">
        <v>0</v>
      </c>
      <c r="K1359" s="145" t="s">
        <v>52</v>
      </c>
      <c r="L1359" s="145" t="s">
        <v>52</v>
      </c>
      <c r="M1359" s="145" t="n">
        <v>29692</v>
      </c>
      <c r="N1359" s="145" t="n">
        <v>31892</v>
      </c>
      <c r="O1359" s="145" t="n">
        <v>1466</v>
      </c>
      <c r="P1359" s="145" t="s">
        <v>319</v>
      </c>
      <c r="Q1359" s="145" t="n">
        <v>1758</v>
      </c>
      <c r="R1359" s="145" t="s">
        <v>319</v>
      </c>
      <c r="S1359" s="145" t="n">
        <v>1585</v>
      </c>
      <c r="T1359" s="145" t="s">
        <v>319</v>
      </c>
      <c r="U1359" s="145" t="n">
        <v>2012</v>
      </c>
      <c r="V1359" s="145" t="s">
        <v>319</v>
      </c>
      <c r="W1359" s="145" t="n">
        <v>1147</v>
      </c>
      <c r="X1359" s="145" t="s">
        <v>319</v>
      </c>
      <c r="Y1359" s="145" t="n">
        <v>1201</v>
      </c>
      <c r="Z1359" s="145" t="s">
        <v>319</v>
      </c>
      <c r="AA1359" s="145" t="n">
        <v>1006</v>
      </c>
      <c r="AB1359" s="145" t="s">
        <v>319</v>
      </c>
      <c r="AC1359" s="145" t="n">
        <v>1049</v>
      </c>
      <c r="AD1359" s="145" t="s">
        <v>319</v>
      </c>
      <c r="AE1359" s="145" t="n">
        <v>1211</v>
      </c>
      <c r="AF1359" s="145" t="s">
        <v>319</v>
      </c>
      <c r="AG1359" s="145" t="n">
        <v>1621</v>
      </c>
      <c r="AH1359" s="145" t="s">
        <v>319</v>
      </c>
      <c r="AI1359" s="145" t="n">
        <v>1640</v>
      </c>
      <c r="AJ1359" s="145" t="s">
        <v>319</v>
      </c>
      <c r="AK1359" s="145" t="n">
        <v>1709</v>
      </c>
      <c r="AL1359" s="145" t="s">
        <v>319</v>
      </c>
      <c r="AM1359" s="145" t="n">
        <v>17405</v>
      </c>
      <c r="AN1359" s="146"/>
    </row>
    <row collapsed="false" customFormat="false" customHeight="false" hidden="false" ht="15.75" outlineLevel="0" r="1360">
      <c r="A1360" s="55"/>
      <c r="B1360" s="55"/>
      <c r="C1360" s="55"/>
      <c r="D1360" s="55"/>
      <c r="E1360" s="148" t="s">
        <v>824</v>
      </c>
      <c r="F1360" s="120" t="s">
        <v>823</v>
      </c>
      <c r="G1360" s="145" t="s">
        <v>951</v>
      </c>
      <c r="H1360" s="145" t="n">
        <v>238</v>
      </c>
      <c r="I1360" s="145" t="s">
        <v>952</v>
      </c>
      <c r="J1360" s="145" t="n">
        <v>3</v>
      </c>
      <c r="K1360" s="145" t="s">
        <v>52</v>
      </c>
      <c r="L1360" s="145" t="s">
        <v>52</v>
      </c>
      <c r="M1360" s="145" t="n">
        <v>13557</v>
      </c>
      <c r="N1360" s="145" t="n">
        <v>20166</v>
      </c>
      <c r="O1360" s="145" t="n">
        <v>4155</v>
      </c>
      <c r="P1360" s="145" t="s">
        <v>319</v>
      </c>
      <c r="Q1360" s="145" t="n">
        <v>3929</v>
      </c>
      <c r="R1360" s="145" t="s">
        <v>319</v>
      </c>
      <c r="S1360" s="145" t="n">
        <v>3275</v>
      </c>
      <c r="T1360" s="145" t="s">
        <v>319</v>
      </c>
      <c r="U1360" s="145" t="n">
        <v>3868</v>
      </c>
      <c r="V1360" s="145" t="s">
        <v>319</v>
      </c>
      <c r="W1360" s="145" t="n">
        <v>2675</v>
      </c>
      <c r="X1360" s="145" t="s">
        <v>319</v>
      </c>
      <c r="Y1360" s="145" t="n">
        <v>3198</v>
      </c>
      <c r="Z1360" s="145" t="s">
        <v>319</v>
      </c>
      <c r="AA1360" s="145" t="n">
        <v>2821</v>
      </c>
      <c r="AB1360" s="145" t="s">
        <v>319</v>
      </c>
      <c r="AC1360" s="145" t="n">
        <v>3052</v>
      </c>
      <c r="AD1360" s="145" t="s">
        <v>319</v>
      </c>
      <c r="AE1360" s="145" t="n">
        <v>3314</v>
      </c>
      <c r="AF1360" s="145" t="s">
        <v>319</v>
      </c>
      <c r="AG1360" s="145" t="n">
        <v>3230</v>
      </c>
      <c r="AH1360" s="145" t="s">
        <v>319</v>
      </c>
      <c r="AI1360" s="145" t="n">
        <v>3393</v>
      </c>
      <c r="AJ1360" s="145" t="s">
        <v>319</v>
      </c>
      <c r="AK1360" s="145" t="n">
        <v>3487</v>
      </c>
      <c r="AL1360" s="145" t="s">
        <v>319</v>
      </c>
      <c r="AM1360" s="145" t="n">
        <v>40397</v>
      </c>
      <c r="AN1360" s="146"/>
    </row>
    <row collapsed="false" customFormat="false" customHeight="true" hidden="false" ht="15.75" outlineLevel="0" r="1361">
      <c r="A1361" s="55" t="n">
        <v>721</v>
      </c>
      <c r="B1361" s="55" t="n">
        <v>8717</v>
      </c>
      <c r="C1361" s="55" t="s">
        <v>820</v>
      </c>
      <c r="D1361" s="55" t="s">
        <v>751</v>
      </c>
      <c r="E1361" s="148" t="s">
        <v>822</v>
      </c>
      <c r="F1361" s="120" t="s">
        <v>823</v>
      </c>
      <c r="G1361" s="145" t="n">
        <v>0</v>
      </c>
      <c r="H1361" s="145" t="n">
        <v>0</v>
      </c>
      <c r="I1361" s="145" t="n">
        <v>0</v>
      </c>
      <c r="J1361" s="145" t="n">
        <v>0</v>
      </c>
      <c r="K1361" s="145" t="s">
        <v>53</v>
      </c>
      <c r="L1361" s="145" t="s">
        <v>53</v>
      </c>
      <c r="M1361" s="145" t="n">
        <v>0</v>
      </c>
      <c r="N1361" s="145" t="n">
        <v>0</v>
      </c>
      <c r="O1361" s="145" t="n">
        <v>0</v>
      </c>
      <c r="P1361" s="145" t="n">
        <v>0</v>
      </c>
      <c r="Q1361" s="145" t="n">
        <v>0</v>
      </c>
      <c r="R1361" s="145" t="n">
        <v>0</v>
      </c>
      <c r="S1361" s="145" t="n">
        <v>0</v>
      </c>
      <c r="T1361" s="145" t="n">
        <v>0</v>
      </c>
      <c r="U1361" s="145" t="n">
        <v>0</v>
      </c>
      <c r="V1361" s="145" t="n">
        <v>0</v>
      </c>
      <c r="W1361" s="145" t="n">
        <v>0</v>
      </c>
      <c r="X1361" s="145" t="n">
        <v>0</v>
      </c>
      <c r="Y1361" s="145" t="n">
        <v>0</v>
      </c>
      <c r="Z1361" s="145" t="n">
        <v>0</v>
      </c>
      <c r="AA1361" s="145" t="n">
        <v>0</v>
      </c>
      <c r="AB1361" s="145" t="n">
        <v>0</v>
      </c>
      <c r="AC1361" s="145" t="n">
        <v>0</v>
      </c>
      <c r="AD1361" s="145" t="n">
        <v>0</v>
      </c>
      <c r="AE1361" s="145" t="n">
        <v>0</v>
      </c>
      <c r="AF1361" s="145" t="n">
        <v>0</v>
      </c>
      <c r="AG1361" s="145" t="n">
        <v>0</v>
      </c>
      <c r="AH1361" s="145" t="n">
        <v>0</v>
      </c>
      <c r="AI1361" s="145" t="n">
        <v>0</v>
      </c>
      <c r="AJ1361" s="145" t="n">
        <v>0</v>
      </c>
      <c r="AK1361" s="145" t="n">
        <v>0</v>
      </c>
      <c r="AL1361" s="145" t="n">
        <v>0</v>
      </c>
      <c r="AM1361" s="145" t="n">
        <v>0</v>
      </c>
      <c r="AN1361" s="146"/>
    </row>
    <row collapsed="false" customFormat="false" customHeight="false" hidden="false" ht="15.75" outlineLevel="0" r="1362">
      <c r="A1362" s="55"/>
      <c r="B1362" s="55"/>
      <c r="C1362" s="55"/>
      <c r="D1362" s="55"/>
      <c r="E1362" s="148" t="s">
        <v>824</v>
      </c>
      <c r="F1362" s="120" t="s">
        <v>823</v>
      </c>
      <c r="G1362" s="145" t="s">
        <v>953</v>
      </c>
      <c r="H1362" s="145" t="n">
        <v>104</v>
      </c>
      <c r="I1362" s="145" t="s">
        <v>952</v>
      </c>
      <c r="J1362" s="145" t="n">
        <v>3</v>
      </c>
      <c r="K1362" s="145" t="s">
        <v>52</v>
      </c>
      <c r="L1362" s="145" t="s">
        <v>52</v>
      </c>
      <c r="M1362" s="145" t="n">
        <v>25063</v>
      </c>
      <c r="N1362" s="145" t="n">
        <v>24455</v>
      </c>
      <c r="O1362" s="145" t="n">
        <v>2960</v>
      </c>
      <c r="P1362" s="145" t="s">
        <v>319</v>
      </c>
      <c r="Q1362" s="145" t="n">
        <v>2354</v>
      </c>
      <c r="R1362" s="145" t="s">
        <v>319</v>
      </c>
      <c r="S1362" s="145" t="n">
        <v>2054</v>
      </c>
      <c r="T1362" s="145" t="s">
        <v>319</v>
      </c>
      <c r="U1362" s="145" t="n">
        <v>2541</v>
      </c>
      <c r="V1362" s="145" t="s">
        <v>319</v>
      </c>
      <c r="W1362" s="145" t="n">
        <v>1534</v>
      </c>
      <c r="X1362" s="145" t="s">
        <v>319</v>
      </c>
      <c r="Y1362" s="145" t="n">
        <v>1311</v>
      </c>
      <c r="Z1362" s="145" t="s">
        <v>319</v>
      </c>
      <c r="AA1362" s="145" t="n">
        <v>1198</v>
      </c>
      <c r="AB1362" s="145" t="s">
        <v>319</v>
      </c>
      <c r="AC1362" s="145" t="n">
        <v>1380</v>
      </c>
      <c r="AD1362" s="145" t="s">
        <v>319</v>
      </c>
      <c r="AE1362" s="145" t="n">
        <v>1907</v>
      </c>
      <c r="AF1362" s="145" t="s">
        <v>319</v>
      </c>
      <c r="AG1362" s="145" t="n">
        <v>2452</v>
      </c>
      <c r="AH1362" s="145" t="s">
        <v>319</v>
      </c>
      <c r="AI1362" s="145" t="n">
        <v>2695</v>
      </c>
      <c r="AJ1362" s="145" t="s">
        <v>319</v>
      </c>
      <c r="AK1362" s="145" t="n">
        <v>2873</v>
      </c>
      <c r="AL1362" s="145" t="s">
        <v>319</v>
      </c>
      <c r="AM1362" s="145" t="n">
        <v>25259</v>
      </c>
      <c r="AN1362" s="146"/>
    </row>
    <row collapsed="false" customFormat="false" customHeight="true" hidden="false" ht="15.75" outlineLevel="0" r="1363">
      <c r="A1363" s="55" t="n">
        <v>722</v>
      </c>
      <c r="B1363" s="55" t="n">
        <v>8718</v>
      </c>
      <c r="C1363" s="55" t="s">
        <v>820</v>
      </c>
      <c r="D1363" s="55" t="s">
        <v>751</v>
      </c>
      <c r="E1363" s="148" t="s">
        <v>822</v>
      </c>
      <c r="F1363" s="120" t="s">
        <v>823</v>
      </c>
      <c r="G1363" s="145" t="n">
        <v>0</v>
      </c>
      <c r="H1363" s="145" t="n">
        <v>0</v>
      </c>
      <c r="I1363" s="145" t="n">
        <v>0</v>
      </c>
      <c r="J1363" s="145" t="n">
        <v>0</v>
      </c>
      <c r="K1363" s="145" t="s">
        <v>52</v>
      </c>
      <c r="L1363" s="145" t="s">
        <v>52</v>
      </c>
      <c r="M1363" s="145" t="n">
        <v>34813</v>
      </c>
      <c r="N1363" s="145" t="n">
        <v>35197</v>
      </c>
      <c r="O1363" s="145" t="n">
        <v>3477</v>
      </c>
      <c r="P1363" s="145" t="s">
        <v>319</v>
      </c>
      <c r="Q1363" s="145" t="n">
        <v>4320</v>
      </c>
      <c r="R1363" s="145" t="s">
        <v>319</v>
      </c>
      <c r="S1363" s="145" t="n">
        <v>3918</v>
      </c>
      <c r="T1363" s="145" t="s">
        <v>319</v>
      </c>
      <c r="U1363" s="145" t="n">
        <v>4958</v>
      </c>
      <c r="V1363" s="145" t="s">
        <v>319</v>
      </c>
      <c r="W1363" s="145" t="n">
        <v>3161</v>
      </c>
      <c r="X1363" s="145" t="s">
        <v>319</v>
      </c>
      <c r="Y1363" s="145" t="n">
        <v>3535</v>
      </c>
      <c r="Z1363" s="145" t="s">
        <v>319</v>
      </c>
      <c r="AA1363" s="145" t="n">
        <v>3098</v>
      </c>
      <c r="AB1363" s="145" t="s">
        <v>319</v>
      </c>
      <c r="AC1363" s="145" t="n">
        <v>3155</v>
      </c>
      <c r="AD1363" s="145" t="s">
        <v>319</v>
      </c>
      <c r="AE1363" s="145" t="n">
        <v>3487</v>
      </c>
      <c r="AF1363" s="145" t="s">
        <v>319</v>
      </c>
      <c r="AG1363" s="145" t="n">
        <v>4146</v>
      </c>
      <c r="AH1363" s="145" t="s">
        <v>319</v>
      </c>
      <c r="AI1363" s="145" t="n">
        <v>4061</v>
      </c>
      <c r="AJ1363" s="145" t="s">
        <v>319</v>
      </c>
      <c r="AK1363" s="145" t="n">
        <v>4219</v>
      </c>
      <c r="AL1363" s="145" t="s">
        <v>319</v>
      </c>
      <c r="AM1363" s="145" t="n">
        <v>45535</v>
      </c>
      <c r="AN1363" s="146"/>
    </row>
    <row collapsed="false" customFormat="false" customHeight="false" hidden="false" ht="15.75" outlineLevel="0" r="1364">
      <c r="A1364" s="55"/>
      <c r="B1364" s="55"/>
      <c r="C1364" s="55"/>
      <c r="D1364" s="55"/>
      <c r="E1364" s="148" t="s">
        <v>824</v>
      </c>
      <c r="F1364" s="120" t="s">
        <v>823</v>
      </c>
      <c r="G1364" s="145" t="s">
        <v>953</v>
      </c>
      <c r="H1364" s="145" t="n">
        <v>238</v>
      </c>
      <c r="I1364" s="145" t="s">
        <v>952</v>
      </c>
      <c r="J1364" s="145" t="n">
        <v>3</v>
      </c>
      <c r="K1364" s="145" t="s">
        <v>52</v>
      </c>
      <c r="L1364" s="145" t="s">
        <v>52</v>
      </c>
      <c r="M1364" s="145" t="n">
        <v>13161</v>
      </c>
      <c r="N1364" s="145" t="n">
        <v>1413</v>
      </c>
      <c r="O1364" s="145" t="n">
        <v>1721</v>
      </c>
      <c r="P1364" s="145" t="s">
        <v>319</v>
      </c>
      <c r="Q1364" s="145" t="n">
        <v>1011</v>
      </c>
      <c r="R1364" s="145" t="s">
        <v>319</v>
      </c>
      <c r="S1364" s="145" t="n">
        <v>778</v>
      </c>
      <c r="T1364" s="145" t="s">
        <v>319</v>
      </c>
      <c r="U1364" s="145" t="n">
        <v>853</v>
      </c>
      <c r="V1364" s="145" t="s">
        <v>319</v>
      </c>
      <c r="W1364" s="145" t="n">
        <v>630</v>
      </c>
      <c r="X1364" s="145" t="s">
        <v>319</v>
      </c>
      <c r="Y1364" s="145" t="n">
        <v>935</v>
      </c>
      <c r="Z1364" s="145" t="s">
        <v>319</v>
      </c>
      <c r="AA1364" s="145" t="n">
        <v>885</v>
      </c>
      <c r="AB1364" s="145" t="s">
        <v>319</v>
      </c>
      <c r="AC1364" s="145" t="n">
        <v>1170</v>
      </c>
      <c r="AD1364" s="145" t="s">
        <v>319</v>
      </c>
      <c r="AE1364" s="145" t="n">
        <v>1542</v>
      </c>
      <c r="AF1364" s="145" t="s">
        <v>319</v>
      </c>
      <c r="AG1364" s="145" t="n">
        <v>1342</v>
      </c>
      <c r="AH1364" s="145" t="s">
        <v>319</v>
      </c>
      <c r="AI1364" s="145" t="n">
        <v>1421</v>
      </c>
      <c r="AJ1364" s="145" t="s">
        <v>319</v>
      </c>
      <c r="AK1364" s="145" t="n">
        <v>1398</v>
      </c>
      <c r="AL1364" s="145" t="s">
        <v>319</v>
      </c>
      <c r="AM1364" s="145" t="n">
        <v>13686</v>
      </c>
      <c r="AN1364" s="146"/>
    </row>
    <row collapsed="false" customFormat="false" customHeight="true" hidden="false" ht="15.75" outlineLevel="0" r="1365">
      <c r="A1365" s="55" t="n">
        <v>723</v>
      </c>
      <c r="B1365" s="55" t="n">
        <v>8719</v>
      </c>
      <c r="C1365" s="55" t="s">
        <v>820</v>
      </c>
      <c r="D1365" s="55" t="s">
        <v>751</v>
      </c>
      <c r="E1365" s="148" t="s">
        <v>822</v>
      </c>
      <c r="F1365" s="120" t="s">
        <v>823</v>
      </c>
      <c r="G1365" s="145" t="n">
        <v>0</v>
      </c>
      <c r="H1365" s="145" t="n">
        <v>0</v>
      </c>
      <c r="I1365" s="145" t="n">
        <v>0</v>
      </c>
      <c r="J1365" s="145" t="n">
        <v>0</v>
      </c>
      <c r="K1365" s="145" t="s">
        <v>53</v>
      </c>
      <c r="L1365" s="145" t="s">
        <v>53</v>
      </c>
      <c r="M1365" s="145" t="n">
        <v>0</v>
      </c>
      <c r="N1365" s="145" t="n">
        <v>0</v>
      </c>
      <c r="O1365" s="145" t="n">
        <v>0</v>
      </c>
      <c r="P1365" s="145" t="n">
        <v>0</v>
      </c>
      <c r="Q1365" s="145" t="n">
        <v>0</v>
      </c>
      <c r="R1365" s="145" t="n">
        <v>0</v>
      </c>
      <c r="S1365" s="145" t="n">
        <v>0</v>
      </c>
      <c r="T1365" s="145" t="n">
        <v>0</v>
      </c>
      <c r="U1365" s="145" t="n">
        <v>0</v>
      </c>
      <c r="V1365" s="145" t="n">
        <v>0</v>
      </c>
      <c r="W1365" s="145" t="n">
        <v>0</v>
      </c>
      <c r="X1365" s="145" t="n">
        <v>0</v>
      </c>
      <c r="Y1365" s="145" t="n">
        <v>0</v>
      </c>
      <c r="Z1365" s="145" t="n">
        <v>0</v>
      </c>
      <c r="AA1365" s="145" t="n">
        <v>0</v>
      </c>
      <c r="AB1365" s="145" t="n">
        <v>0</v>
      </c>
      <c r="AC1365" s="145" t="n">
        <v>0</v>
      </c>
      <c r="AD1365" s="145" t="n">
        <v>0</v>
      </c>
      <c r="AE1365" s="145" t="n">
        <v>0</v>
      </c>
      <c r="AF1365" s="145" t="n">
        <v>0</v>
      </c>
      <c r="AG1365" s="145" t="n">
        <v>0</v>
      </c>
      <c r="AH1365" s="145" t="n">
        <v>0</v>
      </c>
      <c r="AI1365" s="145" t="n">
        <v>0</v>
      </c>
      <c r="AJ1365" s="145" t="n">
        <v>0</v>
      </c>
      <c r="AK1365" s="145" t="n">
        <v>0</v>
      </c>
      <c r="AL1365" s="145" t="n">
        <v>0</v>
      </c>
      <c r="AM1365" s="145" t="n">
        <v>0</v>
      </c>
      <c r="AN1365" s="146"/>
    </row>
    <row collapsed="false" customFormat="false" customHeight="false" hidden="false" ht="15.75" outlineLevel="0" r="1366">
      <c r="A1366" s="55"/>
      <c r="B1366" s="55"/>
      <c r="C1366" s="55"/>
      <c r="D1366" s="55"/>
      <c r="E1366" s="148" t="s">
        <v>824</v>
      </c>
      <c r="F1366" s="120" t="s">
        <v>823</v>
      </c>
      <c r="G1366" s="145" t="s">
        <v>953</v>
      </c>
      <c r="H1366" s="145" t="n">
        <v>104</v>
      </c>
      <c r="I1366" s="145" t="s">
        <v>952</v>
      </c>
      <c r="J1366" s="145" t="n">
        <v>3</v>
      </c>
      <c r="K1366" s="145" t="s">
        <v>52</v>
      </c>
      <c r="L1366" s="145" t="s">
        <v>52</v>
      </c>
      <c r="M1366" s="145" t="n">
        <v>27132</v>
      </c>
      <c r="N1366" s="145" t="n">
        <v>25212</v>
      </c>
      <c r="O1366" s="145" t="n">
        <v>2633</v>
      </c>
      <c r="P1366" s="145" t="s">
        <v>319</v>
      </c>
      <c r="Q1366" s="145" t="n">
        <v>2790</v>
      </c>
      <c r="R1366" s="145" t="s">
        <v>319</v>
      </c>
      <c r="S1366" s="145" t="n">
        <v>2246</v>
      </c>
      <c r="T1366" s="145" t="s">
        <v>319</v>
      </c>
      <c r="U1366" s="145" t="n">
        <v>2587</v>
      </c>
      <c r="V1366" s="145" t="s">
        <v>319</v>
      </c>
      <c r="W1366" s="145" t="n">
        <v>1551</v>
      </c>
      <c r="X1366" s="145" t="s">
        <v>319</v>
      </c>
      <c r="Y1366" s="145" t="n">
        <v>1429</v>
      </c>
      <c r="Z1366" s="145" t="s">
        <v>319</v>
      </c>
      <c r="AA1366" s="145" t="n">
        <v>1206</v>
      </c>
      <c r="AB1366" s="145" t="s">
        <v>319</v>
      </c>
      <c r="AC1366" s="145" t="n">
        <v>1199</v>
      </c>
      <c r="AD1366" s="145" t="s">
        <v>319</v>
      </c>
      <c r="AE1366" s="145" t="n">
        <v>1906</v>
      </c>
      <c r="AF1366" s="145" t="s">
        <v>319</v>
      </c>
      <c r="AG1366" s="145" t="n">
        <v>2486</v>
      </c>
      <c r="AH1366" s="145" t="s">
        <v>319</v>
      </c>
      <c r="AI1366" s="145" t="n">
        <v>2439</v>
      </c>
      <c r="AJ1366" s="145" t="s">
        <v>319</v>
      </c>
      <c r="AK1366" s="145" t="n">
        <v>2625</v>
      </c>
      <c r="AL1366" s="145" t="s">
        <v>319</v>
      </c>
      <c r="AM1366" s="145" t="n">
        <v>25097</v>
      </c>
      <c r="AN1366" s="146"/>
    </row>
    <row collapsed="false" customFormat="false" customHeight="true" hidden="false" ht="15.75" outlineLevel="0" r="1367">
      <c r="A1367" s="55" t="n">
        <v>724</v>
      </c>
      <c r="B1367" s="55" t="n">
        <v>8720</v>
      </c>
      <c r="C1367" s="55" t="s">
        <v>820</v>
      </c>
      <c r="D1367" s="55" t="s">
        <v>751</v>
      </c>
      <c r="E1367" s="148" t="s">
        <v>822</v>
      </c>
      <c r="F1367" s="120" t="s">
        <v>823</v>
      </c>
      <c r="G1367" s="145" t="n">
        <v>0</v>
      </c>
      <c r="H1367" s="145" t="n">
        <v>0</v>
      </c>
      <c r="I1367" s="145" t="n">
        <v>0</v>
      </c>
      <c r="J1367" s="145" t="n">
        <v>0</v>
      </c>
      <c r="K1367" s="145" t="s">
        <v>52</v>
      </c>
      <c r="L1367" s="145" t="s">
        <v>52</v>
      </c>
      <c r="M1367" s="145" t="n">
        <v>35848</v>
      </c>
      <c r="N1367" s="145" t="n">
        <v>35530</v>
      </c>
      <c r="O1367" s="145" t="n">
        <v>4566</v>
      </c>
      <c r="P1367" s="145" t="s">
        <v>319</v>
      </c>
      <c r="Q1367" s="145" t="n">
        <v>4431</v>
      </c>
      <c r="R1367" s="145" t="s">
        <v>319</v>
      </c>
      <c r="S1367" s="145" t="n">
        <v>3929</v>
      </c>
      <c r="T1367" s="145" t="s">
        <v>319</v>
      </c>
      <c r="U1367" s="145" t="n">
        <v>4947</v>
      </c>
      <c r="V1367" s="145" t="s">
        <v>319</v>
      </c>
      <c r="W1367" s="145" t="n">
        <v>3037</v>
      </c>
      <c r="X1367" s="145" t="s">
        <v>319</v>
      </c>
      <c r="Y1367" s="145" t="n">
        <v>3339</v>
      </c>
      <c r="Z1367" s="145" t="s">
        <v>319</v>
      </c>
      <c r="AA1367" s="145" t="n">
        <v>2722</v>
      </c>
      <c r="AB1367" s="145" t="s">
        <v>319</v>
      </c>
      <c r="AC1367" s="145" t="n">
        <v>2859</v>
      </c>
      <c r="AD1367" s="145" t="s">
        <v>319</v>
      </c>
      <c r="AE1367" s="145" t="n">
        <v>3068</v>
      </c>
      <c r="AF1367" s="145" t="s">
        <v>319</v>
      </c>
      <c r="AG1367" s="145" t="n">
        <v>3743</v>
      </c>
      <c r="AH1367" s="145" t="s">
        <v>319</v>
      </c>
      <c r="AI1367" s="145" t="n">
        <v>3846</v>
      </c>
      <c r="AJ1367" s="145" t="s">
        <v>319</v>
      </c>
      <c r="AK1367" s="145" t="n">
        <v>4179</v>
      </c>
      <c r="AL1367" s="145" t="s">
        <v>319</v>
      </c>
      <c r="AM1367" s="145" t="n">
        <v>44666</v>
      </c>
      <c r="AN1367" s="146"/>
    </row>
    <row collapsed="false" customFormat="false" customHeight="false" hidden="false" ht="15.75" outlineLevel="0" r="1368">
      <c r="A1368" s="55"/>
      <c r="B1368" s="55"/>
      <c r="C1368" s="55"/>
      <c r="D1368" s="55"/>
      <c r="E1368" s="148" t="s">
        <v>824</v>
      </c>
      <c r="F1368" s="120" t="s">
        <v>823</v>
      </c>
      <c r="G1368" s="145" t="s">
        <v>953</v>
      </c>
      <c r="H1368" s="145" t="n">
        <v>238</v>
      </c>
      <c r="I1368" s="145" t="s">
        <v>952</v>
      </c>
      <c r="J1368" s="145" t="n">
        <v>3</v>
      </c>
      <c r="K1368" s="145" t="s">
        <v>52</v>
      </c>
      <c r="L1368" s="145" t="s">
        <v>52</v>
      </c>
      <c r="M1368" s="145" t="n">
        <v>19134</v>
      </c>
      <c r="N1368" s="145" t="n">
        <v>23833</v>
      </c>
      <c r="O1368" s="145" t="n">
        <v>2121</v>
      </c>
      <c r="P1368" s="145" t="s">
        <v>319</v>
      </c>
      <c r="Q1368" s="145" t="n">
        <v>1822</v>
      </c>
      <c r="R1368" s="145" t="s">
        <v>319</v>
      </c>
      <c r="S1368" s="145" t="n">
        <v>1530</v>
      </c>
      <c r="T1368" s="145" t="s">
        <v>319</v>
      </c>
      <c r="U1368" s="145" t="n">
        <v>1597</v>
      </c>
      <c r="V1368" s="145" t="s">
        <v>319</v>
      </c>
      <c r="W1368" s="145" t="n">
        <v>898</v>
      </c>
      <c r="X1368" s="145" t="s">
        <v>319</v>
      </c>
      <c r="Y1368" s="145" t="n">
        <v>896</v>
      </c>
      <c r="Z1368" s="145" t="s">
        <v>319</v>
      </c>
      <c r="AA1368" s="145" t="n">
        <v>815</v>
      </c>
      <c r="AB1368" s="145" t="s">
        <v>319</v>
      </c>
      <c r="AC1368" s="145" t="n">
        <v>1073</v>
      </c>
      <c r="AD1368" s="145" t="s">
        <v>319</v>
      </c>
      <c r="AE1368" s="145" t="n">
        <v>1278</v>
      </c>
      <c r="AF1368" s="145" t="s">
        <v>319</v>
      </c>
      <c r="AG1368" s="145" t="n">
        <v>1379</v>
      </c>
      <c r="AH1368" s="145" t="s">
        <v>319</v>
      </c>
      <c r="AI1368" s="145" t="n">
        <v>1670</v>
      </c>
      <c r="AJ1368" s="145" t="s">
        <v>319</v>
      </c>
      <c r="AK1368" s="145" t="n">
        <v>1734</v>
      </c>
      <c r="AL1368" s="145" t="s">
        <v>319</v>
      </c>
      <c r="AM1368" s="145" t="n">
        <v>16813</v>
      </c>
      <c r="AN1368" s="146"/>
    </row>
    <row collapsed="false" customFormat="false" customHeight="true" hidden="false" ht="15.75" outlineLevel="0" r="1369">
      <c r="A1369" s="55" t="n">
        <v>725</v>
      </c>
      <c r="B1369" s="55" t="n">
        <v>8721</v>
      </c>
      <c r="C1369" s="55" t="s">
        <v>820</v>
      </c>
      <c r="D1369" s="55" t="s">
        <v>751</v>
      </c>
      <c r="E1369" s="148" t="s">
        <v>822</v>
      </c>
      <c r="F1369" s="120" t="s">
        <v>823</v>
      </c>
      <c r="G1369" s="145" t="n">
        <v>0</v>
      </c>
      <c r="H1369" s="145" t="n">
        <v>0</v>
      </c>
      <c r="I1369" s="145" t="n">
        <v>0</v>
      </c>
      <c r="J1369" s="145" t="n">
        <v>0</v>
      </c>
      <c r="K1369" s="145" t="s">
        <v>53</v>
      </c>
      <c r="L1369" s="145" t="s">
        <v>53</v>
      </c>
      <c r="M1369" s="145" t="n">
        <v>0</v>
      </c>
      <c r="N1369" s="145" t="n">
        <v>0</v>
      </c>
      <c r="O1369" s="145" t="n">
        <v>0</v>
      </c>
      <c r="P1369" s="145" t="n">
        <v>0</v>
      </c>
      <c r="Q1369" s="145" t="n">
        <v>0</v>
      </c>
      <c r="R1369" s="145" t="n">
        <v>0</v>
      </c>
      <c r="S1369" s="145" t="n">
        <v>0</v>
      </c>
      <c r="T1369" s="145" t="n">
        <v>0</v>
      </c>
      <c r="U1369" s="145" t="n">
        <v>0</v>
      </c>
      <c r="V1369" s="145" t="n">
        <v>0</v>
      </c>
      <c r="W1369" s="145" t="n">
        <v>0</v>
      </c>
      <c r="X1369" s="145" t="n">
        <v>0</v>
      </c>
      <c r="Y1369" s="145" t="n">
        <v>0</v>
      </c>
      <c r="Z1369" s="145" t="n">
        <v>0</v>
      </c>
      <c r="AA1369" s="145" t="n">
        <v>0</v>
      </c>
      <c r="AB1369" s="145" t="n">
        <v>0</v>
      </c>
      <c r="AC1369" s="145" t="n">
        <v>0</v>
      </c>
      <c r="AD1369" s="145" t="n">
        <v>0</v>
      </c>
      <c r="AE1369" s="145" t="n">
        <v>0</v>
      </c>
      <c r="AF1369" s="145" t="n">
        <v>0</v>
      </c>
      <c r="AG1369" s="145" t="n">
        <v>0</v>
      </c>
      <c r="AH1369" s="145" t="n">
        <v>0</v>
      </c>
      <c r="AI1369" s="145" t="n">
        <v>0</v>
      </c>
      <c r="AJ1369" s="145" t="n">
        <v>0</v>
      </c>
      <c r="AK1369" s="145" t="n">
        <v>0</v>
      </c>
      <c r="AL1369" s="145" t="n">
        <v>0</v>
      </c>
      <c r="AM1369" s="145" t="n">
        <v>0</v>
      </c>
      <c r="AN1369" s="146"/>
    </row>
    <row collapsed="false" customFormat="false" customHeight="false" hidden="false" ht="15.75" outlineLevel="0" r="1370">
      <c r="A1370" s="55"/>
      <c r="B1370" s="55"/>
      <c r="C1370" s="55"/>
      <c r="D1370" s="55"/>
      <c r="E1370" s="148" t="s">
        <v>824</v>
      </c>
      <c r="F1370" s="120" t="s">
        <v>823</v>
      </c>
      <c r="G1370" s="145" t="s">
        <v>951</v>
      </c>
      <c r="H1370" s="145" t="n">
        <v>74</v>
      </c>
      <c r="I1370" s="145" t="s">
        <v>952</v>
      </c>
      <c r="J1370" s="145" t="n">
        <v>3</v>
      </c>
      <c r="K1370" s="145" t="s">
        <v>52</v>
      </c>
      <c r="L1370" s="145" t="s">
        <v>52</v>
      </c>
      <c r="M1370" s="145" t="n">
        <v>7651</v>
      </c>
      <c r="N1370" s="145" t="n">
        <v>6912</v>
      </c>
      <c r="O1370" s="145" t="n">
        <v>1297</v>
      </c>
      <c r="P1370" s="145" t="s">
        <v>319</v>
      </c>
      <c r="Q1370" s="145" t="n">
        <v>1060</v>
      </c>
      <c r="R1370" s="145" t="s">
        <v>319</v>
      </c>
      <c r="S1370" s="145" t="n">
        <v>827</v>
      </c>
      <c r="T1370" s="145" t="s">
        <v>319</v>
      </c>
      <c r="U1370" s="145" t="n">
        <v>815</v>
      </c>
      <c r="V1370" s="145" t="s">
        <v>319</v>
      </c>
      <c r="W1370" s="145" t="n">
        <v>621</v>
      </c>
      <c r="X1370" s="145" t="s">
        <v>319</v>
      </c>
      <c r="Y1370" s="145" t="n">
        <v>721</v>
      </c>
      <c r="Z1370" s="145" t="s">
        <v>319</v>
      </c>
      <c r="AA1370" s="145" t="n">
        <v>487</v>
      </c>
      <c r="AB1370" s="145" t="s">
        <v>319</v>
      </c>
      <c r="AC1370" s="145" t="n">
        <v>477</v>
      </c>
      <c r="AD1370" s="145" t="s">
        <v>319</v>
      </c>
      <c r="AE1370" s="145" t="n">
        <v>526</v>
      </c>
      <c r="AF1370" s="145" t="s">
        <v>319</v>
      </c>
      <c r="AG1370" s="145" t="n">
        <v>499</v>
      </c>
      <c r="AH1370" s="145" t="s">
        <v>319</v>
      </c>
      <c r="AI1370" s="145" t="n">
        <v>187</v>
      </c>
      <c r="AJ1370" s="145" t="s">
        <v>319</v>
      </c>
      <c r="AK1370" s="145" t="n">
        <v>450</v>
      </c>
      <c r="AL1370" s="145" t="s">
        <v>319</v>
      </c>
      <c r="AM1370" s="145" t="n">
        <v>7967</v>
      </c>
      <c r="AN1370" s="146"/>
    </row>
    <row collapsed="false" customFormat="false" customHeight="true" hidden="false" ht="15.75" outlineLevel="0" r="1371">
      <c r="A1371" s="55" t="n">
        <v>726</v>
      </c>
      <c r="B1371" s="55" t="n">
        <v>8722</v>
      </c>
      <c r="C1371" s="55" t="s">
        <v>820</v>
      </c>
      <c r="D1371" s="55" t="s">
        <v>751</v>
      </c>
      <c r="E1371" s="148" t="s">
        <v>822</v>
      </c>
      <c r="F1371" s="120" t="s">
        <v>823</v>
      </c>
      <c r="G1371" s="145" t="n">
        <v>0</v>
      </c>
      <c r="H1371" s="145" t="n">
        <v>0</v>
      </c>
      <c r="I1371" s="145" t="n">
        <v>0</v>
      </c>
      <c r="J1371" s="145" t="n">
        <v>0</v>
      </c>
      <c r="K1371" s="145" t="s">
        <v>52</v>
      </c>
      <c r="L1371" s="145" t="s">
        <v>52</v>
      </c>
      <c r="M1371" s="145" t="n">
        <v>37547</v>
      </c>
      <c r="N1371" s="145" t="n">
        <v>34503</v>
      </c>
      <c r="O1371" s="145" t="n">
        <v>5899</v>
      </c>
      <c r="P1371" s="145" t="s">
        <v>319</v>
      </c>
      <c r="Q1371" s="145" t="n">
        <v>5181</v>
      </c>
      <c r="R1371" s="145" t="s">
        <v>319</v>
      </c>
      <c r="S1371" s="145" t="n">
        <v>4520</v>
      </c>
      <c r="T1371" s="145" t="s">
        <v>319</v>
      </c>
      <c r="U1371" s="145" t="n">
        <v>5315</v>
      </c>
      <c r="V1371" s="145" t="s">
        <v>319</v>
      </c>
      <c r="W1371" s="145" t="n">
        <v>6184</v>
      </c>
      <c r="X1371" s="145" t="s">
        <v>319</v>
      </c>
      <c r="Y1371" s="145" t="n">
        <v>3423</v>
      </c>
      <c r="Z1371" s="145" t="s">
        <v>319</v>
      </c>
      <c r="AA1371" s="145" t="n">
        <v>2878</v>
      </c>
      <c r="AB1371" s="145" t="s">
        <v>319</v>
      </c>
      <c r="AC1371" s="145" t="n">
        <v>2870</v>
      </c>
      <c r="AD1371" s="145" t="s">
        <v>319</v>
      </c>
      <c r="AE1371" s="145" t="n">
        <v>3292</v>
      </c>
      <c r="AF1371" s="145" t="s">
        <v>319</v>
      </c>
      <c r="AG1371" s="145" t="n">
        <v>3841</v>
      </c>
      <c r="AH1371" s="145" t="s">
        <v>319</v>
      </c>
      <c r="AI1371" s="145" t="n">
        <v>3824</v>
      </c>
      <c r="AJ1371" s="145" t="s">
        <v>319</v>
      </c>
      <c r="AK1371" s="145" t="n">
        <v>4017</v>
      </c>
      <c r="AL1371" s="145" t="s">
        <v>319</v>
      </c>
      <c r="AM1371" s="145" t="n">
        <v>51244</v>
      </c>
      <c r="AN1371" s="146"/>
    </row>
    <row collapsed="false" customFormat="false" customHeight="false" hidden="false" ht="15.75" outlineLevel="0" r="1372">
      <c r="A1372" s="55"/>
      <c r="B1372" s="55"/>
      <c r="C1372" s="55"/>
      <c r="D1372" s="55"/>
      <c r="E1372" s="148" t="s">
        <v>824</v>
      </c>
      <c r="F1372" s="120" t="s">
        <v>823</v>
      </c>
      <c r="G1372" s="145" t="s">
        <v>951</v>
      </c>
      <c r="H1372" s="145" t="n">
        <v>238</v>
      </c>
      <c r="I1372" s="145" t="s">
        <v>952</v>
      </c>
      <c r="J1372" s="145" t="n">
        <v>3</v>
      </c>
      <c r="K1372" s="145" t="s">
        <v>52</v>
      </c>
      <c r="L1372" s="145" t="s">
        <v>52</v>
      </c>
      <c r="M1372" s="145" t="n">
        <v>25668</v>
      </c>
      <c r="N1372" s="145" t="n">
        <v>21949</v>
      </c>
      <c r="O1372" s="145" t="n">
        <v>662</v>
      </c>
      <c r="P1372" s="145" t="s">
        <v>319</v>
      </c>
      <c r="Q1372" s="145" t="n">
        <v>450</v>
      </c>
      <c r="R1372" s="145" t="s">
        <v>319</v>
      </c>
      <c r="S1372" s="145" t="n">
        <v>438</v>
      </c>
      <c r="T1372" s="145" t="s">
        <v>319</v>
      </c>
      <c r="U1372" s="145" t="n">
        <v>703</v>
      </c>
      <c r="V1372" s="145" t="s">
        <v>319</v>
      </c>
      <c r="W1372" s="145" t="n">
        <v>452</v>
      </c>
      <c r="X1372" s="145" t="s">
        <v>319</v>
      </c>
      <c r="Y1372" s="145" t="n">
        <v>672</v>
      </c>
      <c r="Z1372" s="145" t="s">
        <v>319</v>
      </c>
      <c r="AA1372" s="145" t="n">
        <v>625</v>
      </c>
      <c r="AB1372" s="145" t="s">
        <v>319</v>
      </c>
      <c r="AC1372" s="145" t="n">
        <v>622</v>
      </c>
      <c r="AD1372" s="145" t="s">
        <v>319</v>
      </c>
      <c r="AE1372" s="145" t="n">
        <v>541</v>
      </c>
      <c r="AF1372" s="145" t="s">
        <v>319</v>
      </c>
      <c r="AG1372" s="145" t="n">
        <v>555</v>
      </c>
      <c r="AH1372" s="145" t="s">
        <v>319</v>
      </c>
      <c r="AI1372" s="145" t="n">
        <v>581</v>
      </c>
      <c r="AJ1372" s="145" t="s">
        <v>319</v>
      </c>
      <c r="AK1372" s="145" t="n">
        <v>599</v>
      </c>
      <c r="AL1372" s="145" t="s">
        <v>319</v>
      </c>
      <c r="AM1372" s="145" t="n">
        <v>6900</v>
      </c>
      <c r="AN1372" s="146"/>
    </row>
    <row collapsed="false" customFormat="false" customHeight="true" hidden="false" ht="15.75" outlineLevel="0" r="1373">
      <c r="A1373" s="55" t="n">
        <v>727</v>
      </c>
      <c r="B1373" s="55" t="n">
        <v>8723</v>
      </c>
      <c r="C1373" s="55" t="s">
        <v>820</v>
      </c>
      <c r="D1373" s="55" t="s">
        <v>751</v>
      </c>
      <c r="E1373" s="148" t="s">
        <v>822</v>
      </c>
      <c r="F1373" s="120" t="s">
        <v>823</v>
      </c>
      <c r="G1373" s="145" t="n">
        <v>0</v>
      </c>
      <c r="H1373" s="145" t="n">
        <v>0</v>
      </c>
      <c r="I1373" s="145" t="n">
        <v>0</v>
      </c>
      <c r="J1373" s="145" t="n">
        <v>0</v>
      </c>
      <c r="K1373" s="145" t="s">
        <v>52</v>
      </c>
      <c r="L1373" s="145" t="s">
        <v>52</v>
      </c>
      <c r="M1373" s="145" t="n">
        <v>40362</v>
      </c>
      <c r="N1373" s="145" t="n">
        <v>51637</v>
      </c>
      <c r="O1373" s="145" t="n">
        <v>6466</v>
      </c>
      <c r="P1373" s="145" t="s">
        <v>319</v>
      </c>
      <c r="Q1373" s="145" t="n">
        <v>6433</v>
      </c>
      <c r="R1373" s="145" t="s">
        <v>319</v>
      </c>
      <c r="S1373" s="145" t="n">
        <v>5588</v>
      </c>
      <c r="T1373" s="145" t="s">
        <v>319</v>
      </c>
      <c r="U1373" s="145" t="n">
        <v>6571</v>
      </c>
      <c r="V1373" s="145" t="s">
        <v>319</v>
      </c>
      <c r="W1373" s="145" t="n">
        <v>3225</v>
      </c>
      <c r="X1373" s="145" t="s">
        <v>319</v>
      </c>
      <c r="Y1373" s="145" t="n">
        <v>3386</v>
      </c>
      <c r="Z1373" s="145" t="s">
        <v>319</v>
      </c>
      <c r="AA1373" s="145" t="n">
        <v>3073</v>
      </c>
      <c r="AB1373" s="145" t="s">
        <v>319</v>
      </c>
      <c r="AC1373" s="145" t="n">
        <v>3276</v>
      </c>
      <c r="AD1373" s="145" t="s">
        <v>319</v>
      </c>
      <c r="AE1373" s="145" t="n">
        <v>3604</v>
      </c>
      <c r="AF1373" s="145" t="s">
        <v>319</v>
      </c>
      <c r="AG1373" s="145" t="n">
        <v>4612</v>
      </c>
      <c r="AH1373" s="145" t="s">
        <v>319</v>
      </c>
      <c r="AI1373" s="145" t="n">
        <v>4654</v>
      </c>
      <c r="AJ1373" s="145" t="s">
        <v>319</v>
      </c>
      <c r="AK1373" s="145" t="n">
        <v>4844</v>
      </c>
      <c r="AL1373" s="145" t="s">
        <v>319</v>
      </c>
      <c r="AM1373" s="145" t="n">
        <v>55732</v>
      </c>
      <c r="AN1373" s="146"/>
    </row>
    <row collapsed="false" customFormat="false" customHeight="false" hidden="false" ht="15.75" outlineLevel="0" r="1374">
      <c r="A1374" s="55"/>
      <c r="B1374" s="55"/>
      <c r="C1374" s="55"/>
      <c r="D1374" s="55"/>
      <c r="E1374" s="148" t="s">
        <v>824</v>
      </c>
      <c r="F1374" s="120" t="s">
        <v>823</v>
      </c>
      <c r="G1374" s="145" t="s">
        <v>951</v>
      </c>
      <c r="H1374" s="145" t="n">
        <v>238</v>
      </c>
      <c r="I1374" s="145" t="s">
        <v>952</v>
      </c>
      <c r="J1374" s="145" t="n">
        <v>3</v>
      </c>
      <c r="K1374" s="145" t="s">
        <v>52</v>
      </c>
      <c r="L1374" s="145" t="s">
        <v>52</v>
      </c>
      <c r="M1374" s="145" t="n">
        <v>21710</v>
      </c>
      <c r="N1374" s="145" t="n">
        <v>18120</v>
      </c>
      <c r="O1374" s="145" t="n">
        <v>745</v>
      </c>
      <c r="P1374" s="145" t="s">
        <v>319</v>
      </c>
      <c r="Q1374" s="145" t="n">
        <v>590</v>
      </c>
      <c r="R1374" s="145" t="s">
        <v>319</v>
      </c>
      <c r="S1374" s="145" t="n">
        <v>711</v>
      </c>
      <c r="T1374" s="145" t="s">
        <v>319</v>
      </c>
      <c r="U1374" s="145" t="n">
        <v>829</v>
      </c>
      <c r="V1374" s="145" t="s">
        <v>319</v>
      </c>
      <c r="W1374" s="145" t="n">
        <v>719</v>
      </c>
      <c r="X1374" s="145" t="s">
        <v>319</v>
      </c>
      <c r="Y1374" s="145" t="n">
        <v>792</v>
      </c>
      <c r="Z1374" s="145" t="s">
        <v>319</v>
      </c>
      <c r="AA1374" s="145" t="n">
        <v>648</v>
      </c>
      <c r="AB1374" s="145" t="s">
        <v>319</v>
      </c>
      <c r="AC1374" s="145" t="n">
        <v>574</v>
      </c>
      <c r="AD1374" s="145" t="s">
        <v>319</v>
      </c>
      <c r="AE1374" s="145" t="n">
        <v>613</v>
      </c>
      <c r="AF1374" s="145" t="s">
        <v>319</v>
      </c>
      <c r="AG1374" s="145" t="n">
        <v>746</v>
      </c>
      <c r="AH1374" s="145" t="s">
        <v>319</v>
      </c>
      <c r="AI1374" s="145" t="n">
        <v>525</v>
      </c>
      <c r="AJ1374" s="145" t="s">
        <v>319</v>
      </c>
      <c r="AK1374" s="145" t="n">
        <v>762</v>
      </c>
      <c r="AL1374" s="145" t="s">
        <v>319</v>
      </c>
      <c r="AM1374" s="145" t="n">
        <v>8254</v>
      </c>
      <c r="AN1374" s="146"/>
    </row>
    <row collapsed="false" customFormat="false" customHeight="true" hidden="false" ht="15.75" outlineLevel="0" r="1375">
      <c r="A1375" s="55" t="n">
        <v>728</v>
      </c>
      <c r="B1375" s="55" t="n">
        <v>8724</v>
      </c>
      <c r="C1375" s="55" t="s">
        <v>820</v>
      </c>
      <c r="D1375" s="55" t="s">
        <v>751</v>
      </c>
      <c r="E1375" s="148" t="s">
        <v>822</v>
      </c>
      <c r="F1375" s="120" t="s">
        <v>823</v>
      </c>
      <c r="G1375" s="145" t="n">
        <v>0</v>
      </c>
      <c r="H1375" s="145" t="n">
        <v>0</v>
      </c>
      <c r="I1375" s="145" t="n">
        <v>0</v>
      </c>
      <c r="J1375" s="145" t="n">
        <v>0</v>
      </c>
      <c r="K1375" s="145" t="s">
        <v>52</v>
      </c>
      <c r="L1375" s="145" t="s">
        <v>52</v>
      </c>
      <c r="M1375" s="145" t="n">
        <v>44653</v>
      </c>
      <c r="N1375" s="145" t="n">
        <v>48147</v>
      </c>
      <c r="O1375" s="145" t="n">
        <v>5120</v>
      </c>
      <c r="P1375" s="145" t="s">
        <v>319</v>
      </c>
      <c r="Q1375" s="145" t="n">
        <v>5100</v>
      </c>
      <c r="R1375" s="145" t="s">
        <v>319</v>
      </c>
      <c r="S1375" s="145" t="n">
        <v>4570</v>
      </c>
      <c r="T1375" s="145" t="s">
        <v>319</v>
      </c>
      <c r="U1375" s="145" t="n">
        <v>4290</v>
      </c>
      <c r="V1375" s="145" t="s">
        <v>319</v>
      </c>
      <c r="W1375" s="145" t="n">
        <v>3750</v>
      </c>
      <c r="X1375" s="145" t="s">
        <v>319</v>
      </c>
      <c r="Y1375" s="145" t="n">
        <v>4290</v>
      </c>
      <c r="Z1375" s="145" t="s">
        <v>319</v>
      </c>
      <c r="AA1375" s="145" t="n">
        <v>3730</v>
      </c>
      <c r="AB1375" s="145" t="s">
        <v>319</v>
      </c>
      <c r="AC1375" s="145" t="n">
        <v>4230</v>
      </c>
      <c r="AD1375" s="145" t="s">
        <v>319</v>
      </c>
      <c r="AE1375" s="145" t="n">
        <v>4190</v>
      </c>
      <c r="AF1375" s="145" t="s">
        <v>319</v>
      </c>
      <c r="AG1375" s="145" t="n">
        <v>4770</v>
      </c>
      <c r="AH1375" s="145" t="s">
        <v>319</v>
      </c>
      <c r="AI1375" s="145" t="n">
        <v>4840</v>
      </c>
      <c r="AJ1375" s="145" t="s">
        <v>319</v>
      </c>
      <c r="AK1375" s="145" t="n">
        <v>5580</v>
      </c>
      <c r="AL1375" s="145" t="s">
        <v>319</v>
      </c>
      <c r="AM1375" s="145" t="n">
        <v>54460</v>
      </c>
      <c r="AN1375" s="146"/>
    </row>
    <row collapsed="false" customFormat="false" customHeight="false" hidden="false" ht="15.75" outlineLevel="0" r="1376">
      <c r="A1376" s="55"/>
      <c r="B1376" s="55"/>
      <c r="C1376" s="55"/>
      <c r="D1376" s="55"/>
      <c r="E1376" s="148" t="s">
        <v>824</v>
      </c>
      <c r="F1376" s="120" t="s">
        <v>823</v>
      </c>
      <c r="G1376" s="145" t="s">
        <v>951</v>
      </c>
      <c r="H1376" s="145" t="n">
        <v>112</v>
      </c>
      <c r="I1376" s="145" t="s">
        <v>952</v>
      </c>
      <c r="J1376" s="145" t="n">
        <v>4</v>
      </c>
      <c r="K1376" s="145" t="s">
        <v>52</v>
      </c>
      <c r="L1376" s="145" t="s">
        <v>52</v>
      </c>
      <c r="M1376" s="145" t="n">
        <v>50747</v>
      </c>
      <c r="N1376" s="145" t="n">
        <v>48132</v>
      </c>
      <c r="O1376" s="145" t="n">
        <v>3717</v>
      </c>
      <c r="P1376" s="145" t="s">
        <v>319</v>
      </c>
      <c r="Q1376" s="145" t="n">
        <v>4289</v>
      </c>
      <c r="R1376" s="145" t="s">
        <v>319</v>
      </c>
      <c r="S1376" s="145" t="n">
        <v>4706</v>
      </c>
      <c r="T1376" s="145" t="s">
        <v>319</v>
      </c>
      <c r="U1376" s="145" t="n">
        <v>6419</v>
      </c>
      <c r="V1376" s="145" t="s">
        <v>319</v>
      </c>
      <c r="W1376" s="145" t="n">
        <v>5230</v>
      </c>
      <c r="X1376" s="145" t="s">
        <v>319</v>
      </c>
      <c r="Y1376" s="145" t="n">
        <v>3094</v>
      </c>
      <c r="Z1376" s="145" t="s">
        <v>319</v>
      </c>
      <c r="AA1376" s="145" t="n">
        <v>2997</v>
      </c>
      <c r="AB1376" s="145" t="s">
        <v>319</v>
      </c>
      <c r="AC1376" s="145" t="n">
        <v>3572</v>
      </c>
      <c r="AD1376" s="145" t="s">
        <v>319</v>
      </c>
      <c r="AE1376" s="145" t="n">
        <v>3243</v>
      </c>
      <c r="AF1376" s="145" t="s">
        <v>319</v>
      </c>
      <c r="AG1376" s="145" t="n">
        <v>4001</v>
      </c>
      <c r="AH1376" s="145" t="s">
        <v>319</v>
      </c>
      <c r="AI1376" s="145" t="n">
        <v>6041</v>
      </c>
      <c r="AJ1376" s="145" t="s">
        <v>319</v>
      </c>
      <c r="AK1376" s="145" t="n">
        <v>6230</v>
      </c>
      <c r="AL1376" s="145" t="s">
        <v>319</v>
      </c>
      <c r="AM1376" s="145" t="n">
        <v>53539</v>
      </c>
      <c r="AN1376" s="146"/>
    </row>
    <row collapsed="false" customFormat="false" customHeight="true" hidden="false" ht="15.75" outlineLevel="0" r="1377">
      <c r="A1377" s="55" t="n">
        <v>729</v>
      </c>
      <c r="B1377" s="55" t="n">
        <v>8725</v>
      </c>
      <c r="C1377" s="55" t="s">
        <v>820</v>
      </c>
      <c r="D1377" s="55" t="s">
        <v>751</v>
      </c>
      <c r="E1377" s="148" t="s">
        <v>822</v>
      </c>
      <c r="F1377" s="120" t="s">
        <v>823</v>
      </c>
      <c r="G1377" s="145" t="n">
        <v>0</v>
      </c>
      <c r="H1377" s="145" t="n">
        <v>0</v>
      </c>
      <c r="I1377" s="145" t="n">
        <v>0</v>
      </c>
      <c r="J1377" s="145" t="n">
        <v>0</v>
      </c>
      <c r="K1377" s="145" t="s">
        <v>52</v>
      </c>
      <c r="L1377" s="145" t="s">
        <v>52</v>
      </c>
      <c r="M1377" s="145" t="n">
        <v>33737</v>
      </c>
      <c r="N1377" s="145" t="n">
        <v>35435</v>
      </c>
      <c r="O1377" s="145" t="n">
        <v>2296</v>
      </c>
      <c r="P1377" s="145" t="s">
        <v>319</v>
      </c>
      <c r="Q1377" s="145" t="n">
        <v>2830</v>
      </c>
      <c r="R1377" s="145" t="s">
        <v>319</v>
      </c>
      <c r="S1377" s="145" t="n">
        <v>3059</v>
      </c>
      <c r="T1377" s="145" t="s">
        <v>319</v>
      </c>
      <c r="U1377" s="145" t="n">
        <v>2961</v>
      </c>
      <c r="V1377" s="145" t="s">
        <v>319</v>
      </c>
      <c r="W1377" s="145" t="n">
        <v>2484</v>
      </c>
      <c r="X1377" s="145" t="s">
        <v>319</v>
      </c>
      <c r="Y1377" s="145" t="n">
        <v>110</v>
      </c>
      <c r="Z1377" s="145" t="s">
        <v>319</v>
      </c>
      <c r="AA1377" s="145" t="n">
        <v>2646</v>
      </c>
      <c r="AB1377" s="145" t="s">
        <v>319</v>
      </c>
      <c r="AC1377" s="145" t="n">
        <v>5894</v>
      </c>
      <c r="AD1377" s="145" t="s">
        <v>319</v>
      </c>
      <c r="AE1377" s="145" t="n">
        <v>2488</v>
      </c>
      <c r="AF1377" s="145" t="s">
        <v>319</v>
      </c>
      <c r="AG1377" s="145" t="n">
        <v>2571</v>
      </c>
      <c r="AH1377" s="145" t="s">
        <v>319</v>
      </c>
      <c r="AI1377" s="145" t="n">
        <v>3318</v>
      </c>
      <c r="AJ1377" s="145" t="s">
        <v>319</v>
      </c>
      <c r="AK1377" s="145" t="n">
        <v>2906</v>
      </c>
      <c r="AL1377" s="145" t="s">
        <v>319</v>
      </c>
      <c r="AM1377" s="145" t="n">
        <v>33563</v>
      </c>
      <c r="AN1377" s="146"/>
    </row>
    <row collapsed="false" customFormat="false" customHeight="false" hidden="false" ht="15.75" outlineLevel="0" r="1378">
      <c r="A1378" s="55"/>
      <c r="B1378" s="55"/>
      <c r="C1378" s="55"/>
      <c r="D1378" s="55"/>
      <c r="E1378" s="148" t="s">
        <v>824</v>
      </c>
      <c r="F1378" s="120" t="s">
        <v>823</v>
      </c>
      <c r="G1378" s="145" t="s">
        <v>953</v>
      </c>
      <c r="H1378" s="145" t="n">
        <v>71</v>
      </c>
      <c r="I1378" s="145" t="s">
        <v>952</v>
      </c>
      <c r="J1378" s="145" t="n">
        <v>6</v>
      </c>
      <c r="K1378" s="145" t="s">
        <v>52</v>
      </c>
      <c r="L1378" s="145" t="s">
        <v>52</v>
      </c>
      <c r="M1378" s="145" t="n">
        <v>19393</v>
      </c>
      <c r="N1378" s="145" t="n">
        <v>26237</v>
      </c>
      <c r="O1378" s="145" t="n">
        <v>2259</v>
      </c>
      <c r="P1378" s="145" t="s">
        <v>319</v>
      </c>
      <c r="Q1378" s="145" t="n">
        <v>2388</v>
      </c>
      <c r="R1378" s="145" t="s">
        <v>319</v>
      </c>
      <c r="S1378" s="145" t="n">
        <v>2613</v>
      </c>
      <c r="T1378" s="145" t="s">
        <v>319</v>
      </c>
      <c r="U1378" s="145" t="n">
        <v>2529</v>
      </c>
      <c r="V1378" s="145" t="s">
        <v>319</v>
      </c>
      <c r="W1378" s="145" t="n">
        <v>1980</v>
      </c>
      <c r="X1378" s="145" t="s">
        <v>319</v>
      </c>
      <c r="Y1378" s="145" t="n">
        <v>13</v>
      </c>
      <c r="Z1378" s="145" t="s">
        <v>319</v>
      </c>
      <c r="AA1378" s="145" t="n">
        <v>1799</v>
      </c>
      <c r="AB1378" s="145" t="s">
        <v>319</v>
      </c>
      <c r="AC1378" s="145" t="n">
        <v>4445</v>
      </c>
      <c r="AD1378" s="145" t="s">
        <v>319</v>
      </c>
      <c r="AE1378" s="145" t="n">
        <v>1963</v>
      </c>
      <c r="AF1378" s="145" t="s">
        <v>319</v>
      </c>
      <c r="AG1378" s="145" t="n">
        <v>2029</v>
      </c>
      <c r="AH1378" s="145" t="s">
        <v>319</v>
      </c>
      <c r="AI1378" s="145" t="n">
        <v>2896</v>
      </c>
      <c r="AJ1378" s="145" t="s">
        <v>319</v>
      </c>
      <c r="AK1378" s="145" t="n">
        <v>2439</v>
      </c>
      <c r="AL1378" s="145" t="s">
        <v>319</v>
      </c>
      <c r="AM1378" s="145" t="n">
        <v>27353</v>
      </c>
      <c r="AN1378" s="146"/>
    </row>
    <row collapsed="false" customFormat="false" customHeight="true" hidden="false" ht="15.75" outlineLevel="0" r="1379">
      <c r="A1379" s="55" t="n">
        <v>730</v>
      </c>
      <c r="B1379" s="55" t="n">
        <v>8726</v>
      </c>
      <c r="C1379" s="55" t="s">
        <v>820</v>
      </c>
      <c r="D1379" s="55" t="s">
        <v>751</v>
      </c>
      <c r="E1379" s="148" t="s">
        <v>822</v>
      </c>
      <c r="F1379" s="120" t="s">
        <v>823</v>
      </c>
      <c r="G1379" s="145" t="n">
        <v>0</v>
      </c>
      <c r="H1379" s="145" t="n">
        <v>0</v>
      </c>
      <c r="I1379" s="145" t="n">
        <v>0</v>
      </c>
      <c r="J1379" s="145" t="n">
        <v>0</v>
      </c>
      <c r="K1379" s="145" t="s">
        <v>52</v>
      </c>
      <c r="L1379" s="145" t="s">
        <v>52</v>
      </c>
      <c r="M1379" s="145" t="n">
        <v>12885</v>
      </c>
      <c r="N1379" s="145" t="n">
        <v>12761</v>
      </c>
      <c r="O1379" s="145" t="n">
        <v>960</v>
      </c>
      <c r="P1379" s="145" t="s">
        <v>319</v>
      </c>
      <c r="Q1379" s="145" t="n">
        <v>1020</v>
      </c>
      <c r="R1379" s="145" t="s">
        <v>319</v>
      </c>
      <c r="S1379" s="145" t="n">
        <v>1030</v>
      </c>
      <c r="T1379" s="145" t="s">
        <v>319</v>
      </c>
      <c r="U1379" s="145" t="n">
        <v>940</v>
      </c>
      <c r="V1379" s="145" t="s">
        <v>319</v>
      </c>
      <c r="W1379" s="145" t="n">
        <v>1070</v>
      </c>
      <c r="X1379" s="145" t="s">
        <v>319</v>
      </c>
      <c r="Y1379" s="145" t="n">
        <v>1010</v>
      </c>
      <c r="Z1379" s="145" t="s">
        <v>319</v>
      </c>
      <c r="AA1379" s="145" t="n">
        <v>980</v>
      </c>
      <c r="AB1379" s="145" t="s">
        <v>319</v>
      </c>
      <c r="AC1379" s="145" t="n">
        <v>1080</v>
      </c>
      <c r="AD1379" s="145" t="s">
        <v>319</v>
      </c>
      <c r="AE1379" s="145" t="n">
        <v>930</v>
      </c>
      <c r="AF1379" s="145" t="s">
        <v>319</v>
      </c>
      <c r="AG1379" s="145" t="n">
        <v>1020</v>
      </c>
      <c r="AH1379" s="145" t="s">
        <v>319</v>
      </c>
      <c r="AI1379" s="145" t="n">
        <v>980</v>
      </c>
      <c r="AJ1379" s="145" t="s">
        <v>319</v>
      </c>
      <c r="AK1379" s="145" t="n">
        <v>1010</v>
      </c>
      <c r="AL1379" s="145" t="s">
        <v>319</v>
      </c>
      <c r="AM1379" s="145" t="n">
        <v>12030</v>
      </c>
      <c r="AN1379" s="146"/>
    </row>
    <row collapsed="false" customFormat="false" customHeight="false" hidden="false" ht="15.75" outlineLevel="0" r="1380">
      <c r="A1380" s="55"/>
      <c r="B1380" s="55"/>
      <c r="C1380" s="55"/>
      <c r="D1380" s="55"/>
      <c r="E1380" s="148" t="s">
        <v>824</v>
      </c>
      <c r="F1380" s="120" t="s">
        <v>823</v>
      </c>
      <c r="G1380" s="145" t="s">
        <v>953</v>
      </c>
      <c r="H1380" s="145" t="n">
        <v>112</v>
      </c>
      <c r="I1380" s="145" t="s">
        <v>952</v>
      </c>
      <c r="J1380" s="145" t="n">
        <v>4</v>
      </c>
      <c r="K1380" s="145" t="s">
        <v>52</v>
      </c>
      <c r="L1380" s="145" t="s">
        <v>52</v>
      </c>
      <c r="M1380" s="145" t="n">
        <v>42993</v>
      </c>
      <c r="N1380" s="145" t="n">
        <v>44713</v>
      </c>
      <c r="O1380" s="145" t="n">
        <v>4897</v>
      </c>
      <c r="P1380" s="145" t="s">
        <v>319</v>
      </c>
      <c r="Q1380" s="145" t="n">
        <v>5359</v>
      </c>
      <c r="R1380" s="145" t="s">
        <v>319</v>
      </c>
      <c r="S1380" s="145" t="n">
        <v>4471</v>
      </c>
      <c r="T1380" s="145" t="s">
        <v>319</v>
      </c>
      <c r="U1380" s="145" t="n">
        <v>4037</v>
      </c>
      <c r="V1380" s="145" t="s">
        <v>319</v>
      </c>
      <c r="W1380" s="145" t="n">
        <v>4764</v>
      </c>
      <c r="X1380" s="145" t="s">
        <v>319</v>
      </c>
      <c r="Y1380" s="145" t="n">
        <v>4284</v>
      </c>
      <c r="Z1380" s="145" t="s">
        <v>319</v>
      </c>
      <c r="AA1380" s="145" t="n">
        <v>3915</v>
      </c>
      <c r="AB1380" s="145" t="s">
        <v>319</v>
      </c>
      <c r="AC1380" s="145" t="n">
        <v>4073</v>
      </c>
      <c r="AD1380" s="145" t="s">
        <v>319</v>
      </c>
      <c r="AE1380" s="145" t="n">
        <v>3889</v>
      </c>
      <c r="AF1380" s="145" t="s">
        <v>319</v>
      </c>
      <c r="AG1380" s="145" t="n">
        <v>4555</v>
      </c>
      <c r="AH1380" s="145" t="s">
        <v>319</v>
      </c>
      <c r="AI1380" s="145" t="n">
        <v>4442</v>
      </c>
      <c r="AJ1380" s="145" t="s">
        <v>319</v>
      </c>
      <c r="AK1380" s="145" t="n">
        <v>4493</v>
      </c>
      <c r="AL1380" s="145" t="s">
        <v>319</v>
      </c>
      <c r="AM1380" s="145" t="n">
        <v>53179</v>
      </c>
      <c r="AN1380" s="146"/>
    </row>
    <row collapsed="false" customFormat="false" customHeight="true" hidden="false" ht="15.75" outlineLevel="0" r="1381">
      <c r="A1381" s="55" t="n">
        <v>731</v>
      </c>
      <c r="B1381" s="55" t="n">
        <v>8727</v>
      </c>
      <c r="C1381" s="55" t="s">
        <v>820</v>
      </c>
      <c r="D1381" s="55" t="s">
        <v>751</v>
      </c>
      <c r="E1381" s="148" t="s">
        <v>822</v>
      </c>
      <c r="F1381" s="120" t="s">
        <v>823</v>
      </c>
      <c r="G1381" s="145" t="n">
        <v>0</v>
      </c>
      <c r="H1381" s="145" t="n">
        <v>0</v>
      </c>
      <c r="I1381" s="145" t="n">
        <v>0</v>
      </c>
      <c r="J1381" s="145" t="n">
        <v>0</v>
      </c>
      <c r="K1381" s="145" t="s">
        <v>53</v>
      </c>
      <c r="L1381" s="145" t="s">
        <v>53</v>
      </c>
      <c r="M1381" s="145" t="n">
        <v>0</v>
      </c>
      <c r="N1381" s="145" t="n">
        <v>0</v>
      </c>
      <c r="O1381" s="145" t="n">
        <v>0</v>
      </c>
      <c r="P1381" s="145" t="n">
        <v>0</v>
      </c>
      <c r="Q1381" s="145" t="n">
        <v>0</v>
      </c>
      <c r="R1381" s="145" t="n">
        <v>0</v>
      </c>
      <c r="S1381" s="145" t="n">
        <v>0</v>
      </c>
      <c r="T1381" s="145" t="n">
        <v>0</v>
      </c>
      <c r="U1381" s="145" t="n">
        <v>0</v>
      </c>
      <c r="V1381" s="145" t="n">
        <v>0</v>
      </c>
      <c r="W1381" s="145" t="n">
        <v>0</v>
      </c>
      <c r="X1381" s="145" t="n">
        <v>0</v>
      </c>
      <c r="Y1381" s="145" t="n">
        <v>0</v>
      </c>
      <c r="Z1381" s="145" t="n">
        <v>0</v>
      </c>
      <c r="AA1381" s="145" t="n">
        <v>0</v>
      </c>
      <c r="AB1381" s="145" t="n">
        <v>0</v>
      </c>
      <c r="AC1381" s="145" t="n">
        <v>0</v>
      </c>
      <c r="AD1381" s="145" t="n">
        <v>0</v>
      </c>
      <c r="AE1381" s="145" t="n">
        <v>0</v>
      </c>
      <c r="AF1381" s="145" t="n">
        <v>0</v>
      </c>
      <c r="AG1381" s="145" t="n">
        <v>0</v>
      </c>
      <c r="AH1381" s="145" t="n">
        <v>0</v>
      </c>
      <c r="AI1381" s="145" t="n">
        <v>0</v>
      </c>
      <c r="AJ1381" s="145" t="n">
        <v>0</v>
      </c>
      <c r="AK1381" s="145" t="n">
        <v>0</v>
      </c>
      <c r="AL1381" s="145" t="n">
        <v>0</v>
      </c>
      <c r="AM1381" s="145" t="n">
        <v>0</v>
      </c>
      <c r="AN1381" s="146"/>
    </row>
    <row collapsed="false" customFormat="false" customHeight="false" hidden="false" ht="15.75" outlineLevel="0" r="1382">
      <c r="A1382" s="55"/>
      <c r="B1382" s="55"/>
      <c r="C1382" s="55"/>
      <c r="D1382" s="55"/>
      <c r="E1382" s="148" t="s">
        <v>824</v>
      </c>
      <c r="F1382" s="120" t="s">
        <v>823</v>
      </c>
      <c r="G1382" s="145" t="s">
        <v>953</v>
      </c>
      <c r="H1382" s="145" t="n">
        <v>42</v>
      </c>
      <c r="I1382" s="145" t="s">
        <v>952</v>
      </c>
      <c r="J1382" s="145"/>
      <c r="K1382" s="145" t="s">
        <v>52</v>
      </c>
      <c r="L1382" s="145" t="s">
        <v>52</v>
      </c>
      <c r="M1382" s="145" t="n">
        <v>6442</v>
      </c>
      <c r="N1382" s="145" t="n">
        <v>7691</v>
      </c>
      <c r="O1382" s="145" t="n">
        <v>790</v>
      </c>
      <c r="P1382" s="145" t="s">
        <v>319</v>
      </c>
      <c r="Q1382" s="145" t="n">
        <v>797</v>
      </c>
      <c r="R1382" s="145" t="s">
        <v>319</v>
      </c>
      <c r="S1382" s="145" t="n">
        <v>567</v>
      </c>
      <c r="T1382" s="145" t="s">
        <v>319</v>
      </c>
      <c r="U1382" s="145" t="n">
        <v>623</v>
      </c>
      <c r="V1382" s="145" t="s">
        <v>319</v>
      </c>
      <c r="W1382" s="145" t="n">
        <v>312</v>
      </c>
      <c r="X1382" s="145" t="s">
        <v>319</v>
      </c>
      <c r="Y1382" s="145" t="n">
        <v>232</v>
      </c>
      <c r="Z1382" s="145" t="s">
        <v>319</v>
      </c>
      <c r="AA1382" s="145" t="n">
        <v>293</v>
      </c>
      <c r="AB1382" s="145" t="s">
        <v>319</v>
      </c>
      <c r="AC1382" s="145" t="n">
        <v>412</v>
      </c>
      <c r="AD1382" s="145" t="s">
        <v>319</v>
      </c>
      <c r="AE1382" s="145" t="n">
        <v>539</v>
      </c>
      <c r="AF1382" s="145" t="s">
        <v>319</v>
      </c>
      <c r="AG1382" s="145" t="n">
        <v>650</v>
      </c>
      <c r="AH1382" s="145" t="s">
        <v>319</v>
      </c>
      <c r="AI1382" s="145" t="n">
        <v>761</v>
      </c>
      <c r="AJ1382" s="145" t="s">
        <v>319</v>
      </c>
      <c r="AK1382" s="145" t="n">
        <v>818</v>
      </c>
      <c r="AL1382" s="145" t="s">
        <v>319</v>
      </c>
      <c r="AM1382" s="145" t="n">
        <v>6794</v>
      </c>
      <c r="AN1382" s="146"/>
    </row>
    <row collapsed="false" customFormat="false" customHeight="true" hidden="false" ht="15.75" outlineLevel="0" r="1383">
      <c r="A1383" s="55" t="n">
        <v>732</v>
      </c>
      <c r="B1383" s="55" t="n">
        <v>8728</v>
      </c>
      <c r="C1383" s="55" t="s">
        <v>820</v>
      </c>
      <c r="D1383" s="55" t="s">
        <v>751</v>
      </c>
      <c r="E1383" s="148" t="s">
        <v>822</v>
      </c>
      <c r="F1383" s="120" t="s">
        <v>823</v>
      </c>
      <c r="G1383" s="145" t="n">
        <v>0</v>
      </c>
      <c r="H1383" s="145" t="n">
        <v>0</v>
      </c>
      <c r="I1383" s="145" t="n">
        <v>0</v>
      </c>
      <c r="J1383" s="145" t="n">
        <v>0</v>
      </c>
      <c r="K1383" s="145" t="s">
        <v>52</v>
      </c>
      <c r="L1383" s="145" t="s">
        <v>52</v>
      </c>
      <c r="M1383" s="145" t="n">
        <v>2384</v>
      </c>
      <c r="N1383" s="145" t="n">
        <v>2136</v>
      </c>
      <c r="O1383" s="145" t="n">
        <v>184</v>
      </c>
      <c r="P1383" s="145" t="s">
        <v>319</v>
      </c>
      <c r="Q1383" s="145" t="n">
        <v>206</v>
      </c>
      <c r="R1383" s="145" t="s">
        <v>319</v>
      </c>
      <c r="S1383" s="145" t="n">
        <v>177</v>
      </c>
      <c r="T1383" s="145" t="s">
        <v>319</v>
      </c>
      <c r="U1383" s="145" t="n">
        <v>182</v>
      </c>
      <c r="V1383" s="145" t="s">
        <v>319</v>
      </c>
      <c r="W1383" s="145" t="n">
        <v>191</v>
      </c>
      <c r="X1383" s="145" t="s">
        <v>319</v>
      </c>
      <c r="Y1383" s="145" t="n">
        <v>176</v>
      </c>
      <c r="Z1383" s="145" t="s">
        <v>319</v>
      </c>
      <c r="AA1383" s="145" t="n">
        <v>167</v>
      </c>
      <c r="AB1383" s="145" t="s">
        <v>319</v>
      </c>
      <c r="AC1383" s="145" t="n">
        <v>182</v>
      </c>
      <c r="AD1383" s="145" t="s">
        <v>319</v>
      </c>
      <c r="AE1383" s="145" t="n">
        <v>169</v>
      </c>
      <c r="AF1383" s="145" t="s">
        <v>319</v>
      </c>
      <c r="AG1383" s="145" t="n">
        <v>182</v>
      </c>
      <c r="AH1383" s="145" t="s">
        <v>319</v>
      </c>
      <c r="AI1383" s="145" t="n">
        <v>182</v>
      </c>
      <c r="AJ1383" s="145" t="s">
        <v>319</v>
      </c>
      <c r="AK1383" s="145" t="n">
        <v>189</v>
      </c>
      <c r="AL1383" s="145" t="s">
        <v>319</v>
      </c>
      <c r="AM1383" s="145" t="n">
        <v>2187</v>
      </c>
      <c r="AN1383" s="146"/>
    </row>
    <row collapsed="false" customFormat="false" customHeight="false" hidden="false" ht="15.75" outlineLevel="0" r="1384">
      <c r="A1384" s="55"/>
      <c r="B1384" s="55"/>
      <c r="C1384" s="55"/>
      <c r="D1384" s="55"/>
      <c r="E1384" s="148" t="s">
        <v>824</v>
      </c>
      <c r="F1384" s="120" t="s">
        <v>823</v>
      </c>
      <c r="G1384" s="145" t="s">
        <v>951</v>
      </c>
      <c r="H1384" s="145" t="n">
        <v>17</v>
      </c>
      <c r="I1384" s="145" t="s">
        <v>952</v>
      </c>
      <c r="J1384" s="145" t="n">
        <v>1</v>
      </c>
      <c r="K1384" s="145" t="s">
        <v>52</v>
      </c>
      <c r="L1384" s="145" t="s">
        <v>52</v>
      </c>
      <c r="M1384" s="145" t="n">
        <v>1760</v>
      </c>
      <c r="N1384" s="145" t="n">
        <v>1745</v>
      </c>
      <c r="O1384" s="145" t="n">
        <v>236</v>
      </c>
      <c r="P1384" s="145" t="s">
        <v>319</v>
      </c>
      <c r="Q1384" s="145" t="n">
        <v>223</v>
      </c>
      <c r="R1384" s="145" t="s">
        <v>319</v>
      </c>
      <c r="S1384" s="145" t="n">
        <v>117</v>
      </c>
      <c r="T1384" s="145" t="s">
        <v>319</v>
      </c>
      <c r="U1384" s="145" t="n">
        <v>117</v>
      </c>
      <c r="V1384" s="145" t="s">
        <v>319</v>
      </c>
      <c r="W1384" s="145" t="n">
        <v>121</v>
      </c>
      <c r="X1384" s="145" t="s">
        <v>319</v>
      </c>
      <c r="Y1384" s="145" t="n">
        <v>86</v>
      </c>
      <c r="Z1384" s="145" t="s">
        <v>319</v>
      </c>
      <c r="AA1384" s="145" t="n">
        <v>78</v>
      </c>
      <c r="AB1384" s="145" t="s">
        <v>319</v>
      </c>
      <c r="AC1384" s="145" t="n">
        <v>143</v>
      </c>
      <c r="AD1384" s="145" t="s">
        <v>319</v>
      </c>
      <c r="AE1384" s="145" t="n">
        <v>85</v>
      </c>
      <c r="AF1384" s="145" t="s">
        <v>319</v>
      </c>
      <c r="AG1384" s="145" t="n">
        <v>119</v>
      </c>
      <c r="AH1384" s="145" t="s">
        <v>319</v>
      </c>
      <c r="AI1384" s="145" t="n">
        <v>140</v>
      </c>
      <c r="AJ1384" s="145" t="s">
        <v>319</v>
      </c>
      <c r="AK1384" s="145" t="n">
        <v>293</v>
      </c>
      <c r="AL1384" s="145" t="s">
        <v>319</v>
      </c>
      <c r="AM1384" s="145" t="n">
        <v>1758</v>
      </c>
      <c r="AN1384" s="146"/>
    </row>
    <row collapsed="false" customFormat="false" customHeight="true" hidden="false" ht="15.75" outlineLevel="0" r="1385">
      <c r="A1385" s="55" t="n">
        <v>733</v>
      </c>
      <c r="B1385" s="55" t="n">
        <v>8729</v>
      </c>
      <c r="C1385" s="55" t="s">
        <v>820</v>
      </c>
      <c r="D1385" s="55" t="s">
        <v>751</v>
      </c>
      <c r="E1385" s="148" t="s">
        <v>822</v>
      </c>
      <c r="F1385" s="120" t="s">
        <v>823</v>
      </c>
      <c r="G1385" s="145" t="n">
        <v>0</v>
      </c>
      <c r="H1385" s="145" t="n">
        <v>0</v>
      </c>
      <c r="I1385" s="145" t="n">
        <v>0</v>
      </c>
      <c r="J1385" s="145" t="n">
        <v>0</v>
      </c>
      <c r="K1385" s="145" t="s">
        <v>53</v>
      </c>
      <c r="L1385" s="145" t="s">
        <v>53</v>
      </c>
      <c r="M1385" s="145" t="n">
        <v>0</v>
      </c>
      <c r="N1385" s="145" t="n">
        <v>0</v>
      </c>
      <c r="O1385" s="145" t="n">
        <v>0</v>
      </c>
      <c r="P1385" s="145" t="n">
        <v>0</v>
      </c>
      <c r="Q1385" s="145" t="n">
        <v>0</v>
      </c>
      <c r="R1385" s="145" t="n">
        <v>0</v>
      </c>
      <c r="S1385" s="145" t="n">
        <v>0</v>
      </c>
      <c r="T1385" s="145" t="n">
        <v>0</v>
      </c>
      <c r="U1385" s="145" t="n">
        <v>0</v>
      </c>
      <c r="V1385" s="145" t="n">
        <v>0</v>
      </c>
      <c r="W1385" s="145" t="n">
        <v>0</v>
      </c>
      <c r="X1385" s="145" t="n">
        <v>0</v>
      </c>
      <c r="Y1385" s="145" t="n">
        <v>0</v>
      </c>
      <c r="Z1385" s="145" t="n">
        <v>0</v>
      </c>
      <c r="AA1385" s="145" t="n">
        <v>0</v>
      </c>
      <c r="AB1385" s="145" t="n">
        <v>0</v>
      </c>
      <c r="AC1385" s="145" t="n">
        <v>0</v>
      </c>
      <c r="AD1385" s="145" t="n">
        <v>0</v>
      </c>
      <c r="AE1385" s="145" t="n">
        <v>0</v>
      </c>
      <c r="AF1385" s="145" t="n">
        <v>0</v>
      </c>
      <c r="AG1385" s="145" t="n">
        <v>0</v>
      </c>
      <c r="AH1385" s="145" t="n">
        <v>0</v>
      </c>
      <c r="AI1385" s="145" t="n">
        <v>0</v>
      </c>
      <c r="AJ1385" s="145" t="n">
        <v>0</v>
      </c>
      <c r="AK1385" s="145" t="n">
        <v>0</v>
      </c>
      <c r="AL1385" s="145" t="n">
        <v>0</v>
      </c>
      <c r="AM1385" s="145" t="n">
        <v>0</v>
      </c>
      <c r="AN1385" s="146"/>
    </row>
    <row collapsed="false" customFormat="false" customHeight="false" hidden="false" ht="15.75" outlineLevel="0" r="1386">
      <c r="A1386" s="55"/>
      <c r="B1386" s="55"/>
      <c r="C1386" s="55"/>
      <c r="D1386" s="55"/>
      <c r="E1386" s="148" t="s">
        <v>824</v>
      </c>
      <c r="F1386" s="120" t="s">
        <v>823</v>
      </c>
      <c r="G1386" s="145"/>
      <c r="H1386" s="145" t="n">
        <v>42</v>
      </c>
      <c r="I1386" s="145" t="s">
        <v>952</v>
      </c>
      <c r="J1386" s="145" t="n">
        <v>7</v>
      </c>
      <c r="K1386" s="145" t="s">
        <v>52</v>
      </c>
      <c r="L1386" s="145" t="s">
        <v>52</v>
      </c>
      <c r="M1386" s="145" t="n">
        <v>8819</v>
      </c>
      <c r="N1386" s="145" t="n">
        <v>9364</v>
      </c>
      <c r="O1386" s="145" t="n">
        <v>996</v>
      </c>
      <c r="P1386" s="145" t="s">
        <v>319</v>
      </c>
      <c r="Q1386" s="145" t="n">
        <v>746</v>
      </c>
      <c r="R1386" s="145" t="s">
        <v>319</v>
      </c>
      <c r="S1386" s="145" t="n">
        <v>596</v>
      </c>
      <c r="T1386" s="145" t="s">
        <v>319</v>
      </c>
      <c r="U1386" s="145" t="n">
        <v>666</v>
      </c>
      <c r="V1386" s="145" t="s">
        <v>319</v>
      </c>
      <c r="W1386" s="145" t="n">
        <v>439</v>
      </c>
      <c r="X1386" s="145" t="s">
        <v>319</v>
      </c>
      <c r="Y1386" s="145" t="n">
        <v>401</v>
      </c>
      <c r="Z1386" s="145" t="s">
        <v>319</v>
      </c>
      <c r="AA1386" s="145" t="n">
        <v>343</v>
      </c>
      <c r="AB1386" s="145" t="s">
        <v>319</v>
      </c>
      <c r="AC1386" s="145" t="n">
        <v>575</v>
      </c>
      <c r="AD1386" s="145" t="s">
        <v>319</v>
      </c>
      <c r="AE1386" s="145" t="n">
        <v>555</v>
      </c>
      <c r="AF1386" s="145" t="s">
        <v>319</v>
      </c>
      <c r="AG1386" s="145" t="n">
        <v>896</v>
      </c>
      <c r="AH1386" s="145" t="s">
        <v>319</v>
      </c>
      <c r="AI1386" s="145" t="n">
        <v>1012</v>
      </c>
      <c r="AJ1386" s="145" t="s">
        <v>319</v>
      </c>
      <c r="AK1386" s="145" t="n">
        <v>1025</v>
      </c>
      <c r="AL1386" s="145" t="s">
        <v>319</v>
      </c>
      <c r="AM1386" s="145" t="n">
        <v>8250</v>
      </c>
      <c r="AN1386" s="146"/>
    </row>
    <row collapsed="false" customFormat="false" customHeight="true" hidden="false" ht="15.75" outlineLevel="0" r="1387">
      <c r="A1387" s="55" t="n">
        <v>734</v>
      </c>
      <c r="B1387" s="55" t="n">
        <v>8730</v>
      </c>
      <c r="C1387" s="55" t="s">
        <v>820</v>
      </c>
      <c r="D1387" s="55" t="s">
        <v>751</v>
      </c>
      <c r="E1387" s="148" t="s">
        <v>822</v>
      </c>
      <c r="F1387" s="120" t="s">
        <v>823</v>
      </c>
      <c r="G1387" s="145" t="n">
        <v>0</v>
      </c>
      <c r="H1387" s="145" t="n">
        <v>0</v>
      </c>
      <c r="I1387" s="145" t="n">
        <v>0</v>
      </c>
      <c r="J1387" s="145" t="n">
        <v>0</v>
      </c>
      <c r="K1387" s="145" t="s">
        <v>53</v>
      </c>
      <c r="L1387" s="145" t="s">
        <v>53</v>
      </c>
      <c r="M1387" s="145" t="n">
        <v>0</v>
      </c>
      <c r="N1387" s="145" t="n">
        <v>0</v>
      </c>
      <c r="O1387" s="145" t="n">
        <v>0</v>
      </c>
      <c r="P1387" s="145" t="n">
        <v>0</v>
      </c>
      <c r="Q1387" s="145" t="n">
        <v>0</v>
      </c>
      <c r="R1387" s="145" t="n">
        <v>0</v>
      </c>
      <c r="S1387" s="145" t="n">
        <v>0</v>
      </c>
      <c r="T1387" s="145" t="n">
        <v>0</v>
      </c>
      <c r="U1387" s="145" t="n">
        <v>0</v>
      </c>
      <c r="V1387" s="145" t="n">
        <v>0</v>
      </c>
      <c r="W1387" s="145" t="n">
        <v>0</v>
      </c>
      <c r="X1387" s="145" t="n">
        <v>0</v>
      </c>
      <c r="Y1387" s="145" t="n">
        <v>0</v>
      </c>
      <c r="Z1387" s="145" t="n">
        <v>0</v>
      </c>
      <c r="AA1387" s="145" t="n">
        <v>0</v>
      </c>
      <c r="AB1387" s="145" t="n">
        <v>0</v>
      </c>
      <c r="AC1387" s="145" t="n">
        <v>0</v>
      </c>
      <c r="AD1387" s="145" t="n">
        <v>0</v>
      </c>
      <c r="AE1387" s="145" t="n">
        <v>0</v>
      </c>
      <c r="AF1387" s="145" t="n">
        <v>0</v>
      </c>
      <c r="AG1387" s="145" t="n">
        <v>0</v>
      </c>
      <c r="AH1387" s="145" t="n">
        <v>0</v>
      </c>
      <c r="AI1387" s="145" t="n">
        <v>0</v>
      </c>
      <c r="AJ1387" s="145" t="n">
        <v>0</v>
      </c>
      <c r="AK1387" s="145" t="n">
        <v>0</v>
      </c>
      <c r="AL1387" s="145" t="n">
        <v>0</v>
      </c>
      <c r="AM1387" s="145" t="n">
        <v>0</v>
      </c>
      <c r="AN1387" s="146"/>
    </row>
    <row collapsed="false" customFormat="false" customHeight="false" hidden="false" ht="15.75" outlineLevel="0" r="1388">
      <c r="A1388" s="55"/>
      <c r="B1388" s="55"/>
      <c r="C1388" s="55"/>
      <c r="D1388" s="55"/>
      <c r="E1388" s="148" t="s">
        <v>824</v>
      </c>
      <c r="F1388" s="120" t="s">
        <v>823</v>
      </c>
      <c r="G1388" s="145"/>
      <c r="H1388" s="145" t="n">
        <v>42</v>
      </c>
      <c r="I1388" s="145" t="s">
        <v>952</v>
      </c>
      <c r="J1388" s="145" t="n">
        <v>7</v>
      </c>
      <c r="K1388" s="145" t="s">
        <v>52</v>
      </c>
      <c r="L1388" s="145" t="s">
        <v>52</v>
      </c>
      <c r="M1388" s="145" t="n">
        <v>5984</v>
      </c>
      <c r="N1388" s="145" t="n">
        <v>3606</v>
      </c>
      <c r="O1388" s="145" t="n">
        <v>266</v>
      </c>
      <c r="P1388" s="145" t="s">
        <v>319</v>
      </c>
      <c r="Q1388" s="145" t="n">
        <v>212</v>
      </c>
      <c r="R1388" s="145" t="s">
        <v>319</v>
      </c>
      <c r="S1388" s="145" t="n">
        <v>167</v>
      </c>
      <c r="T1388" s="145" t="s">
        <v>319</v>
      </c>
      <c r="U1388" s="145" t="n">
        <v>295</v>
      </c>
      <c r="V1388" s="145" t="s">
        <v>319</v>
      </c>
      <c r="W1388" s="145" t="n">
        <v>177</v>
      </c>
      <c r="X1388" s="145" t="s">
        <v>319</v>
      </c>
      <c r="Y1388" s="145" t="n">
        <v>158</v>
      </c>
      <c r="Z1388" s="145" t="s">
        <v>319</v>
      </c>
      <c r="AA1388" s="145" t="n">
        <v>131</v>
      </c>
      <c r="AB1388" s="145" t="s">
        <v>319</v>
      </c>
      <c r="AC1388" s="145" t="n">
        <v>148</v>
      </c>
      <c r="AD1388" s="145" t="s">
        <v>319</v>
      </c>
      <c r="AE1388" s="145" t="n">
        <v>184</v>
      </c>
      <c r="AF1388" s="145" t="s">
        <v>319</v>
      </c>
      <c r="AG1388" s="145" t="n">
        <v>377</v>
      </c>
      <c r="AH1388" s="145" t="s">
        <v>319</v>
      </c>
      <c r="AI1388" s="145" t="n">
        <v>246</v>
      </c>
      <c r="AJ1388" s="145" t="s">
        <v>319</v>
      </c>
      <c r="AK1388" s="145" t="n">
        <v>202</v>
      </c>
      <c r="AL1388" s="145" t="s">
        <v>319</v>
      </c>
      <c r="AM1388" s="145" t="n">
        <v>2563</v>
      </c>
      <c r="AN1388" s="146"/>
    </row>
    <row collapsed="false" customFormat="false" customHeight="true" hidden="false" ht="15.75" outlineLevel="0" r="1389">
      <c r="A1389" s="55" t="n">
        <v>735</v>
      </c>
      <c r="B1389" s="55" t="n">
        <v>8731</v>
      </c>
      <c r="C1389" s="55" t="s">
        <v>820</v>
      </c>
      <c r="D1389" s="55" t="s">
        <v>751</v>
      </c>
      <c r="E1389" s="148" t="s">
        <v>822</v>
      </c>
      <c r="F1389" s="120" t="s">
        <v>823</v>
      </c>
      <c r="G1389" s="145" t="n">
        <v>0</v>
      </c>
      <c r="H1389" s="145" t="n">
        <v>0</v>
      </c>
      <c r="I1389" s="145" t="n">
        <v>0</v>
      </c>
      <c r="J1389" s="145" t="n">
        <v>0</v>
      </c>
      <c r="K1389" s="145" t="s">
        <v>53</v>
      </c>
      <c r="L1389" s="145" t="s">
        <v>53</v>
      </c>
      <c r="M1389" s="145" t="n">
        <v>0</v>
      </c>
      <c r="N1389" s="145" t="n">
        <v>0</v>
      </c>
      <c r="O1389" s="145" t="n">
        <v>0</v>
      </c>
      <c r="P1389" s="145" t="n">
        <v>0</v>
      </c>
      <c r="Q1389" s="145" t="n">
        <v>0</v>
      </c>
      <c r="R1389" s="145" t="n">
        <v>0</v>
      </c>
      <c r="S1389" s="145" t="n">
        <v>0</v>
      </c>
      <c r="T1389" s="145" t="n">
        <v>0</v>
      </c>
      <c r="U1389" s="145" t="n">
        <v>0</v>
      </c>
      <c r="V1389" s="145" t="n">
        <v>0</v>
      </c>
      <c r="W1389" s="145" t="n">
        <v>0</v>
      </c>
      <c r="X1389" s="145" t="n">
        <v>0</v>
      </c>
      <c r="Y1389" s="145" t="n">
        <v>0</v>
      </c>
      <c r="Z1389" s="145" t="n">
        <v>0</v>
      </c>
      <c r="AA1389" s="145" t="n">
        <v>0</v>
      </c>
      <c r="AB1389" s="145" t="n">
        <v>0</v>
      </c>
      <c r="AC1389" s="145" t="n">
        <v>0</v>
      </c>
      <c r="AD1389" s="145" t="n">
        <v>0</v>
      </c>
      <c r="AE1389" s="145" t="n">
        <v>0</v>
      </c>
      <c r="AF1389" s="145" t="n">
        <v>0</v>
      </c>
      <c r="AG1389" s="145" t="n">
        <v>0</v>
      </c>
      <c r="AH1389" s="145" t="n">
        <v>0</v>
      </c>
      <c r="AI1389" s="145" t="n">
        <v>0</v>
      </c>
      <c r="AJ1389" s="145" t="n">
        <v>0</v>
      </c>
      <c r="AK1389" s="145" t="n">
        <v>0</v>
      </c>
      <c r="AL1389" s="145" t="n">
        <v>0</v>
      </c>
      <c r="AM1389" s="145" t="n">
        <v>0</v>
      </c>
      <c r="AN1389" s="146"/>
    </row>
    <row collapsed="false" customFormat="false" customHeight="false" hidden="false" ht="15.75" outlineLevel="0" r="1390">
      <c r="A1390" s="55"/>
      <c r="B1390" s="55"/>
      <c r="C1390" s="55"/>
      <c r="D1390" s="55"/>
      <c r="E1390" s="148" t="s">
        <v>824</v>
      </c>
      <c r="F1390" s="120" t="s">
        <v>823</v>
      </c>
      <c r="G1390" s="145"/>
      <c r="H1390" s="145" t="n">
        <v>42</v>
      </c>
      <c r="I1390" s="145" t="s">
        <v>952</v>
      </c>
      <c r="J1390" s="145" t="n">
        <v>7</v>
      </c>
      <c r="K1390" s="145" t="s">
        <v>52</v>
      </c>
      <c r="L1390" s="145" t="s">
        <v>52</v>
      </c>
      <c r="M1390" s="145" t="n">
        <v>5655</v>
      </c>
      <c r="N1390" s="145" t="n">
        <v>3286</v>
      </c>
      <c r="O1390" s="145" t="n">
        <v>317</v>
      </c>
      <c r="P1390" s="145" t="s">
        <v>319</v>
      </c>
      <c r="Q1390" s="145" t="n">
        <v>252</v>
      </c>
      <c r="R1390" s="145" t="s">
        <v>319</v>
      </c>
      <c r="S1390" s="145" t="n">
        <v>247</v>
      </c>
      <c r="T1390" s="145" t="s">
        <v>319</v>
      </c>
      <c r="U1390" s="145" t="n">
        <v>307</v>
      </c>
      <c r="V1390" s="145" t="s">
        <v>319</v>
      </c>
      <c r="W1390" s="145" t="n">
        <v>267</v>
      </c>
      <c r="X1390" s="145" t="s">
        <v>319</v>
      </c>
      <c r="Y1390" s="145" t="n">
        <v>154</v>
      </c>
      <c r="Z1390" s="145" t="s">
        <v>319</v>
      </c>
      <c r="AA1390" s="145" t="n">
        <v>147</v>
      </c>
      <c r="AB1390" s="145" t="s">
        <v>319</v>
      </c>
      <c r="AC1390" s="145" t="n">
        <v>161</v>
      </c>
      <c r="AD1390" s="145" t="s">
        <v>319</v>
      </c>
      <c r="AE1390" s="145" t="n">
        <v>215</v>
      </c>
      <c r="AF1390" s="145" t="s">
        <v>319</v>
      </c>
      <c r="AG1390" s="145" t="n">
        <v>293</v>
      </c>
      <c r="AH1390" s="145" t="s">
        <v>319</v>
      </c>
      <c r="AI1390" s="145" t="n">
        <v>340</v>
      </c>
      <c r="AJ1390" s="145" t="s">
        <v>319</v>
      </c>
      <c r="AK1390" s="145" t="n">
        <v>266</v>
      </c>
      <c r="AL1390" s="145" t="s">
        <v>319</v>
      </c>
      <c r="AM1390" s="145" t="n">
        <v>2966</v>
      </c>
      <c r="AN1390" s="146"/>
    </row>
    <row collapsed="false" customFormat="false" customHeight="true" hidden="false" ht="15.75" outlineLevel="0" r="1391">
      <c r="A1391" s="55" t="n">
        <v>736</v>
      </c>
      <c r="B1391" s="55" t="n">
        <v>8732</v>
      </c>
      <c r="C1391" s="55" t="s">
        <v>820</v>
      </c>
      <c r="D1391" s="55" t="s">
        <v>751</v>
      </c>
      <c r="E1391" s="148" t="s">
        <v>822</v>
      </c>
      <c r="F1391" s="120" t="s">
        <v>823</v>
      </c>
      <c r="G1391" s="145" t="n">
        <v>0</v>
      </c>
      <c r="H1391" s="145" t="n">
        <v>0</v>
      </c>
      <c r="I1391" s="145" t="n">
        <v>0</v>
      </c>
      <c r="J1391" s="145" t="n">
        <v>0</v>
      </c>
      <c r="K1391" s="145" t="s">
        <v>53</v>
      </c>
      <c r="L1391" s="145" t="s">
        <v>53</v>
      </c>
      <c r="M1391" s="145" t="n">
        <v>0</v>
      </c>
      <c r="N1391" s="145" t="n">
        <v>0</v>
      </c>
      <c r="O1391" s="145" t="n">
        <v>0</v>
      </c>
      <c r="P1391" s="145" t="n">
        <v>0</v>
      </c>
      <c r="Q1391" s="145" t="n">
        <v>0</v>
      </c>
      <c r="R1391" s="145" t="n">
        <v>0</v>
      </c>
      <c r="S1391" s="145" t="n">
        <v>0</v>
      </c>
      <c r="T1391" s="145" t="n">
        <v>0</v>
      </c>
      <c r="U1391" s="145" t="n">
        <v>0</v>
      </c>
      <c r="V1391" s="145" t="n">
        <v>0</v>
      </c>
      <c r="W1391" s="145" t="n">
        <v>0</v>
      </c>
      <c r="X1391" s="145" t="n">
        <v>0</v>
      </c>
      <c r="Y1391" s="145" t="n">
        <v>0</v>
      </c>
      <c r="Z1391" s="145" t="n">
        <v>0</v>
      </c>
      <c r="AA1391" s="145" t="n">
        <v>0</v>
      </c>
      <c r="AB1391" s="145" t="n">
        <v>0</v>
      </c>
      <c r="AC1391" s="145" t="n">
        <v>0</v>
      </c>
      <c r="AD1391" s="145" t="n">
        <v>0</v>
      </c>
      <c r="AE1391" s="145" t="n">
        <v>0</v>
      </c>
      <c r="AF1391" s="145" t="n">
        <v>0</v>
      </c>
      <c r="AG1391" s="145" t="n">
        <v>0</v>
      </c>
      <c r="AH1391" s="145" t="n">
        <v>0</v>
      </c>
      <c r="AI1391" s="145" t="n">
        <v>0</v>
      </c>
      <c r="AJ1391" s="145" t="n">
        <v>0</v>
      </c>
      <c r="AK1391" s="145" t="n">
        <v>0</v>
      </c>
      <c r="AL1391" s="145" t="n">
        <v>0</v>
      </c>
      <c r="AM1391" s="145" t="n">
        <v>0</v>
      </c>
      <c r="AN1391" s="146"/>
    </row>
    <row collapsed="false" customFormat="false" customHeight="false" hidden="false" ht="15.75" outlineLevel="0" r="1392">
      <c r="A1392" s="55"/>
      <c r="B1392" s="55"/>
      <c r="C1392" s="55"/>
      <c r="D1392" s="55"/>
      <c r="E1392" s="148" t="s">
        <v>824</v>
      </c>
      <c r="F1392" s="120" t="s">
        <v>823</v>
      </c>
      <c r="G1392" s="145"/>
      <c r="H1392" s="145" t="n">
        <v>42</v>
      </c>
      <c r="I1392" s="145" t="s">
        <v>952</v>
      </c>
      <c r="J1392" s="145" t="n">
        <v>7</v>
      </c>
      <c r="K1392" s="145" t="s">
        <v>52</v>
      </c>
      <c r="L1392" s="145" t="s">
        <v>52</v>
      </c>
      <c r="M1392" s="145" t="n">
        <v>4464</v>
      </c>
      <c r="N1392" s="145" t="n">
        <v>3351</v>
      </c>
      <c r="O1392" s="145" t="n">
        <v>272</v>
      </c>
      <c r="P1392" s="145" t="s">
        <v>319</v>
      </c>
      <c r="Q1392" s="145" t="n">
        <v>210</v>
      </c>
      <c r="R1392" s="145" t="s">
        <v>319</v>
      </c>
      <c r="S1392" s="145" t="n">
        <v>196</v>
      </c>
      <c r="T1392" s="145" t="s">
        <v>319</v>
      </c>
      <c r="U1392" s="145" t="n">
        <v>228</v>
      </c>
      <c r="V1392" s="145" t="s">
        <v>319</v>
      </c>
      <c r="W1392" s="145" t="n">
        <v>265</v>
      </c>
      <c r="X1392" s="145" t="s">
        <v>319</v>
      </c>
      <c r="Y1392" s="145" t="n">
        <v>265</v>
      </c>
      <c r="Z1392" s="145" t="s">
        <v>319</v>
      </c>
      <c r="AA1392" s="145" t="n">
        <v>187</v>
      </c>
      <c r="AB1392" s="145" t="s">
        <v>319</v>
      </c>
      <c r="AC1392" s="145" t="n">
        <v>213</v>
      </c>
      <c r="AD1392" s="145" t="s">
        <v>319</v>
      </c>
      <c r="AE1392" s="145" t="n">
        <v>232</v>
      </c>
      <c r="AF1392" s="145" t="s">
        <v>319</v>
      </c>
      <c r="AG1392" s="145" t="n">
        <v>263</v>
      </c>
      <c r="AH1392" s="145" t="s">
        <v>319</v>
      </c>
      <c r="AI1392" s="145" t="n">
        <v>275</v>
      </c>
      <c r="AJ1392" s="145" t="s">
        <v>319</v>
      </c>
      <c r="AK1392" s="145" t="n">
        <v>286</v>
      </c>
      <c r="AL1392" s="145" t="s">
        <v>319</v>
      </c>
      <c r="AM1392" s="145" t="n">
        <v>2892</v>
      </c>
      <c r="AN1392" s="146"/>
    </row>
    <row collapsed="false" customFormat="false" customHeight="true" hidden="false" ht="15.75" outlineLevel="0" r="1393">
      <c r="A1393" s="55" t="n">
        <v>737</v>
      </c>
      <c r="B1393" s="55" t="n">
        <v>8733</v>
      </c>
      <c r="C1393" s="55" t="s">
        <v>820</v>
      </c>
      <c r="D1393" s="55" t="s">
        <v>751</v>
      </c>
      <c r="E1393" s="148" t="s">
        <v>822</v>
      </c>
      <c r="F1393" s="120" t="s">
        <v>823</v>
      </c>
      <c r="G1393" s="145" t="n">
        <v>0</v>
      </c>
      <c r="H1393" s="145" t="n">
        <v>0</v>
      </c>
      <c r="I1393" s="145" t="n">
        <v>0</v>
      </c>
      <c r="J1393" s="145" t="n">
        <v>0</v>
      </c>
      <c r="K1393" s="145" t="s">
        <v>53</v>
      </c>
      <c r="L1393" s="145" t="s">
        <v>53</v>
      </c>
      <c r="M1393" s="145" t="n">
        <v>0</v>
      </c>
      <c r="N1393" s="145" t="n">
        <v>0</v>
      </c>
      <c r="O1393" s="145" t="n">
        <v>0</v>
      </c>
      <c r="P1393" s="145" t="n">
        <v>0</v>
      </c>
      <c r="Q1393" s="145" t="n">
        <v>0</v>
      </c>
      <c r="R1393" s="145" t="n">
        <v>0</v>
      </c>
      <c r="S1393" s="145" t="n">
        <v>0</v>
      </c>
      <c r="T1393" s="145" t="n">
        <v>0</v>
      </c>
      <c r="U1393" s="145" t="n">
        <v>0</v>
      </c>
      <c r="V1393" s="145" t="n">
        <v>0</v>
      </c>
      <c r="W1393" s="145" t="n">
        <v>0</v>
      </c>
      <c r="X1393" s="145" t="n">
        <v>0</v>
      </c>
      <c r="Y1393" s="145" t="n">
        <v>0</v>
      </c>
      <c r="Z1393" s="145" t="n">
        <v>0</v>
      </c>
      <c r="AA1393" s="145" t="n">
        <v>0</v>
      </c>
      <c r="AB1393" s="145" t="n">
        <v>0</v>
      </c>
      <c r="AC1393" s="145" t="n">
        <v>0</v>
      </c>
      <c r="AD1393" s="145" t="n">
        <v>0</v>
      </c>
      <c r="AE1393" s="145" t="n">
        <v>0</v>
      </c>
      <c r="AF1393" s="145" t="n">
        <v>0</v>
      </c>
      <c r="AG1393" s="145" t="n">
        <v>0</v>
      </c>
      <c r="AH1393" s="145" t="n">
        <v>0</v>
      </c>
      <c r="AI1393" s="145" t="n">
        <v>0</v>
      </c>
      <c r="AJ1393" s="145" t="n">
        <v>0</v>
      </c>
      <c r="AK1393" s="145" t="n">
        <v>0</v>
      </c>
      <c r="AL1393" s="145" t="n">
        <v>0</v>
      </c>
      <c r="AM1393" s="145" t="n">
        <v>0</v>
      </c>
      <c r="AN1393" s="146"/>
    </row>
    <row collapsed="false" customFormat="false" customHeight="false" hidden="false" ht="15.75" outlineLevel="0" r="1394">
      <c r="A1394" s="55"/>
      <c r="B1394" s="55"/>
      <c r="C1394" s="55"/>
      <c r="D1394" s="55"/>
      <c r="E1394" s="148" t="s">
        <v>824</v>
      </c>
      <c r="F1394" s="120" t="s">
        <v>823</v>
      </c>
      <c r="G1394" s="145"/>
      <c r="H1394" s="145" t="n">
        <v>30</v>
      </c>
      <c r="I1394" s="145" t="s">
        <v>952</v>
      </c>
      <c r="J1394" s="145" t="n">
        <v>5</v>
      </c>
      <c r="K1394" s="145" t="s">
        <v>52</v>
      </c>
      <c r="L1394" s="145" t="s">
        <v>52</v>
      </c>
      <c r="M1394" s="145" t="n">
        <v>7019</v>
      </c>
      <c r="N1394" s="145" t="n">
        <v>6735</v>
      </c>
      <c r="O1394" s="145" t="n">
        <v>881</v>
      </c>
      <c r="P1394" s="145" t="s">
        <v>319</v>
      </c>
      <c r="Q1394" s="145" t="n">
        <v>722</v>
      </c>
      <c r="R1394" s="145" t="s">
        <v>319</v>
      </c>
      <c r="S1394" s="145" t="n">
        <v>637</v>
      </c>
      <c r="T1394" s="145" t="s">
        <v>319</v>
      </c>
      <c r="U1394" s="145" t="n">
        <v>664</v>
      </c>
      <c r="V1394" s="145" t="s">
        <v>319</v>
      </c>
      <c r="W1394" s="145" t="n">
        <v>373</v>
      </c>
      <c r="X1394" s="145" t="s">
        <v>319</v>
      </c>
      <c r="Y1394" s="145" t="n">
        <v>239</v>
      </c>
      <c r="Z1394" s="145" t="s">
        <v>319</v>
      </c>
      <c r="AA1394" s="145" t="n">
        <v>267</v>
      </c>
      <c r="AB1394" s="145" t="s">
        <v>319</v>
      </c>
      <c r="AC1394" s="145" t="n">
        <v>283</v>
      </c>
      <c r="AD1394" s="145" t="s">
        <v>319</v>
      </c>
      <c r="AE1394" s="145" t="n">
        <v>379</v>
      </c>
      <c r="AF1394" s="145" t="s">
        <v>319</v>
      </c>
      <c r="AG1394" s="145" t="n">
        <v>581</v>
      </c>
      <c r="AH1394" s="145" t="s">
        <v>319</v>
      </c>
      <c r="AI1394" s="145" t="n">
        <v>853</v>
      </c>
      <c r="AJ1394" s="145" t="s">
        <v>319</v>
      </c>
      <c r="AK1394" s="145" t="n">
        <v>738</v>
      </c>
      <c r="AL1394" s="145" t="s">
        <v>319</v>
      </c>
      <c r="AM1394" s="145" t="n">
        <v>6617</v>
      </c>
      <c r="AN1394" s="146"/>
    </row>
    <row collapsed="false" customFormat="false" customHeight="true" hidden="false" ht="15.75" outlineLevel="0" r="1395">
      <c r="A1395" s="55" t="n">
        <v>738</v>
      </c>
      <c r="B1395" s="55" t="n">
        <v>8734</v>
      </c>
      <c r="C1395" s="55" t="s">
        <v>820</v>
      </c>
      <c r="D1395" s="55" t="s">
        <v>751</v>
      </c>
      <c r="E1395" s="148" t="s">
        <v>822</v>
      </c>
      <c r="F1395" s="120" t="s">
        <v>823</v>
      </c>
      <c r="G1395" s="145" t="n">
        <v>0</v>
      </c>
      <c r="H1395" s="145" t="n">
        <v>0</v>
      </c>
      <c r="I1395" s="145" t="n">
        <v>0</v>
      </c>
      <c r="J1395" s="145" t="n">
        <v>0</v>
      </c>
      <c r="K1395" s="145" t="s">
        <v>53</v>
      </c>
      <c r="L1395" s="145" t="s">
        <v>53</v>
      </c>
      <c r="M1395" s="145" t="n">
        <v>0</v>
      </c>
      <c r="N1395" s="145" t="n">
        <v>0</v>
      </c>
      <c r="O1395" s="145" t="n">
        <v>0</v>
      </c>
      <c r="P1395" s="145" t="n">
        <v>0</v>
      </c>
      <c r="Q1395" s="145" t="n">
        <v>0</v>
      </c>
      <c r="R1395" s="145" t="n">
        <v>0</v>
      </c>
      <c r="S1395" s="145" t="n">
        <v>0</v>
      </c>
      <c r="T1395" s="145" t="n">
        <v>0</v>
      </c>
      <c r="U1395" s="145" t="n">
        <v>0</v>
      </c>
      <c r="V1395" s="145" t="n">
        <v>0</v>
      </c>
      <c r="W1395" s="145" t="n">
        <v>0</v>
      </c>
      <c r="X1395" s="145" t="n">
        <v>0</v>
      </c>
      <c r="Y1395" s="145" t="n">
        <v>0</v>
      </c>
      <c r="Z1395" s="145" t="n">
        <v>0</v>
      </c>
      <c r="AA1395" s="145" t="n">
        <v>0</v>
      </c>
      <c r="AB1395" s="145" t="n">
        <v>0</v>
      </c>
      <c r="AC1395" s="145" t="n">
        <v>0</v>
      </c>
      <c r="AD1395" s="145" t="n">
        <v>0</v>
      </c>
      <c r="AE1395" s="145" t="n">
        <v>0</v>
      </c>
      <c r="AF1395" s="145" t="n">
        <v>0</v>
      </c>
      <c r="AG1395" s="145" t="n">
        <v>0</v>
      </c>
      <c r="AH1395" s="145" t="n">
        <v>0</v>
      </c>
      <c r="AI1395" s="145" t="n">
        <v>0</v>
      </c>
      <c r="AJ1395" s="145" t="n">
        <v>0</v>
      </c>
      <c r="AK1395" s="145" t="n">
        <v>0</v>
      </c>
      <c r="AL1395" s="145" t="n">
        <v>0</v>
      </c>
      <c r="AM1395" s="145" t="n">
        <v>0</v>
      </c>
      <c r="AN1395" s="146"/>
    </row>
    <row collapsed="false" customFormat="false" customHeight="false" hidden="false" ht="15.75" outlineLevel="0" r="1396">
      <c r="A1396" s="55"/>
      <c r="B1396" s="55"/>
      <c r="C1396" s="55"/>
      <c r="D1396" s="55"/>
      <c r="E1396" s="148" t="s">
        <v>824</v>
      </c>
      <c r="F1396" s="120" t="s">
        <v>823</v>
      </c>
      <c r="G1396" s="145"/>
      <c r="H1396" s="145" t="n">
        <v>30</v>
      </c>
      <c r="I1396" s="145" t="s">
        <v>952</v>
      </c>
      <c r="J1396" s="145" t="n">
        <v>5</v>
      </c>
      <c r="K1396" s="145" t="s">
        <v>52</v>
      </c>
      <c r="L1396" s="145" t="s">
        <v>52</v>
      </c>
      <c r="M1396" s="145" t="n">
        <v>12522</v>
      </c>
      <c r="N1396" s="145" t="n">
        <v>8214</v>
      </c>
      <c r="O1396" s="145" t="n">
        <v>943</v>
      </c>
      <c r="P1396" s="145" t="s">
        <v>319</v>
      </c>
      <c r="Q1396" s="145" t="n">
        <v>780</v>
      </c>
      <c r="R1396" s="145" t="s">
        <v>319</v>
      </c>
      <c r="S1396" s="145" t="n">
        <v>741</v>
      </c>
      <c r="T1396" s="145" t="s">
        <v>319</v>
      </c>
      <c r="U1396" s="145" t="n">
        <v>868</v>
      </c>
      <c r="V1396" s="145" t="s">
        <v>319</v>
      </c>
      <c r="W1396" s="145" t="n">
        <v>612</v>
      </c>
      <c r="X1396" s="145" t="s">
        <v>319</v>
      </c>
      <c r="Y1396" s="145" t="n">
        <v>561</v>
      </c>
      <c r="Z1396" s="145" t="s">
        <v>319</v>
      </c>
      <c r="AA1396" s="145" t="n">
        <v>468</v>
      </c>
      <c r="AB1396" s="145" t="s">
        <v>319</v>
      </c>
      <c r="AC1396" s="145" t="n">
        <v>605</v>
      </c>
      <c r="AD1396" s="145" t="s">
        <v>319</v>
      </c>
      <c r="AE1396" s="145" t="n">
        <v>527</v>
      </c>
      <c r="AF1396" s="145" t="s">
        <v>319</v>
      </c>
      <c r="AG1396" s="145" t="n">
        <v>584</v>
      </c>
      <c r="AH1396" s="145" t="s">
        <v>319</v>
      </c>
      <c r="AI1396" s="145" t="n">
        <v>702</v>
      </c>
      <c r="AJ1396" s="145" t="s">
        <v>319</v>
      </c>
      <c r="AK1396" s="145" t="n">
        <v>743</v>
      </c>
      <c r="AL1396" s="145" t="s">
        <v>319</v>
      </c>
      <c r="AM1396" s="145" t="n">
        <v>8134</v>
      </c>
      <c r="AN1396" s="146"/>
    </row>
    <row collapsed="false" customFormat="false" customHeight="true" hidden="false" ht="15.75" outlineLevel="0" r="1397">
      <c r="A1397" s="55" t="n">
        <v>739</v>
      </c>
      <c r="B1397" s="55" t="n">
        <v>8735</v>
      </c>
      <c r="C1397" s="55" t="s">
        <v>820</v>
      </c>
      <c r="D1397" s="55" t="s">
        <v>751</v>
      </c>
      <c r="E1397" s="148" t="s">
        <v>822</v>
      </c>
      <c r="F1397" s="120" t="s">
        <v>823</v>
      </c>
      <c r="G1397" s="145" t="n">
        <v>0</v>
      </c>
      <c r="H1397" s="145" t="n">
        <v>0</v>
      </c>
      <c r="I1397" s="145" t="n">
        <v>0</v>
      </c>
      <c r="J1397" s="145" t="n">
        <v>0</v>
      </c>
      <c r="K1397" s="145" t="s">
        <v>53</v>
      </c>
      <c r="L1397" s="145" t="s">
        <v>53</v>
      </c>
      <c r="M1397" s="145" t="n">
        <v>0</v>
      </c>
      <c r="N1397" s="145" t="n">
        <v>0</v>
      </c>
      <c r="O1397" s="145" t="n">
        <v>0</v>
      </c>
      <c r="P1397" s="145" t="n">
        <v>0</v>
      </c>
      <c r="Q1397" s="145" t="n">
        <v>0</v>
      </c>
      <c r="R1397" s="145" t="n">
        <v>0</v>
      </c>
      <c r="S1397" s="145" t="n">
        <v>0</v>
      </c>
      <c r="T1397" s="145" t="n">
        <v>0</v>
      </c>
      <c r="U1397" s="145" t="n">
        <v>0</v>
      </c>
      <c r="V1397" s="145" t="n">
        <v>0</v>
      </c>
      <c r="W1397" s="145" t="n">
        <v>0</v>
      </c>
      <c r="X1397" s="145" t="n">
        <v>0</v>
      </c>
      <c r="Y1397" s="145" t="n">
        <v>0</v>
      </c>
      <c r="Z1397" s="145" t="n">
        <v>0</v>
      </c>
      <c r="AA1397" s="145" t="n">
        <v>0</v>
      </c>
      <c r="AB1397" s="145" t="n">
        <v>0</v>
      </c>
      <c r="AC1397" s="145" t="n">
        <v>0</v>
      </c>
      <c r="AD1397" s="145" t="n">
        <v>0</v>
      </c>
      <c r="AE1397" s="145" t="n">
        <v>0</v>
      </c>
      <c r="AF1397" s="145" t="n">
        <v>0</v>
      </c>
      <c r="AG1397" s="145" t="n">
        <v>0</v>
      </c>
      <c r="AH1397" s="145" t="n">
        <v>0</v>
      </c>
      <c r="AI1397" s="145" t="n">
        <v>0</v>
      </c>
      <c r="AJ1397" s="145" t="n">
        <v>0</v>
      </c>
      <c r="AK1397" s="145" t="n">
        <v>0</v>
      </c>
      <c r="AL1397" s="145" t="n">
        <v>0</v>
      </c>
      <c r="AM1397" s="145" t="n">
        <v>0</v>
      </c>
      <c r="AN1397" s="146"/>
    </row>
    <row collapsed="false" customFormat="false" customHeight="false" hidden="false" ht="15.75" outlineLevel="0" r="1398">
      <c r="A1398" s="55"/>
      <c r="B1398" s="55"/>
      <c r="C1398" s="55"/>
      <c r="D1398" s="55"/>
      <c r="E1398" s="148" t="s">
        <v>824</v>
      </c>
      <c r="F1398" s="120" t="s">
        <v>823</v>
      </c>
      <c r="G1398" s="145"/>
      <c r="H1398" s="145" t="n">
        <v>36</v>
      </c>
      <c r="I1398" s="145" t="s">
        <v>952</v>
      </c>
      <c r="J1398" s="145" t="n">
        <v>6</v>
      </c>
      <c r="K1398" s="145" t="s">
        <v>52</v>
      </c>
      <c r="L1398" s="145" t="s">
        <v>52</v>
      </c>
      <c r="M1398" s="145" t="n">
        <v>10320</v>
      </c>
      <c r="N1398" s="145" t="n">
        <v>10327</v>
      </c>
      <c r="O1398" s="145" t="n">
        <v>1196</v>
      </c>
      <c r="P1398" s="145" t="s">
        <v>319</v>
      </c>
      <c r="Q1398" s="145" t="n">
        <v>1002</v>
      </c>
      <c r="R1398" s="145" t="s">
        <v>319</v>
      </c>
      <c r="S1398" s="145" t="n">
        <v>820</v>
      </c>
      <c r="T1398" s="145" t="s">
        <v>319</v>
      </c>
      <c r="U1398" s="145" t="n">
        <v>824</v>
      </c>
      <c r="V1398" s="145" t="s">
        <v>319</v>
      </c>
      <c r="W1398" s="145" t="n">
        <v>610</v>
      </c>
      <c r="X1398" s="145" t="s">
        <v>319</v>
      </c>
      <c r="Y1398" s="145" t="n">
        <v>614</v>
      </c>
      <c r="Z1398" s="145" t="s">
        <v>319</v>
      </c>
      <c r="AA1398" s="145" t="n">
        <v>405</v>
      </c>
      <c r="AB1398" s="145" t="s">
        <v>319</v>
      </c>
      <c r="AC1398" s="145" t="n">
        <v>576</v>
      </c>
      <c r="AD1398" s="145" t="s">
        <v>319</v>
      </c>
      <c r="AE1398" s="145" t="n">
        <v>692</v>
      </c>
      <c r="AF1398" s="145" t="s">
        <v>319</v>
      </c>
      <c r="AG1398" s="145" t="n">
        <v>759</v>
      </c>
      <c r="AH1398" s="145" t="s">
        <v>319</v>
      </c>
      <c r="AI1398" s="145" t="n">
        <v>954</v>
      </c>
      <c r="AJ1398" s="145" t="s">
        <v>319</v>
      </c>
      <c r="AK1398" s="145" t="n">
        <v>986</v>
      </c>
      <c r="AL1398" s="145" t="s">
        <v>319</v>
      </c>
      <c r="AM1398" s="145" t="n">
        <v>9438</v>
      </c>
      <c r="AN1398" s="146"/>
    </row>
    <row collapsed="false" customFormat="false" customHeight="true" hidden="false" ht="15.75" outlineLevel="0" r="1399">
      <c r="A1399" s="55" t="n">
        <v>740</v>
      </c>
      <c r="B1399" s="55" t="n">
        <v>8736</v>
      </c>
      <c r="C1399" s="55" t="s">
        <v>820</v>
      </c>
      <c r="D1399" s="55" t="s">
        <v>751</v>
      </c>
      <c r="E1399" s="148" t="s">
        <v>822</v>
      </c>
      <c r="F1399" s="120" t="s">
        <v>823</v>
      </c>
      <c r="G1399" s="145" t="n">
        <v>0</v>
      </c>
      <c r="H1399" s="145" t="n">
        <v>0</v>
      </c>
      <c r="I1399" s="145" t="n">
        <v>0</v>
      </c>
      <c r="J1399" s="145" t="n">
        <v>0</v>
      </c>
      <c r="K1399" s="145" t="s">
        <v>53</v>
      </c>
      <c r="L1399" s="145" t="s">
        <v>53</v>
      </c>
      <c r="M1399" s="145" t="n">
        <v>0</v>
      </c>
      <c r="N1399" s="145" t="n">
        <v>0</v>
      </c>
      <c r="O1399" s="145" t="n">
        <v>0</v>
      </c>
      <c r="P1399" s="145" t="n">
        <v>0</v>
      </c>
      <c r="Q1399" s="145" t="n">
        <v>0</v>
      </c>
      <c r="R1399" s="145" t="n">
        <v>0</v>
      </c>
      <c r="S1399" s="145" t="n">
        <v>0</v>
      </c>
      <c r="T1399" s="145" t="n">
        <v>0</v>
      </c>
      <c r="U1399" s="145" t="n">
        <v>0</v>
      </c>
      <c r="V1399" s="145" t="n">
        <v>0</v>
      </c>
      <c r="W1399" s="145" t="n">
        <v>0</v>
      </c>
      <c r="X1399" s="145" t="n">
        <v>0</v>
      </c>
      <c r="Y1399" s="145" t="n">
        <v>0</v>
      </c>
      <c r="Z1399" s="145" t="n">
        <v>0</v>
      </c>
      <c r="AA1399" s="145" t="n">
        <v>0</v>
      </c>
      <c r="AB1399" s="145" t="n">
        <v>0</v>
      </c>
      <c r="AC1399" s="145" t="n">
        <v>0</v>
      </c>
      <c r="AD1399" s="145" t="n">
        <v>0</v>
      </c>
      <c r="AE1399" s="145" t="n">
        <v>0</v>
      </c>
      <c r="AF1399" s="145" t="n">
        <v>0</v>
      </c>
      <c r="AG1399" s="145" t="n">
        <v>0</v>
      </c>
      <c r="AH1399" s="145" t="n">
        <v>0</v>
      </c>
      <c r="AI1399" s="145" t="n">
        <v>0</v>
      </c>
      <c r="AJ1399" s="145" t="n">
        <v>0</v>
      </c>
      <c r="AK1399" s="145" t="n">
        <v>0</v>
      </c>
      <c r="AL1399" s="145" t="n">
        <v>0</v>
      </c>
      <c r="AM1399" s="145" t="n">
        <v>0</v>
      </c>
      <c r="AN1399" s="146"/>
    </row>
    <row collapsed="false" customFormat="false" customHeight="false" hidden="false" ht="15.75" outlineLevel="0" r="1400">
      <c r="A1400" s="55"/>
      <c r="B1400" s="55"/>
      <c r="C1400" s="55"/>
      <c r="D1400" s="55"/>
      <c r="E1400" s="148" t="s">
        <v>824</v>
      </c>
      <c r="F1400" s="120" t="s">
        <v>823</v>
      </c>
      <c r="G1400" s="145"/>
      <c r="H1400" s="145" t="n">
        <v>30</v>
      </c>
      <c r="I1400" s="145" t="s">
        <v>952</v>
      </c>
      <c r="J1400" s="145" t="n">
        <v>5</v>
      </c>
      <c r="K1400" s="145" t="s">
        <v>52</v>
      </c>
      <c r="L1400" s="145" t="s">
        <v>52</v>
      </c>
      <c r="M1400" s="145" t="n">
        <v>5384</v>
      </c>
      <c r="N1400" s="145" t="n">
        <v>5395</v>
      </c>
      <c r="O1400" s="145" t="n">
        <v>261</v>
      </c>
      <c r="P1400" s="145" t="s">
        <v>319</v>
      </c>
      <c r="Q1400" s="145" t="n">
        <v>187</v>
      </c>
      <c r="R1400" s="145" t="s">
        <v>319</v>
      </c>
      <c r="S1400" s="145" t="n">
        <v>175</v>
      </c>
      <c r="T1400" s="145" t="s">
        <v>319</v>
      </c>
      <c r="U1400" s="145" t="n">
        <v>372</v>
      </c>
      <c r="V1400" s="145" t="s">
        <v>319</v>
      </c>
      <c r="W1400" s="145" t="n">
        <v>248</v>
      </c>
      <c r="X1400" s="145" t="s">
        <v>319</v>
      </c>
      <c r="Y1400" s="145" t="n">
        <v>242</v>
      </c>
      <c r="Z1400" s="145" t="s">
        <v>319</v>
      </c>
      <c r="AA1400" s="145" t="n">
        <v>186</v>
      </c>
      <c r="AB1400" s="145" t="s">
        <v>319</v>
      </c>
      <c r="AC1400" s="145" t="n">
        <v>257</v>
      </c>
      <c r="AD1400" s="145" t="s">
        <v>319</v>
      </c>
      <c r="AE1400" s="145" t="n">
        <v>224</v>
      </c>
      <c r="AF1400" s="145" t="s">
        <v>319</v>
      </c>
      <c r="AG1400" s="145" t="n">
        <v>255</v>
      </c>
      <c r="AH1400" s="145" t="s">
        <v>319</v>
      </c>
      <c r="AI1400" s="145" t="n">
        <v>276</v>
      </c>
      <c r="AJ1400" s="145" t="s">
        <v>319</v>
      </c>
      <c r="AK1400" s="145" t="n">
        <v>364</v>
      </c>
      <c r="AL1400" s="145" t="s">
        <v>319</v>
      </c>
      <c r="AM1400" s="145" t="n">
        <v>3047</v>
      </c>
      <c r="AN1400" s="146"/>
    </row>
    <row collapsed="false" customFormat="false" customHeight="true" hidden="false" ht="15.75" outlineLevel="0" r="1401">
      <c r="A1401" s="55" t="n">
        <v>741</v>
      </c>
      <c r="B1401" s="55" t="n">
        <v>8737</v>
      </c>
      <c r="C1401" s="55" t="s">
        <v>820</v>
      </c>
      <c r="D1401" s="55" t="s">
        <v>751</v>
      </c>
      <c r="E1401" s="148" t="s">
        <v>822</v>
      </c>
      <c r="F1401" s="120" t="s">
        <v>823</v>
      </c>
      <c r="G1401" s="145" t="n">
        <v>0</v>
      </c>
      <c r="H1401" s="145" t="n">
        <v>0</v>
      </c>
      <c r="I1401" s="145" t="n">
        <v>0</v>
      </c>
      <c r="J1401" s="145" t="n">
        <v>0</v>
      </c>
      <c r="K1401" s="145" t="s">
        <v>53</v>
      </c>
      <c r="L1401" s="145" t="s">
        <v>53</v>
      </c>
      <c r="M1401" s="145" t="n">
        <v>0</v>
      </c>
      <c r="N1401" s="145" t="n">
        <v>0</v>
      </c>
      <c r="O1401" s="145" t="n">
        <v>0</v>
      </c>
      <c r="P1401" s="145" t="n">
        <v>0</v>
      </c>
      <c r="Q1401" s="145" t="n">
        <v>0</v>
      </c>
      <c r="R1401" s="145" t="n">
        <v>0</v>
      </c>
      <c r="S1401" s="145" t="n">
        <v>0</v>
      </c>
      <c r="T1401" s="145" t="n">
        <v>0</v>
      </c>
      <c r="U1401" s="145" t="n">
        <v>0</v>
      </c>
      <c r="V1401" s="145" t="n">
        <v>0</v>
      </c>
      <c r="W1401" s="145" t="n">
        <v>0</v>
      </c>
      <c r="X1401" s="145" t="n">
        <v>0</v>
      </c>
      <c r="Y1401" s="145" t="n">
        <v>0</v>
      </c>
      <c r="Z1401" s="145" t="n">
        <v>0</v>
      </c>
      <c r="AA1401" s="145" t="n">
        <v>0</v>
      </c>
      <c r="AB1401" s="145" t="n">
        <v>0</v>
      </c>
      <c r="AC1401" s="145" t="n">
        <v>0</v>
      </c>
      <c r="AD1401" s="145" t="n">
        <v>0</v>
      </c>
      <c r="AE1401" s="145" t="n">
        <v>0</v>
      </c>
      <c r="AF1401" s="145" t="n">
        <v>0</v>
      </c>
      <c r="AG1401" s="145" t="n">
        <v>0</v>
      </c>
      <c r="AH1401" s="145" t="n">
        <v>0</v>
      </c>
      <c r="AI1401" s="145" t="n">
        <v>0</v>
      </c>
      <c r="AJ1401" s="145" t="n">
        <v>0</v>
      </c>
      <c r="AK1401" s="145" t="n">
        <v>0</v>
      </c>
      <c r="AL1401" s="145" t="n">
        <v>0</v>
      </c>
      <c r="AM1401" s="145" t="n">
        <v>0</v>
      </c>
      <c r="AN1401" s="146"/>
    </row>
    <row collapsed="false" customFormat="false" customHeight="false" hidden="false" ht="15.75" outlineLevel="0" r="1402">
      <c r="A1402" s="55"/>
      <c r="B1402" s="55"/>
      <c r="C1402" s="55"/>
      <c r="D1402" s="55"/>
      <c r="E1402" s="148" t="s">
        <v>824</v>
      </c>
      <c r="F1402" s="120" t="s">
        <v>823</v>
      </c>
      <c r="G1402" s="145"/>
      <c r="H1402" s="145" t="n">
        <v>24</v>
      </c>
      <c r="I1402" s="145" t="s">
        <v>952</v>
      </c>
      <c r="J1402" s="145" t="n">
        <v>4</v>
      </c>
      <c r="K1402" s="145" t="s">
        <v>52</v>
      </c>
      <c r="L1402" s="145" t="s">
        <v>52</v>
      </c>
      <c r="M1402" s="145" t="n">
        <v>6173</v>
      </c>
      <c r="N1402" s="145" t="n">
        <v>5575</v>
      </c>
      <c r="O1402" s="145" t="n">
        <v>814</v>
      </c>
      <c r="P1402" s="145" t="s">
        <v>319</v>
      </c>
      <c r="Q1402" s="145" t="n">
        <v>665</v>
      </c>
      <c r="R1402" s="145" t="s">
        <v>319</v>
      </c>
      <c r="S1402" s="145" t="n">
        <v>497</v>
      </c>
      <c r="T1402" s="145" t="s">
        <v>319</v>
      </c>
      <c r="U1402" s="145" t="n">
        <v>527</v>
      </c>
      <c r="V1402" s="145" t="s">
        <v>319</v>
      </c>
      <c r="W1402" s="145" t="n">
        <v>369</v>
      </c>
      <c r="X1402" s="145" t="s">
        <v>319</v>
      </c>
      <c r="Y1402" s="145" t="n">
        <v>180</v>
      </c>
      <c r="Z1402" s="145" t="s">
        <v>319</v>
      </c>
      <c r="AA1402" s="145" t="n">
        <v>130</v>
      </c>
      <c r="AB1402" s="145" t="s">
        <v>319</v>
      </c>
      <c r="AC1402" s="145" t="n">
        <v>259</v>
      </c>
      <c r="AD1402" s="145" t="s">
        <v>319</v>
      </c>
      <c r="AE1402" s="145" t="n">
        <v>371</v>
      </c>
      <c r="AF1402" s="145" t="s">
        <v>319</v>
      </c>
      <c r="AG1402" s="145" t="n">
        <v>587</v>
      </c>
      <c r="AH1402" s="145" t="s">
        <v>319</v>
      </c>
      <c r="AI1402" s="145" t="n">
        <v>755</v>
      </c>
      <c r="AJ1402" s="145" t="s">
        <v>319</v>
      </c>
      <c r="AK1402" s="145" t="n">
        <v>701</v>
      </c>
      <c r="AL1402" s="145" t="s">
        <v>319</v>
      </c>
      <c r="AM1402" s="145" t="n">
        <v>5855</v>
      </c>
      <c r="AN1402" s="146"/>
    </row>
    <row collapsed="false" customFormat="false" customHeight="true" hidden="false" ht="15.75" outlineLevel="0" r="1403">
      <c r="A1403" s="55" t="n">
        <v>742</v>
      </c>
      <c r="B1403" s="55" t="n">
        <v>8738</v>
      </c>
      <c r="C1403" s="55" t="s">
        <v>820</v>
      </c>
      <c r="D1403" s="55" t="s">
        <v>751</v>
      </c>
      <c r="E1403" s="148" t="s">
        <v>822</v>
      </c>
      <c r="F1403" s="120" t="s">
        <v>823</v>
      </c>
      <c r="G1403" s="145" t="n">
        <v>0</v>
      </c>
      <c r="H1403" s="145" t="n">
        <v>0</v>
      </c>
      <c r="I1403" s="145" t="n">
        <v>0</v>
      </c>
      <c r="J1403" s="145" t="n">
        <v>0</v>
      </c>
      <c r="K1403" s="145" t="s">
        <v>52</v>
      </c>
      <c r="L1403" s="145" t="s">
        <v>52</v>
      </c>
      <c r="M1403" s="145" t="n">
        <v>13589</v>
      </c>
      <c r="N1403" s="145" t="n">
        <v>12570</v>
      </c>
      <c r="O1403" s="145" t="n">
        <v>977</v>
      </c>
      <c r="P1403" s="145" t="s">
        <v>319</v>
      </c>
      <c r="Q1403" s="145" t="n">
        <v>908</v>
      </c>
      <c r="R1403" s="145" t="s">
        <v>319</v>
      </c>
      <c r="S1403" s="145" t="n">
        <v>856</v>
      </c>
      <c r="T1403" s="145" t="s">
        <v>319</v>
      </c>
      <c r="U1403" s="145" t="n">
        <v>1127</v>
      </c>
      <c r="V1403" s="145" t="s">
        <v>319</v>
      </c>
      <c r="W1403" s="145" t="n">
        <v>897</v>
      </c>
      <c r="X1403" s="145" t="s">
        <v>319</v>
      </c>
      <c r="Y1403" s="145" t="n">
        <v>1002</v>
      </c>
      <c r="Z1403" s="145" t="s">
        <v>319</v>
      </c>
      <c r="AA1403" s="145" t="n">
        <v>906</v>
      </c>
      <c r="AB1403" s="145" t="s">
        <v>319</v>
      </c>
      <c r="AC1403" s="145" t="n">
        <v>1211</v>
      </c>
      <c r="AD1403" s="145" t="s">
        <v>319</v>
      </c>
      <c r="AE1403" s="145" t="n">
        <v>950</v>
      </c>
      <c r="AF1403" s="145" t="s">
        <v>319</v>
      </c>
      <c r="AG1403" s="145" t="n">
        <v>877</v>
      </c>
      <c r="AH1403" s="145" t="s">
        <v>319</v>
      </c>
      <c r="AI1403" s="145" t="n">
        <v>875</v>
      </c>
      <c r="AJ1403" s="145" t="s">
        <v>319</v>
      </c>
      <c r="AK1403" s="145" t="n">
        <v>958</v>
      </c>
      <c r="AL1403" s="145" t="s">
        <v>319</v>
      </c>
      <c r="AM1403" s="145" t="n">
        <v>11544</v>
      </c>
      <c r="AN1403" s="146"/>
    </row>
    <row collapsed="false" customFormat="false" customHeight="false" hidden="false" ht="15.75" outlineLevel="0" r="1404">
      <c r="A1404" s="55"/>
      <c r="B1404" s="55"/>
      <c r="C1404" s="55"/>
      <c r="D1404" s="55"/>
      <c r="E1404" s="148" t="s">
        <v>824</v>
      </c>
      <c r="F1404" s="120" t="s">
        <v>823</v>
      </c>
      <c r="G1404" s="145"/>
      <c r="H1404" s="145" t="n">
        <v>108</v>
      </c>
      <c r="I1404" s="145" t="s">
        <v>952</v>
      </c>
      <c r="J1404" s="145" t="n">
        <v>2</v>
      </c>
      <c r="K1404" s="145" t="s">
        <v>52</v>
      </c>
      <c r="L1404" s="145" t="s">
        <v>52</v>
      </c>
      <c r="M1404" s="145" t="n">
        <v>16647</v>
      </c>
      <c r="N1404" s="145" t="n">
        <v>16139</v>
      </c>
      <c r="O1404" s="145" t="n">
        <v>2171</v>
      </c>
      <c r="P1404" s="145" t="s">
        <v>319</v>
      </c>
      <c r="Q1404" s="145" t="n">
        <v>1925</v>
      </c>
      <c r="R1404" s="145" t="s">
        <v>319</v>
      </c>
      <c r="S1404" s="145" t="n">
        <v>1627</v>
      </c>
      <c r="T1404" s="145" t="s">
        <v>319</v>
      </c>
      <c r="U1404" s="145" t="n">
        <v>2187</v>
      </c>
      <c r="V1404" s="145" t="s">
        <v>319</v>
      </c>
      <c r="W1404" s="145" t="n">
        <v>1381</v>
      </c>
      <c r="X1404" s="145" t="s">
        <v>319</v>
      </c>
      <c r="Y1404" s="145" t="n">
        <v>1296</v>
      </c>
      <c r="Z1404" s="145" t="s">
        <v>319</v>
      </c>
      <c r="AA1404" s="145" t="n">
        <v>1177</v>
      </c>
      <c r="AB1404" s="145" t="s">
        <v>319</v>
      </c>
      <c r="AC1404" s="145" t="n">
        <v>1760</v>
      </c>
      <c r="AD1404" s="145" t="s">
        <v>319</v>
      </c>
      <c r="AE1404" s="145" t="n">
        <v>1481</v>
      </c>
      <c r="AF1404" s="145" t="s">
        <v>319</v>
      </c>
      <c r="AG1404" s="145" t="n">
        <v>1598</v>
      </c>
      <c r="AH1404" s="145" t="s">
        <v>319</v>
      </c>
      <c r="AI1404" s="145" t="n">
        <v>1833</v>
      </c>
      <c r="AJ1404" s="145" t="s">
        <v>319</v>
      </c>
      <c r="AK1404" s="145" t="n">
        <v>2282</v>
      </c>
      <c r="AL1404" s="145" t="s">
        <v>319</v>
      </c>
      <c r="AM1404" s="145" t="n">
        <v>20718</v>
      </c>
      <c r="AN1404" s="146"/>
    </row>
    <row collapsed="false" customFormat="false" customHeight="true" hidden="false" ht="15.75" outlineLevel="0" r="1405">
      <c r="A1405" s="55" t="n">
        <v>743</v>
      </c>
      <c r="B1405" s="55" t="n">
        <v>8739</v>
      </c>
      <c r="C1405" s="55" t="s">
        <v>820</v>
      </c>
      <c r="D1405" s="55" t="s">
        <v>751</v>
      </c>
      <c r="E1405" s="148" t="s">
        <v>822</v>
      </c>
      <c r="F1405" s="120" t="s">
        <v>823</v>
      </c>
      <c r="G1405" s="145" t="n">
        <v>0</v>
      </c>
      <c r="H1405" s="145" t="n">
        <v>0</v>
      </c>
      <c r="I1405" s="145" t="n">
        <v>0</v>
      </c>
      <c r="J1405" s="145" t="n">
        <v>0</v>
      </c>
      <c r="K1405" s="145" t="s">
        <v>52</v>
      </c>
      <c r="L1405" s="145" t="s">
        <v>52</v>
      </c>
      <c r="M1405" s="145" t="n">
        <v>33188</v>
      </c>
      <c r="N1405" s="145" t="n">
        <v>26257</v>
      </c>
      <c r="O1405" s="145" t="n">
        <v>2112</v>
      </c>
      <c r="P1405" s="145" t="s">
        <v>319</v>
      </c>
      <c r="Q1405" s="145" t="n">
        <v>2250</v>
      </c>
      <c r="R1405" s="145" t="s">
        <v>319</v>
      </c>
      <c r="S1405" s="145" t="n">
        <v>2223</v>
      </c>
      <c r="T1405" s="145" t="s">
        <v>319</v>
      </c>
      <c r="U1405" s="145" t="n">
        <v>1957</v>
      </c>
      <c r="V1405" s="145" t="s">
        <v>319</v>
      </c>
      <c r="W1405" s="145" t="n">
        <v>2265</v>
      </c>
      <c r="X1405" s="145" t="s">
        <v>319</v>
      </c>
      <c r="Y1405" s="145" t="n">
        <v>2055</v>
      </c>
      <c r="Z1405" s="145" t="s">
        <v>319</v>
      </c>
      <c r="AA1405" s="145" t="n">
        <v>1980</v>
      </c>
      <c r="AB1405" s="145" t="s">
        <v>319</v>
      </c>
      <c r="AC1405" s="145" t="n">
        <v>2250</v>
      </c>
      <c r="AD1405" s="145" t="s">
        <v>319</v>
      </c>
      <c r="AE1405" s="145" t="n">
        <v>1965</v>
      </c>
      <c r="AF1405" s="145" t="s">
        <v>319</v>
      </c>
      <c r="AG1405" s="145" t="n">
        <v>2055</v>
      </c>
      <c r="AH1405" s="145" t="s">
        <v>319</v>
      </c>
      <c r="AI1405" s="145" t="n">
        <v>2055</v>
      </c>
      <c r="AJ1405" s="145" t="s">
        <v>319</v>
      </c>
      <c r="AK1405" s="145" t="n">
        <v>2145</v>
      </c>
      <c r="AL1405" s="145" t="s">
        <v>319</v>
      </c>
      <c r="AM1405" s="145" t="n">
        <v>25312</v>
      </c>
      <c r="AN1405" s="146"/>
    </row>
    <row collapsed="false" customFormat="false" customHeight="false" hidden="false" ht="15.75" outlineLevel="0" r="1406">
      <c r="A1406" s="55"/>
      <c r="B1406" s="55"/>
      <c r="C1406" s="55"/>
      <c r="D1406" s="55"/>
      <c r="E1406" s="148" t="s">
        <v>824</v>
      </c>
      <c r="F1406" s="120" t="s">
        <v>823</v>
      </c>
      <c r="G1406" s="145" t="s">
        <v>951</v>
      </c>
      <c r="H1406" s="145" t="n">
        <v>112</v>
      </c>
      <c r="I1406" s="145" t="s">
        <v>952</v>
      </c>
      <c r="J1406" s="145" t="n">
        <v>4</v>
      </c>
      <c r="K1406" s="145" t="s">
        <v>52</v>
      </c>
      <c r="L1406" s="145" t="s">
        <v>52</v>
      </c>
      <c r="M1406" s="145" t="n">
        <v>51105</v>
      </c>
      <c r="N1406" s="145" t="n">
        <v>41367</v>
      </c>
      <c r="O1406" s="145" t="n">
        <v>3244</v>
      </c>
      <c r="P1406" s="145" t="s">
        <v>319</v>
      </c>
      <c r="Q1406" s="145" t="n">
        <v>3549</v>
      </c>
      <c r="R1406" s="145" t="s">
        <v>319</v>
      </c>
      <c r="S1406" s="145" t="n">
        <v>3230</v>
      </c>
      <c r="T1406" s="145" t="s">
        <v>319</v>
      </c>
      <c r="U1406" s="145" t="n">
        <v>3170</v>
      </c>
      <c r="V1406" s="145" t="s">
        <v>319</v>
      </c>
      <c r="W1406" s="145" t="n">
        <v>2880</v>
      </c>
      <c r="X1406" s="145" t="s">
        <v>319</v>
      </c>
      <c r="Y1406" s="145" t="n">
        <v>2646</v>
      </c>
      <c r="Z1406" s="145" t="s">
        <v>319</v>
      </c>
      <c r="AA1406" s="145" t="n">
        <v>2632</v>
      </c>
      <c r="AB1406" s="145" t="s">
        <v>319</v>
      </c>
      <c r="AC1406" s="145" t="n">
        <v>2984</v>
      </c>
      <c r="AD1406" s="145" t="s">
        <v>319</v>
      </c>
      <c r="AE1406" s="145" t="n">
        <v>2775</v>
      </c>
      <c r="AF1406" s="145" t="s">
        <v>319</v>
      </c>
      <c r="AG1406" s="145" t="n">
        <v>3160</v>
      </c>
      <c r="AH1406" s="145" t="s">
        <v>319</v>
      </c>
      <c r="AI1406" s="145" t="n">
        <v>3230</v>
      </c>
      <c r="AJ1406" s="145" t="s">
        <v>319</v>
      </c>
      <c r="AK1406" s="145" t="n">
        <v>3318</v>
      </c>
      <c r="AL1406" s="145" t="s">
        <v>319</v>
      </c>
      <c r="AM1406" s="145" t="n">
        <v>36818</v>
      </c>
      <c r="AN1406" s="146"/>
    </row>
    <row collapsed="false" customFormat="false" customHeight="true" hidden="false" ht="15.75" outlineLevel="0" r="1407">
      <c r="A1407" s="55" t="n">
        <v>744</v>
      </c>
      <c r="B1407" s="55" t="n">
        <v>8740</v>
      </c>
      <c r="C1407" s="55" t="s">
        <v>820</v>
      </c>
      <c r="D1407" s="55" t="s">
        <v>751</v>
      </c>
      <c r="E1407" s="148" t="s">
        <v>822</v>
      </c>
      <c r="F1407" s="120" t="s">
        <v>823</v>
      </c>
      <c r="G1407" s="145" t="n">
        <v>0</v>
      </c>
      <c r="H1407" s="145" t="n">
        <v>0</v>
      </c>
      <c r="I1407" s="145" t="n">
        <v>0</v>
      </c>
      <c r="J1407" s="145" t="n">
        <v>0</v>
      </c>
      <c r="K1407" s="145" t="s">
        <v>53</v>
      </c>
      <c r="L1407" s="145" t="s">
        <v>53</v>
      </c>
      <c r="M1407" s="145" t="n">
        <v>0</v>
      </c>
      <c r="N1407" s="145" t="n">
        <v>0</v>
      </c>
      <c r="O1407" s="145" t="n">
        <v>0</v>
      </c>
      <c r="P1407" s="145" t="n">
        <v>0</v>
      </c>
      <c r="Q1407" s="145" t="n">
        <v>0</v>
      </c>
      <c r="R1407" s="145" t="n">
        <v>0</v>
      </c>
      <c r="S1407" s="145" t="n">
        <v>0</v>
      </c>
      <c r="T1407" s="145" t="n">
        <v>0</v>
      </c>
      <c r="U1407" s="145" t="n">
        <v>0</v>
      </c>
      <c r="V1407" s="145" t="n">
        <v>0</v>
      </c>
      <c r="W1407" s="145" t="n">
        <v>0</v>
      </c>
      <c r="X1407" s="145" t="n">
        <v>0</v>
      </c>
      <c r="Y1407" s="145" t="n">
        <v>0</v>
      </c>
      <c r="Z1407" s="145" t="n">
        <v>0</v>
      </c>
      <c r="AA1407" s="145" t="n">
        <v>0</v>
      </c>
      <c r="AB1407" s="145" t="n">
        <v>0</v>
      </c>
      <c r="AC1407" s="145" t="n">
        <v>0</v>
      </c>
      <c r="AD1407" s="145" t="n">
        <v>0</v>
      </c>
      <c r="AE1407" s="145" t="n">
        <v>0</v>
      </c>
      <c r="AF1407" s="145" t="n">
        <v>0</v>
      </c>
      <c r="AG1407" s="145" t="n">
        <v>0</v>
      </c>
      <c r="AH1407" s="145" t="n">
        <v>0</v>
      </c>
      <c r="AI1407" s="145" t="n">
        <v>0</v>
      </c>
      <c r="AJ1407" s="145" t="n">
        <v>0</v>
      </c>
      <c r="AK1407" s="145" t="n">
        <v>0</v>
      </c>
      <c r="AL1407" s="145" t="n">
        <v>0</v>
      </c>
      <c r="AM1407" s="145" t="n">
        <v>0</v>
      </c>
      <c r="AN1407" s="146"/>
    </row>
    <row collapsed="false" customFormat="false" customHeight="false" hidden="false" ht="15.75" outlineLevel="0" r="1408">
      <c r="A1408" s="55"/>
      <c r="B1408" s="55"/>
      <c r="C1408" s="55"/>
      <c r="D1408" s="55"/>
      <c r="E1408" s="148" t="s">
        <v>824</v>
      </c>
      <c r="F1408" s="120" t="s">
        <v>823</v>
      </c>
      <c r="G1408" s="145" t="s">
        <v>953</v>
      </c>
      <c r="H1408" s="145" t="n">
        <v>42</v>
      </c>
      <c r="I1408" s="145" t="s">
        <v>952</v>
      </c>
      <c r="J1408" s="145" t="n">
        <v>7</v>
      </c>
      <c r="K1408" s="145" t="s">
        <v>52</v>
      </c>
      <c r="L1408" s="145" t="s">
        <v>52</v>
      </c>
      <c r="M1408" s="145" t="n">
        <v>8480</v>
      </c>
      <c r="N1408" s="145" t="n">
        <v>10066</v>
      </c>
      <c r="O1408" s="145" t="n">
        <v>1140</v>
      </c>
      <c r="P1408" s="145" t="s">
        <v>319</v>
      </c>
      <c r="Q1408" s="145" t="n">
        <v>1065</v>
      </c>
      <c r="R1408" s="145" t="s">
        <v>319</v>
      </c>
      <c r="S1408" s="145" t="n">
        <v>724</v>
      </c>
      <c r="T1408" s="145" t="s">
        <v>319</v>
      </c>
      <c r="U1408" s="145" t="n">
        <v>720</v>
      </c>
      <c r="V1408" s="145" t="s">
        <v>319</v>
      </c>
      <c r="W1408" s="145" t="n">
        <v>664</v>
      </c>
      <c r="X1408" s="145" t="s">
        <v>319</v>
      </c>
      <c r="Y1408" s="145" t="n">
        <v>574</v>
      </c>
      <c r="Z1408" s="145" t="s">
        <v>319</v>
      </c>
      <c r="AA1408" s="145" t="n">
        <v>690</v>
      </c>
      <c r="AB1408" s="145" t="s">
        <v>319</v>
      </c>
      <c r="AC1408" s="145" t="n">
        <v>732</v>
      </c>
      <c r="AD1408" s="145" t="s">
        <v>319</v>
      </c>
      <c r="AE1408" s="145" t="n">
        <v>635</v>
      </c>
      <c r="AF1408" s="145" t="s">
        <v>319</v>
      </c>
      <c r="AG1408" s="145" t="n">
        <v>1038</v>
      </c>
      <c r="AH1408" s="145" t="s">
        <v>319</v>
      </c>
      <c r="AI1408" s="145" t="n">
        <v>1295</v>
      </c>
      <c r="AJ1408" s="145" t="s">
        <v>319</v>
      </c>
      <c r="AK1408" s="145" t="n">
        <v>1296</v>
      </c>
      <c r="AL1408" s="145" t="s">
        <v>319</v>
      </c>
      <c r="AM1408" s="145" t="n">
        <v>10573</v>
      </c>
      <c r="AN1408" s="146"/>
    </row>
    <row collapsed="false" customFormat="false" customHeight="true" hidden="false" ht="15.75" outlineLevel="0" r="1409">
      <c r="A1409" s="55" t="n">
        <v>745</v>
      </c>
      <c r="B1409" s="55" t="n">
        <v>8741</v>
      </c>
      <c r="C1409" s="55" t="s">
        <v>820</v>
      </c>
      <c r="D1409" s="55" t="s">
        <v>751</v>
      </c>
      <c r="E1409" s="148" t="s">
        <v>822</v>
      </c>
      <c r="F1409" s="120" t="s">
        <v>823</v>
      </c>
      <c r="G1409" s="145" t="n">
        <v>0</v>
      </c>
      <c r="H1409" s="145" t="n">
        <v>0</v>
      </c>
      <c r="I1409" s="145" t="n">
        <v>0</v>
      </c>
      <c r="J1409" s="145" t="n">
        <v>0</v>
      </c>
      <c r="K1409" s="145" t="s">
        <v>53</v>
      </c>
      <c r="L1409" s="145" t="s">
        <v>53</v>
      </c>
      <c r="M1409" s="145" t="n">
        <v>0</v>
      </c>
      <c r="N1409" s="145" t="n">
        <v>0</v>
      </c>
      <c r="O1409" s="145" t="n">
        <v>0</v>
      </c>
      <c r="P1409" s="145" t="n">
        <v>0</v>
      </c>
      <c r="Q1409" s="145" t="n">
        <v>0</v>
      </c>
      <c r="R1409" s="145" t="n">
        <v>0</v>
      </c>
      <c r="S1409" s="145" t="n">
        <v>0</v>
      </c>
      <c r="T1409" s="145" t="n">
        <v>0</v>
      </c>
      <c r="U1409" s="145" t="n">
        <v>0</v>
      </c>
      <c r="V1409" s="145" t="n">
        <v>0</v>
      </c>
      <c r="W1409" s="145" t="n">
        <v>0</v>
      </c>
      <c r="X1409" s="145" t="n">
        <v>0</v>
      </c>
      <c r="Y1409" s="145" t="n">
        <v>0</v>
      </c>
      <c r="Z1409" s="145" t="n">
        <v>0</v>
      </c>
      <c r="AA1409" s="145" t="n">
        <v>0</v>
      </c>
      <c r="AB1409" s="145" t="n">
        <v>0</v>
      </c>
      <c r="AC1409" s="145" t="n">
        <v>0</v>
      </c>
      <c r="AD1409" s="145" t="n">
        <v>0</v>
      </c>
      <c r="AE1409" s="145" t="n">
        <v>0</v>
      </c>
      <c r="AF1409" s="145" t="n">
        <v>0</v>
      </c>
      <c r="AG1409" s="145" t="n">
        <v>0</v>
      </c>
      <c r="AH1409" s="145" t="n">
        <v>0</v>
      </c>
      <c r="AI1409" s="145" t="n">
        <v>0</v>
      </c>
      <c r="AJ1409" s="145" t="n">
        <v>0</v>
      </c>
      <c r="AK1409" s="145" t="n">
        <v>0</v>
      </c>
      <c r="AL1409" s="145" t="n">
        <v>0</v>
      </c>
      <c r="AM1409" s="145" t="n">
        <v>0</v>
      </c>
      <c r="AN1409" s="146"/>
    </row>
    <row collapsed="false" customFormat="false" customHeight="false" hidden="false" ht="15.75" outlineLevel="0" r="1410">
      <c r="A1410" s="55"/>
      <c r="B1410" s="55"/>
      <c r="C1410" s="55"/>
      <c r="D1410" s="55"/>
      <c r="E1410" s="148" t="s">
        <v>824</v>
      </c>
      <c r="F1410" s="120" t="s">
        <v>823</v>
      </c>
      <c r="G1410" s="145" t="s">
        <v>953</v>
      </c>
      <c r="H1410" s="145" t="n">
        <v>42</v>
      </c>
      <c r="I1410" s="145" t="s">
        <v>952</v>
      </c>
      <c r="J1410" s="145" t="n">
        <v>7</v>
      </c>
      <c r="K1410" s="145" t="s">
        <v>52</v>
      </c>
      <c r="L1410" s="145" t="s">
        <v>52</v>
      </c>
      <c r="M1410" s="145" t="n">
        <v>8630</v>
      </c>
      <c r="N1410" s="145" t="n">
        <v>7660</v>
      </c>
      <c r="O1410" s="145" t="n">
        <v>994</v>
      </c>
      <c r="P1410" s="145" t="s">
        <v>466</v>
      </c>
      <c r="Q1410" s="145" t="n">
        <v>793</v>
      </c>
      <c r="R1410" s="145" t="s">
        <v>466</v>
      </c>
      <c r="S1410" s="145" t="n">
        <v>1600</v>
      </c>
      <c r="T1410" s="145" t="s">
        <v>466</v>
      </c>
      <c r="U1410" s="145" t="n">
        <v>839</v>
      </c>
      <c r="V1410" s="145" t="s">
        <v>466</v>
      </c>
      <c r="W1410" s="145" t="n">
        <v>665</v>
      </c>
      <c r="X1410" s="145" t="s">
        <v>466</v>
      </c>
      <c r="Y1410" s="145" t="n">
        <v>351</v>
      </c>
      <c r="Z1410" s="145" t="s">
        <v>954</v>
      </c>
      <c r="AA1410" s="145" t="n">
        <v>394</v>
      </c>
      <c r="AB1410" s="145" t="s">
        <v>466</v>
      </c>
      <c r="AC1410" s="145" t="n">
        <v>450</v>
      </c>
      <c r="AD1410" s="145" t="s">
        <v>466</v>
      </c>
      <c r="AE1410" s="145" t="n">
        <v>747</v>
      </c>
      <c r="AF1410" s="145" t="s">
        <v>466</v>
      </c>
      <c r="AG1410" s="145" t="n">
        <v>1247</v>
      </c>
      <c r="AH1410" s="145" t="s">
        <v>466</v>
      </c>
      <c r="AI1410" s="145" t="n">
        <v>833</v>
      </c>
      <c r="AJ1410" s="145" t="s">
        <v>319</v>
      </c>
      <c r="AK1410" s="145" t="n">
        <v>916</v>
      </c>
      <c r="AL1410" s="145" t="s">
        <v>319</v>
      </c>
      <c r="AM1410" s="145" t="n">
        <v>9829</v>
      </c>
      <c r="AN1410" s="146"/>
    </row>
    <row collapsed="false" customFormat="false" customHeight="true" hidden="false" ht="15.75" outlineLevel="0" r="1411">
      <c r="A1411" s="55" t="n">
        <v>746</v>
      </c>
      <c r="B1411" s="55" t="n">
        <v>8742</v>
      </c>
      <c r="C1411" s="55" t="s">
        <v>820</v>
      </c>
      <c r="D1411" s="55" t="s">
        <v>751</v>
      </c>
      <c r="E1411" s="148" t="s">
        <v>822</v>
      </c>
      <c r="F1411" s="120" t="s">
        <v>823</v>
      </c>
      <c r="G1411" s="145" t="n">
        <v>0</v>
      </c>
      <c r="H1411" s="145" t="n">
        <v>0</v>
      </c>
      <c r="I1411" s="145" t="n">
        <v>0</v>
      </c>
      <c r="J1411" s="145" t="n">
        <v>0</v>
      </c>
      <c r="K1411" s="145" t="s">
        <v>53</v>
      </c>
      <c r="L1411" s="145" t="s">
        <v>53</v>
      </c>
      <c r="M1411" s="145" t="n">
        <v>0</v>
      </c>
      <c r="N1411" s="145" t="n">
        <v>0</v>
      </c>
      <c r="O1411" s="145" t="n">
        <v>0</v>
      </c>
      <c r="P1411" s="145" t="n">
        <v>0</v>
      </c>
      <c r="Q1411" s="145" t="n">
        <v>0</v>
      </c>
      <c r="R1411" s="145" t="n">
        <v>0</v>
      </c>
      <c r="S1411" s="145" t="n">
        <v>0</v>
      </c>
      <c r="T1411" s="145" t="n">
        <v>0</v>
      </c>
      <c r="U1411" s="145" t="n">
        <v>0</v>
      </c>
      <c r="V1411" s="145" t="n">
        <v>0</v>
      </c>
      <c r="W1411" s="145" t="n">
        <v>0</v>
      </c>
      <c r="X1411" s="145" t="n">
        <v>0</v>
      </c>
      <c r="Y1411" s="145" t="n">
        <v>0</v>
      </c>
      <c r="Z1411" s="145" t="n">
        <v>0</v>
      </c>
      <c r="AA1411" s="145" t="n">
        <v>0</v>
      </c>
      <c r="AB1411" s="145" t="n">
        <v>0</v>
      </c>
      <c r="AC1411" s="145" t="n">
        <v>0</v>
      </c>
      <c r="AD1411" s="145" t="n">
        <v>0</v>
      </c>
      <c r="AE1411" s="145" t="n">
        <v>0</v>
      </c>
      <c r="AF1411" s="145" t="n">
        <v>0</v>
      </c>
      <c r="AG1411" s="145" t="n">
        <v>0</v>
      </c>
      <c r="AH1411" s="145" t="n">
        <v>0</v>
      </c>
      <c r="AI1411" s="145" t="n">
        <v>0</v>
      </c>
      <c r="AJ1411" s="145" t="n">
        <v>0</v>
      </c>
      <c r="AK1411" s="145" t="n">
        <v>0</v>
      </c>
      <c r="AL1411" s="145" t="n">
        <v>0</v>
      </c>
      <c r="AM1411" s="145" t="n">
        <v>0</v>
      </c>
      <c r="AN1411" s="146"/>
    </row>
    <row collapsed="false" customFormat="false" customHeight="false" hidden="false" ht="15.75" outlineLevel="0" r="1412">
      <c r="A1412" s="55"/>
      <c r="B1412" s="55"/>
      <c r="C1412" s="55"/>
      <c r="D1412" s="55"/>
      <c r="E1412" s="148" t="s">
        <v>824</v>
      </c>
      <c r="F1412" s="120" t="s">
        <v>823</v>
      </c>
      <c r="G1412" s="145" t="s">
        <v>953</v>
      </c>
      <c r="H1412" s="145" t="n">
        <v>48</v>
      </c>
      <c r="I1412" s="145" t="s">
        <v>952</v>
      </c>
      <c r="J1412" s="145" t="n">
        <v>8</v>
      </c>
      <c r="K1412" s="145" t="s">
        <v>52</v>
      </c>
      <c r="L1412" s="145" t="s">
        <v>52</v>
      </c>
      <c r="M1412" s="145" t="n">
        <v>7847</v>
      </c>
      <c r="N1412" s="145" t="n">
        <v>13940</v>
      </c>
      <c r="O1412" s="145" t="n">
        <v>1189</v>
      </c>
      <c r="P1412" s="145" t="s">
        <v>319</v>
      </c>
      <c r="Q1412" s="145" t="n">
        <v>1105</v>
      </c>
      <c r="R1412" s="145" t="s">
        <v>319</v>
      </c>
      <c r="S1412" s="145" t="n">
        <v>855</v>
      </c>
      <c r="T1412" s="145" t="s">
        <v>319</v>
      </c>
      <c r="U1412" s="145" t="n">
        <v>830</v>
      </c>
      <c r="V1412" s="145" t="s">
        <v>319</v>
      </c>
      <c r="W1412" s="145" t="n">
        <v>686</v>
      </c>
      <c r="X1412" s="145" t="s">
        <v>319</v>
      </c>
      <c r="Y1412" s="145" t="n">
        <v>540</v>
      </c>
      <c r="Z1412" s="145" t="s">
        <v>319</v>
      </c>
      <c r="AA1412" s="145" t="n">
        <v>542</v>
      </c>
      <c r="AB1412" s="145" t="s">
        <v>319</v>
      </c>
      <c r="AC1412" s="145" t="n">
        <v>735</v>
      </c>
      <c r="AD1412" s="145" t="s">
        <v>319</v>
      </c>
      <c r="AE1412" s="145" t="n">
        <v>870</v>
      </c>
      <c r="AF1412" s="145" t="s">
        <v>319</v>
      </c>
      <c r="AG1412" s="145" t="n">
        <v>1163</v>
      </c>
      <c r="AH1412" s="145" t="s">
        <v>319</v>
      </c>
      <c r="AI1412" s="145" t="n">
        <v>1324</v>
      </c>
      <c r="AJ1412" s="145" t="s">
        <v>319</v>
      </c>
      <c r="AK1412" s="145" t="n">
        <v>1446</v>
      </c>
      <c r="AL1412" s="145" t="s">
        <v>319</v>
      </c>
      <c r="AM1412" s="145" t="n">
        <v>11285</v>
      </c>
      <c r="AN1412" s="146"/>
    </row>
    <row collapsed="false" customFormat="false" customHeight="true" hidden="false" ht="15.75" outlineLevel="0" r="1413">
      <c r="A1413" s="55" t="n">
        <v>747</v>
      </c>
      <c r="B1413" s="55" t="n">
        <v>8743</v>
      </c>
      <c r="C1413" s="55" t="s">
        <v>820</v>
      </c>
      <c r="D1413" s="55" t="s">
        <v>751</v>
      </c>
      <c r="E1413" s="148" t="s">
        <v>822</v>
      </c>
      <c r="F1413" s="120" t="s">
        <v>823</v>
      </c>
      <c r="G1413" s="145" t="n">
        <v>0</v>
      </c>
      <c r="H1413" s="145" t="n">
        <v>0</v>
      </c>
      <c r="I1413" s="145" t="n">
        <v>0</v>
      </c>
      <c r="J1413" s="145" t="n">
        <v>0</v>
      </c>
      <c r="K1413" s="145" t="s">
        <v>53</v>
      </c>
      <c r="L1413" s="145" t="s">
        <v>53</v>
      </c>
      <c r="M1413" s="145" t="n">
        <v>0</v>
      </c>
      <c r="N1413" s="145" t="n">
        <v>0</v>
      </c>
      <c r="O1413" s="145" t="n">
        <v>0</v>
      </c>
      <c r="P1413" s="145" t="n">
        <v>0</v>
      </c>
      <c r="Q1413" s="145" t="n">
        <v>0</v>
      </c>
      <c r="R1413" s="145" t="n">
        <v>0</v>
      </c>
      <c r="S1413" s="145" t="n">
        <v>0</v>
      </c>
      <c r="T1413" s="145" t="n">
        <v>0</v>
      </c>
      <c r="U1413" s="145" t="n">
        <v>0</v>
      </c>
      <c r="V1413" s="145" t="n">
        <v>0</v>
      </c>
      <c r="W1413" s="145" t="n">
        <v>0</v>
      </c>
      <c r="X1413" s="145" t="n">
        <v>0</v>
      </c>
      <c r="Y1413" s="145" t="n">
        <v>0</v>
      </c>
      <c r="Z1413" s="145" t="n">
        <v>0</v>
      </c>
      <c r="AA1413" s="145" t="n">
        <v>0</v>
      </c>
      <c r="AB1413" s="145" t="n">
        <v>0</v>
      </c>
      <c r="AC1413" s="145" t="n">
        <v>0</v>
      </c>
      <c r="AD1413" s="145" t="n">
        <v>0</v>
      </c>
      <c r="AE1413" s="145" t="n">
        <v>0</v>
      </c>
      <c r="AF1413" s="145" t="n">
        <v>0</v>
      </c>
      <c r="AG1413" s="145" t="n">
        <v>0</v>
      </c>
      <c r="AH1413" s="145" t="n">
        <v>0</v>
      </c>
      <c r="AI1413" s="145" t="n">
        <v>0</v>
      </c>
      <c r="AJ1413" s="145" t="n">
        <v>0</v>
      </c>
      <c r="AK1413" s="145" t="n">
        <v>0</v>
      </c>
      <c r="AL1413" s="145" t="n">
        <v>0</v>
      </c>
      <c r="AM1413" s="145" t="n">
        <v>0</v>
      </c>
      <c r="AN1413" s="146"/>
    </row>
    <row collapsed="false" customFormat="false" customHeight="false" hidden="false" ht="15.75" outlineLevel="0" r="1414">
      <c r="A1414" s="55"/>
      <c r="B1414" s="55"/>
      <c r="C1414" s="55"/>
      <c r="D1414" s="55"/>
      <c r="E1414" s="148" t="s">
        <v>824</v>
      </c>
      <c r="F1414" s="120" t="s">
        <v>823</v>
      </c>
      <c r="G1414" s="145" t="s">
        <v>953</v>
      </c>
      <c r="H1414" s="145" t="n">
        <v>36</v>
      </c>
      <c r="I1414" s="145" t="s">
        <v>952</v>
      </c>
      <c r="J1414" s="145" t="n">
        <v>6</v>
      </c>
      <c r="K1414" s="145" t="s">
        <v>52</v>
      </c>
      <c r="L1414" s="145" t="s">
        <v>52</v>
      </c>
      <c r="M1414" s="145" t="n">
        <v>3284</v>
      </c>
      <c r="N1414" s="145" t="n">
        <v>6135</v>
      </c>
      <c r="O1414" s="145" t="n">
        <v>695</v>
      </c>
      <c r="P1414" s="145" t="s">
        <v>319</v>
      </c>
      <c r="Q1414" s="145" t="n">
        <v>726</v>
      </c>
      <c r="R1414" s="145" t="s">
        <v>319</v>
      </c>
      <c r="S1414" s="145" t="n">
        <v>415</v>
      </c>
      <c r="T1414" s="145" t="s">
        <v>319</v>
      </c>
      <c r="U1414" s="145" t="n">
        <v>381</v>
      </c>
      <c r="V1414" s="145" t="s">
        <v>319</v>
      </c>
      <c r="W1414" s="145" t="n">
        <v>296</v>
      </c>
      <c r="X1414" s="145" t="s">
        <v>319</v>
      </c>
      <c r="Y1414" s="145" t="n">
        <v>236</v>
      </c>
      <c r="Z1414" s="145" t="s">
        <v>319</v>
      </c>
      <c r="AA1414" s="145" t="n">
        <v>341</v>
      </c>
      <c r="AB1414" s="145" t="s">
        <v>319</v>
      </c>
      <c r="AC1414" s="145" t="n">
        <v>351</v>
      </c>
      <c r="AD1414" s="145" t="s">
        <v>319</v>
      </c>
      <c r="AE1414" s="145" t="n">
        <v>335</v>
      </c>
      <c r="AF1414" s="145" t="s">
        <v>319</v>
      </c>
      <c r="AG1414" s="145" t="n">
        <v>542</v>
      </c>
      <c r="AH1414" s="145" t="s">
        <v>319</v>
      </c>
      <c r="AI1414" s="145" t="n">
        <v>842</v>
      </c>
      <c r="AJ1414" s="145" t="s">
        <v>319</v>
      </c>
      <c r="AK1414" s="145" t="n">
        <v>979</v>
      </c>
      <c r="AL1414" s="145" t="s">
        <v>319</v>
      </c>
      <c r="AM1414" s="145" t="n">
        <v>6139</v>
      </c>
      <c r="AN1414" s="146"/>
    </row>
    <row collapsed="false" customFormat="false" customHeight="true" hidden="false" ht="15.75" outlineLevel="0" r="1415">
      <c r="A1415" s="55" t="n">
        <v>748</v>
      </c>
      <c r="B1415" s="55" t="n">
        <v>8744</v>
      </c>
      <c r="C1415" s="55" t="s">
        <v>820</v>
      </c>
      <c r="D1415" s="55" t="s">
        <v>751</v>
      </c>
      <c r="E1415" s="148" t="s">
        <v>822</v>
      </c>
      <c r="F1415" s="120" t="s">
        <v>823</v>
      </c>
      <c r="G1415" s="145" t="n">
        <v>0</v>
      </c>
      <c r="H1415" s="145" t="n">
        <v>0</v>
      </c>
      <c r="I1415" s="145" t="n">
        <v>0</v>
      </c>
      <c r="J1415" s="145" t="n">
        <v>0</v>
      </c>
      <c r="K1415" s="145" t="s">
        <v>52</v>
      </c>
      <c r="L1415" s="145" t="s">
        <v>52</v>
      </c>
      <c r="M1415" s="145" t="n">
        <v>2723</v>
      </c>
      <c r="N1415" s="145" t="n">
        <v>2462</v>
      </c>
      <c r="O1415" s="145" t="n">
        <v>174</v>
      </c>
      <c r="P1415" s="145" t="s">
        <v>319</v>
      </c>
      <c r="Q1415" s="145" t="n">
        <v>201</v>
      </c>
      <c r="R1415" s="145" t="s">
        <v>319</v>
      </c>
      <c r="S1415" s="145" t="n">
        <v>193</v>
      </c>
      <c r="T1415" s="145" t="s">
        <v>319</v>
      </c>
      <c r="U1415" s="145" t="n">
        <v>193</v>
      </c>
      <c r="V1415" s="145" t="s">
        <v>319</v>
      </c>
      <c r="W1415" s="145" t="n">
        <v>206</v>
      </c>
      <c r="X1415" s="145" t="s">
        <v>319</v>
      </c>
      <c r="Y1415" s="145" t="n">
        <v>185</v>
      </c>
      <c r="Z1415" s="145" t="s">
        <v>319</v>
      </c>
      <c r="AA1415" s="145" t="n">
        <v>177</v>
      </c>
      <c r="AB1415" s="145" t="s">
        <v>319</v>
      </c>
      <c r="AC1415" s="145" t="n">
        <v>195</v>
      </c>
      <c r="AD1415" s="145" t="s">
        <v>319</v>
      </c>
      <c r="AE1415" s="145" t="n">
        <v>188</v>
      </c>
      <c r="AF1415" s="145" t="s">
        <v>319</v>
      </c>
      <c r="AG1415" s="145" t="n">
        <v>178</v>
      </c>
      <c r="AH1415" s="145" t="s">
        <v>319</v>
      </c>
      <c r="AI1415" s="145" t="n">
        <v>196</v>
      </c>
      <c r="AJ1415" s="145" t="s">
        <v>319</v>
      </c>
      <c r="AK1415" s="145" t="n">
        <v>201</v>
      </c>
      <c r="AL1415" s="145" t="s">
        <v>319</v>
      </c>
      <c r="AM1415" s="145" t="n">
        <v>2287</v>
      </c>
      <c r="AN1415" s="146"/>
    </row>
    <row collapsed="false" customFormat="false" customHeight="false" hidden="false" ht="15.75" outlineLevel="0" r="1416">
      <c r="A1416" s="55"/>
      <c r="B1416" s="55"/>
      <c r="C1416" s="55"/>
      <c r="D1416" s="55"/>
      <c r="E1416" s="148" t="s">
        <v>824</v>
      </c>
      <c r="F1416" s="120" t="s">
        <v>823</v>
      </c>
      <c r="G1416" s="145" t="s">
        <v>953</v>
      </c>
      <c r="H1416" s="145" t="n">
        <v>17</v>
      </c>
      <c r="I1416" s="145" t="s">
        <v>952</v>
      </c>
      <c r="J1416" s="145" t="n">
        <v>1</v>
      </c>
      <c r="K1416" s="145" t="s">
        <v>52</v>
      </c>
      <c r="L1416" s="145" t="s">
        <v>52</v>
      </c>
      <c r="M1416" s="145" t="n">
        <v>2994</v>
      </c>
      <c r="N1416" s="145" t="n">
        <v>3985</v>
      </c>
      <c r="O1416" s="145" t="n">
        <v>333</v>
      </c>
      <c r="P1416" s="145" t="s">
        <v>319</v>
      </c>
      <c r="Q1416" s="145" t="n">
        <v>391</v>
      </c>
      <c r="R1416" s="145" t="s">
        <v>319</v>
      </c>
      <c r="S1416" s="145" t="n">
        <v>283</v>
      </c>
      <c r="T1416" s="145" t="s">
        <v>319</v>
      </c>
      <c r="U1416" s="145" t="n">
        <v>307</v>
      </c>
      <c r="V1416" s="145" t="s">
        <v>319</v>
      </c>
      <c r="W1416" s="145" t="n">
        <v>319</v>
      </c>
      <c r="X1416" s="145" t="s">
        <v>319</v>
      </c>
      <c r="Y1416" s="145" t="n">
        <v>255</v>
      </c>
      <c r="Z1416" s="145" t="s">
        <v>319</v>
      </c>
      <c r="AA1416" s="145" t="n">
        <v>321</v>
      </c>
      <c r="AB1416" s="145" t="s">
        <v>319</v>
      </c>
      <c r="AC1416" s="145" t="n">
        <v>275</v>
      </c>
      <c r="AD1416" s="145" t="s">
        <v>319</v>
      </c>
      <c r="AE1416" s="145" t="n">
        <v>331</v>
      </c>
      <c r="AF1416" s="145" t="s">
        <v>319</v>
      </c>
      <c r="AG1416" s="145" t="n">
        <v>420</v>
      </c>
      <c r="AH1416" s="145" t="s">
        <v>319</v>
      </c>
      <c r="AI1416" s="145" t="n">
        <v>422</v>
      </c>
      <c r="AJ1416" s="145" t="s">
        <v>319</v>
      </c>
      <c r="AK1416" s="145" t="n">
        <v>508</v>
      </c>
      <c r="AL1416" s="145" t="s">
        <v>319</v>
      </c>
      <c r="AM1416" s="145" t="n">
        <v>4165</v>
      </c>
      <c r="AN1416" s="146"/>
    </row>
    <row collapsed="false" customFormat="false" customHeight="true" hidden="false" ht="15.75" outlineLevel="0" r="1417">
      <c r="A1417" s="55" t="n">
        <v>749</v>
      </c>
      <c r="B1417" s="55" t="n">
        <v>8745</v>
      </c>
      <c r="C1417" s="55" t="s">
        <v>820</v>
      </c>
      <c r="D1417" s="55" t="s">
        <v>751</v>
      </c>
      <c r="E1417" s="148" t="s">
        <v>822</v>
      </c>
      <c r="F1417" s="120" t="s">
        <v>823</v>
      </c>
      <c r="G1417" s="145" t="n">
        <v>0</v>
      </c>
      <c r="H1417" s="145" t="n">
        <v>0</v>
      </c>
      <c r="I1417" s="145" t="n">
        <v>0</v>
      </c>
      <c r="J1417" s="145" t="n">
        <v>0</v>
      </c>
      <c r="K1417" s="145" t="s">
        <v>53</v>
      </c>
      <c r="L1417" s="145" t="s">
        <v>53</v>
      </c>
      <c r="M1417" s="145" t="n">
        <v>0</v>
      </c>
      <c r="N1417" s="145" t="n">
        <v>0</v>
      </c>
      <c r="O1417" s="145" t="n">
        <v>0</v>
      </c>
      <c r="P1417" s="145" t="n">
        <v>0</v>
      </c>
      <c r="Q1417" s="145" t="n">
        <v>0</v>
      </c>
      <c r="R1417" s="145" t="n">
        <v>0</v>
      </c>
      <c r="S1417" s="145" t="n">
        <v>0</v>
      </c>
      <c r="T1417" s="145" t="n">
        <v>0</v>
      </c>
      <c r="U1417" s="145" t="n">
        <v>0</v>
      </c>
      <c r="V1417" s="145" t="n">
        <v>0</v>
      </c>
      <c r="W1417" s="145" t="n">
        <v>0</v>
      </c>
      <c r="X1417" s="145" t="n">
        <v>0</v>
      </c>
      <c r="Y1417" s="145" t="n">
        <v>0</v>
      </c>
      <c r="Z1417" s="145" t="n">
        <v>0</v>
      </c>
      <c r="AA1417" s="145" t="n">
        <v>0</v>
      </c>
      <c r="AB1417" s="145" t="n">
        <v>0</v>
      </c>
      <c r="AC1417" s="145" t="n">
        <v>0</v>
      </c>
      <c r="AD1417" s="145" t="n">
        <v>0</v>
      </c>
      <c r="AE1417" s="145" t="n">
        <v>0</v>
      </c>
      <c r="AF1417" s="145" t="n">
        <v>0</v>
      </c>
      <c r="AG1417" s="145" t="n">
        <v>0</v>
      </c>
      <c r="AH1417" s="145" t="n">
        <v>0</v>
      </c>
      <c r="AI1417" s="145" t="n">
        <v>0</v>
      </c>
      <c r="AJ1417" s="145" t="n">
        <v>0</v>
      </c>
      <c r="AK1417" s="145" t="n">
        <v>0</v>
      </c>
      <c r="AL1417" s="145" t="n">
        <v>0</v>
      </c>
      <c r="AM1417" s="145" t="n">
        <v>0</v>
      </c>
      <c r="AN1417" s="146"/>
    </row>
    <row collapsed="false" customFormat="false" customHeight="false" hidden="false" ht="15.75" outlineLevel="0" r="1418">
      <c r="A1418" s="55"/>
      <c r="B1418" s="55"/>
      <c r="C1418" s="55"/>
      <c r="D1418" s="55"/>
      <c r="E1418" s="148" t="s">
        <v>824</v>
      </c>
      <c r="F1418" s="120" t="s">
        <v>823</v>
      </c>
      <c r="G1418" s="145" t="s">
        <v>953</v>
      </c>
      <c r="H1418" s="145" t="n">
        <v>48</v>
      </c>
      <c r="I1418" s="145" t="s">
        <v>952</v>
      </c>
      <c r="J1418" s="145" t="n">
        <v>8</v>
      </c>
      <c r="K1418" s="145" t="s">
        <v>52</v>
      </c>
      <c r="L1418" s="145" t="s">
        <v>52</v>
      </c>
      <c r="M1418" s="145" t="n">
        <v>11303</v>
      </c>
      <c r="N1418" s="145" t="n">
        <v>11497</v>
      </c>
      <c r="O1418" s="145" t="n">
        <v>1351</v>
      </c>
      <c r="P1418" s="145" t="s">
        <v>319</v>
      </c>
      <c r="Q1418" s="145" t="n">
        <v>1287</v>
      </c>
      <c r="R1418" s="145" t="s">
        <v>319</v>
      </c>
      <c r="S1418" s="145" t="n">
        <v>1044</v>
      </c>
      <c r="T1418" s="145" t="s">
        <v>319</v>
      </c>
      <c r="U1418" s="145" t="n">
        <v>1022</v>
      </c>
      <c r="V1418" s="145" t="s">
        <v>319</v>
      </c>
      <c r="W1418" s="145" t="n">
        <v>843</v>
      </c>
      <c r="X1418" s="145" t="s">
        <v>319</v>
      </c>
      <c r="Y1418" s="145" t="n">
        <v>704</v>
      </c>
      <c r="Z1418" s="145" t="s">
        <v>319</v>
      </c>
      <c r="AA1418" s="145" t="n">
        <v>855</v>
      </c>
      <c r="AB1418" s="145" t="s">
        <v>319</v>
      </c>
      <c r="AC1418" s="145" t="n">
        <v>945</v>
      </c>
      <c r="AD1418" s="145" t="s">
        <v>319</v>
      </c>
      <c r="AE1418" s="145" t="n">
        <v>1064</v>
      </c>
      <c r="AF1418" s="145" t="s">
        <v>319</v>
      </c>
      <c r="AG1418" s="145" t="n">
        <v>1191</v>
      </c>
      <c r="AH1418" s="145" t="s">
        <v>319</v>
      </c>
      <c r="AI1418" s="145" t="n">
        <v>1333</v>
      </c>
      <c r="AJ1418" s="145" t="s">
        <v>319</v>
      </c>
      <c r="AK1418" s="145" t="n">
        <v>1312</v>
      </c>
      <c r="AL1418" s="145" t="s">
        <v>319</v>
      </c>
      <c r="AM1418" s="145" t="n">
        <v>12951</v>
      </c>
      <c r="AN1418" s="146"/>
    </row>
    <row collapsed="false" customFormat="false" customHeight="true" hidden="false" ht="15.75" outlineLevel="0" r="1419">
      <c r="A1419" s="55" t="n">
        <v>750</v>
      </c>
      <c r="B1419" s="55" t="n">
        <v>8746</v>
      </c>
      <c r="C1419" s="55" t="s">
        <v>820</v>
      </c>
      <c r="D1419" s="55" t="s">
        <v>751</v>
      </c>
      <c r="E1419" s="148" t="s">
        <v>822</v>
      </c>
      <c r="F1419" s="120" t="s">
        <v>823</v>
      </c>
      <c r="G1419" s="145" t="n">
        <v>0</v>
      </c>
      <c r="H1419" s="145" t="n">
        <v>0</v>
      </c>
      <c r="I1419" s="145" t="n">
        <v>0</v>
      </c>
      <c r="J1419" s="145" t="n">
        <v>0</v>
      </c>
      <c r="K1419" s="145" t="s">
        <v>53</v>
      </c>
      <c r="L1419" s="145" t="s">
        <v>53</v>
      </c>
      <c r="M1419" s="145" t="n">
        <v>0</v>
      </c>
      <c r="N1419" s="145" t="n">
        <v>0</v>
      </c>
      <c r="O1419" s="145" t="n">
        <v>0</v>
      </c>
      <c r="P1419" s="145" t="n">
        <v>0</v>
      </c>
      <c r="Q1419" s="145" t="n">
        <v>0</v>
      </c>
      <c r="R1419" s="145" t="n">
        <v>0</v>
      </c>
      <c r="S1419" s="145" t="n">
        <v>0</v>
      </c>
      <c r="T1419" s="145" t="n">
        <v>0</v>
      </c>
      <c r="U1419" s="145" t="n">
        <v>0</v>
      </c>
      <c r="V1419" s="145" t="n">
        <v>0</v>
      </c>
      <c r="W1419" s="145" t="n">
        <v>0</v>
      </c>
      <c r="X1419" s="145" t="n">
        <v>0</v>
      </c>
      <c r="Y1419" s="145" t="n">
        <v>0</v>
      </c>
      <c r="Z1419" s="145" t="n">
        <v>0</v>
      </c>
      <c r="AA1419" s="145" t="n">
        <v>0</v>
      </c>
      <c r="AB1419" s="145" t="n">
        <v>0</v>
      </c>
      <c r="AC1419" s="145" t="n">
        <v>0</v>
      </c>
      <c r="AD1419" s="145" t="n">
        <v>0</v>
      </c>
      <c r="AE1419" s="145" t="n">
        <v>0</v>
      </c>
      <c r="AF1419" s="145" t="n">
        <v>0</v>
      </c>
      <c r="AG1419" s="145" t="n">
        <v>0</v>
      </c>
      <c r="AH1419" s="145" t="n">
        <v>0</v>
      </c>
      <c r="AI1419" s="145" t="n">
        <v>0</v>
      </c>
      <c r="AJ1419" s="145" t="n">
        <v>0</v>
      </c>
      <c r="AK1419" s="145" t="n">
        <v>0</v>
      </c>
      <c r="AL1419" s="145" t="n">
        <v>0</v>
      </c>
      <c r="AM1419" s="145" t="n">
        <v>0</v>
      </c>
      <c r="AN1419" s="146"/>
    </row>
    <row collapsed="false" customFormat="false" customHeight="false" hidden="false" ht="15.75" outlineLevel="0" r="1420">
      <c r="A1420" s="55"/>
      <c r="B1420" s="55"/>
      <c r="C1420" s="55"/>
      <c r="D1420" s="55"/>
      <c r="E1420" s="148" t="s">
        <v>824</v>
      </c>
      <c r="F1420" s="120" t="s">
        <v>823</v>
      </c>
      <c r="G1420" s="145" t="s">
        <v>953</v>
      </c>
      <c r="H1420" s="145" t="n">
        <v>6</v>
      </c>
      <c r="I1420" s="145" t="s">
        <v>952</v>
      </c>
      <c r="J1420" s="145" t="n">
        <v>2</v>
      </c>
      <c r="K1420" s="145" t="s">
        <v>52</v>
      </c>
      <c r="L1420" s="145" t="s">
        <v>52</v>
      </c>
      <c r="M1420" s="145" t="n">
        <v>1050</v>
      </c>
      <c r="N1420" s="145" t="n">
        <v>1048</v>
      </c>
      <c r="O1420" s="145" t="n">
        <v>180</v>
      </c>
      <c r="P1420" s="145" t="s">
        <v>319</v>
      </c>
      <c r="Q1420" s="145" t="n">
        <v>98</v>
      </c>
      <c r="R1420" s="145" t="s">
        <v>319</v>
      </c>
      <c r="S1420" s="145" t="n">
        <v>40</v>
      </c>
      <c r="T1420" s="145" t="s">
        <v>319</v>
      </c>
      <c r="U1420" s="145" t="n">
        <v>104</v>
      </c>
      <c r="V1420" s="145" t="s">
        <v>319</v>
      </c>
      <c r="W1420" s="145" t="n">
        <v>61</v>
      </c>
      <c r="X1420" s="145" t="s">
        <v>319</v>
      </c>
      <c r="Y1420" s="145" t="n">
        <v>97</v>
      </c>
      <c r="Z1420" s="145" t="s">
        <v>319</v>
      </c>
      <c r="AA1420" s="145" t="n">
        <v>44</v>
      </c>
      <c r="AB1420" s="145" t="s">
        <v>319</v>
      </c>
      <c r="AC1420" s="145" t="n">
        <v>44</v>
      </c>
      <c r="AD1420" s="145" t="s">
        <v>319</v>
      </c>
      <c r="AE1420" s="145" t="n">
        <v>76</v>
      </c>
      <c r="AF1420" s="145" t="s">
        <v>319</v>
      </c>
      <c r="AG1420" s="145" t="n">
        <v>48</v>
      </c>
      <c r="AH1420" s="145" t="s">
        <v>319</v>
      </c>
      <c r="AI1420" s="145" t="n">
        <v>118</v>
      </c>
      <c r="AJ1420" s="145" t="s">
        <v>319</v>
      </c>
      <c r="AK1420" s="145" t="n">
        <v>170</v>
      </c>
      <c r="AL1420" s="145" t="s">
        <v>319</v>
      </c>
      <c r="AM1420" s="145" t="n">
        <v>1080</v>
      </c>
      <c r="AN1420" s="146"/>
    </row>
    <row collapsed="false" customFormat="false" customHeight="true" hidden="false" ht="15.75" outlineLevel="0" r="1421">
      <c r="A1421" s="55" t="n">
        <v>751</v>
      </c>
      <c r="B1421" s="55" t="n">
        <v>8747</v>
      </c>
      <c r="C1421" s="55" t="s">
        <v>820</v>
      </c>
      <c r="D1421" s="55" t="s">
        <v>751</v>
      </c>
      <c r="E1421" s="148" t="s">
        <v>822</v>
      </c>
      <c r="F1421" s="120" t="s">
        <v>823</v>
      </c>
      <c r="G1421" s="145" t="n">
        <v>0</v>
      </c>
      <c r="H1421" s="145" t="n">
        <v>0</v>
      </c>
      <c r="I1421" s="145" t="n">
        <v>0</v>
      </c>
      <c r="J1421" s="145" t="n">
        <v>0</v>
      </c>
      <c r="K1421" s="145" t="s">
        <v>53</v>
      </c>
      <c r="L1421" s="145" t="s">
        <v>53</v>
      </c>
      <c r="M1421" s="145" t="n">
        <v>0</v>
      </c>
      <c r="N1421" s="145" t="n">
        <v>0</v>
      </c>
      <c r="O1421" s="145" t="n">
        <v>0</v>
      </c>
      <c r="P1421" s="145" t="n">
        <v>0</v>
      </c>
      <c r="Q1421" s="145" t="n">
        <v>0</v>
      </c>
      <c r="R1421" s="145" t="n">
        <v>0</v>
      </c>
      <c r="S1421" s="145" t="n">
        <v>0</v>
      </c>
      <c r="T1421" s="145" t="n">
        <v>0</v>
      </c>
      <c r="U1421" s="145" t="n">
        <v>0</v>
      </c>
      <c r="V1421" s="145" t="n">
        <v>0</v>
      </c>
      <c r="W1421" s="145" t="n">
        <v>0</v>
      </c>
      <c r="X1421" s="145" t="n">
        <v>0</v>
      </c>
      <c r="Y1421" s="145" t="n">
        <v>0</v>
      </c>
      <c r="Z1421" s="145" t="n">
        <v>0</v>
      </c>
      <c r="AA1421" s="145" t="n">
        <v>0</v>
      </c>
      <c r="AB1421" s="145" t="n">
        <v>0</v>
      </c>
      <c r="AC1421" s="145" t="n">
        <v>0</v>
      </c>
      <c r="AD1421" s="145" t="n">
        <v>0</v>
      </c>
      <c r="AE1421" s="145" t="n">
        <v>0</v>
      </c>
      <c r="AF1421" s="145" t="n">
        <v>0</v>
      </c>
      <c r="AG1421" s="145" t="n">
        <v>0</v>
      </c>
      <c r="AH1421" s="145" t="n">
        <v>0</v>
      </c>
      <c r="AI1421" s="145" t="n">
        <v>0</v>
      </c>
      <c r="AJ1421" s="145" t="n">
        <v>0</v>
      </c>
      <c r="AK1421" s="145" t="n">
        <v>0</v>
      </c>
      <c r="AL1421" s="145" t="n">
        <v>0</v>
      </c>
      <c r="AM1421" s="145" t="n">
        <v>0</v>
      </c>
      <c r="AN1421" s="146"/>
    </row>
    <row collapsed="false" customFormat="false" customHeight="false" hidden="false" ht="15.75" outlineLevel="0" r="1422">
      <c r="A1422" s="55"/>
      <c r="B1422" s="55"/>
      <c r="C1422" s="55"/>
      <c r="D1422" s="55"/>
      <c r="E1422" s="148" t="s">
        <v>824</v>
      </c>
      <c r="F1422" s="120" t="s">
        <v>823</v>
      </c>
      <c r="G1422" s="145" t="s">
        <v>953</v>
      </c>
      <c r="H1422" s="145" t="n">
        <v>15</v>
      </c>
      <c r="I1422" s="145" t="s">
        <v>952</v>
      </c>
      <c r="J1422" s="145" t="n">
        <v>3</v>
      </c>
      <c r="K1422" s="145" t="s">
        <v>52</v>
      </c>
      <c r="L1422" s="145" t="s">
        <v>52</v>
      </c>
      <c r="M1422" s="145" t="n">
        <v>4060</v>
      </c>
      <c r="N1422" s="145" t="n">
        <v>4109</v>
      </c>
      <c r="O1422" s="145" t="n">
        <v>408</v>
      </c>
      <c r="P1422" s="145" t="s">
        <v>319</v>
      </c>
      <c r="Q1422" s="145" t="n">
        <v>379</v>
      </c>
      <c r="R1422" s="145" t="s">
        <v>319</v>
      </c>
      <c r="S1422" s="145" t="n">
        <v>323</v>
      </c>
      <c r="T1422" s="145" t="s">
        <v>319</v>
      </c>
      <c r="U1422" s="145" t="n">
        <v>265</v>
      </c>
      <c r="V1422" s="145" t="s">
        <v>319</v>
      </c>
      <c r="W1422" s="145" t="n">
        <v>283</v>
      </c>
      <c r="X1422" s="145" t="s">
        <v>319</v>
      </c>
      <c r="Y1422" s="145" t="n">
        <v>127</v>
      </c>
      <c r="Z1422" s="145" t="s">
        <v>319</v>
      </c>
      <c r="AA1422" s="145" t="n">
        <v>120</v>
      </c>
      <c r="AB1422" s="145" t="s">
        <v>319</v>
      </c>
      <c r="AC1422" s="145" t="n">
        <v>208</v>
      </c>
      <c r="AD1422" s="145" t="s">
        <v>319</v>
      </c>
      <c r="AE1422" s="145" t="n">
        <v>253</v>
      </c>
      <c r="AF1422" s="145" t="s">
        <v>319</v>
      </c>
      <c r="AG1422" s="145" t="n">
        <v>211</v>
      </c>
      <c r="AH1422" s="145" t="s">
        <v>319</v>
      </c>
      <c r="AI1422" s="145" t="n">
        <v>481</v>
      </c>
      <c r="AJ1422" s="145" t="s">
        <v>319</v>
      </c>
      <c r="AK1422" s="145" t="n">
        <v>423</v>
      </c>
      <c r="AL1422" s="145" t="s">
        <v>319</v>
      </c>
      <c r="AM1422" s="145" t="n">
        <v>3481</v>
      </c>
      <c r="AN1422" s="146"/>
    </row>
    <row collapsed="false" customFormat="false" customHeight="true" hidden="false" ht="15.75" outlineLevel="0" r="1423">
      <c r="A1423" s="55" t="n">
        <v>752</v>
      </c>
      <c r="B1423" s="55" t="n">
        <v>8748</v>
      </c>
      <c r="C1423" s="55" t="s">
        <v>820</v>
      </c>
      <c r="D1423" s="55" t="s">
        <v>751</v>
      </c>
      <c r="E1423" s="148" t="s">
        <v>822</v>
      </c>
      <c r="F1423" s="120" t="s">
        <v>823</v>
      </c>
      <c r="G1423" s="145" t="n">
        <v>0</v>
      </c>
      <c r="H1423" s="145" t="n">
        <v>0</v>
      </c>
      <c r="I1423" s="145" t="n">
        <v>0</v>
      </c>
      <c r="J1423" s="145" t="n">
        <v>0</v>
      </c>
      <c r="K1423" s="145" t="s">
        <v>53</v>
      </c>
      <c r="L1423" s="145" t="s">
        <v>53</v>
      </c>
      <c r="M1423" s="145" t="n">
        <v>0</v>
      </c>
      <c r="N1423" s="145" t="n">
        <v>0</v>
      </c>
      <c r="O1423" s="145" t="n">
        <v>0</v>
      </c>
      <c r="P1423" s="145" t="n">
        <v>0</v>
      </c>
      <c r="Q1423" s="145" t="n">
        <v>0</v>
      </c>
      <c r="R1423" s="145" t="n">
        <v>0</v>
      </c>
      <c r="S1423" s="145" t="n">
        <v>0</v>
      </c>
      <c r="T1423" s="145" t="n">
        <v>0</v>
      </c>
      <c r="U1423" s="145" t="n">
        <v>0</v>
      </c>
      <c r="V1423" s="145" t="n">
        <v>0</v>
      </c>
      <c r="W1423" s="145" t="n">
        <v>0</v>
      </c>
      <c r="X1423" s="145" t="n">
        <v>0</v>
      </c>
      <c r="Y1423" s="145" t="n">
        <v>0</v>
      </c>
      <c r="Z1423" s="145" t="n">
        <v>0</v>
      </c>
      <c r="AA1423" s="145" t="n">
        <v>0</v>
      </c>
      <c r="AB1423" s="145" t="n">
        <v>0</v>
      </c>
      <c r="AC1423" s="145" t="n">
        <v>0</v>
      </c>
      <c r="AD1423" s="145" t="n">
        <v>0</v>
      </c>
      <c r="AE1423" s="145" t="n">
        <v>0</v>
      </c>
      <c r="AF1423" s="145" t="n">
        <v>0</v>
      </c>
      <c r="AG1423" s="145" t="n">
        <v>0</v>
      </c>
      <c r="AH1423" s="145" t="n">
        <v>0</v>
      </c>
      <c r="AI1423" s="145" t="n">
        <v>0</v>
      </c>
      <c r="AJ1423" s="145" t="n">
        <v>0</v>
      </c>
      <c r="AK1423" s="145" t="n">
        <v>0</v>
      </c>
      <c r="AL1423" s="145" t="n">
        <v>0</v>
      </c>
      <c r="AM1423" s="145" t="n">
        <v>0</v>
      </c>
      <c r="AN1423" s="146"/>
    </row>
    <row collapsed="false" customFormat="false" customHeight="false" hidden="false" ht="15.75" outlineLevel="0" r="1424">
      <c r="A1424" s="55"/>
      <c r="B1424" s="55"/>
      <c r="C1424" s="55"/>
      <c r="D1424" s="55"/>
      <c r="E1424" s="148" t="s">
        <v>824</v>
      </c>
      <c r="F1424" s="120" t="s">
        <v>823</v>
      </c>
      <c r="G1424" s="145" t="s">
        <v>953</v>
      </c>
      <c r="H1424" s="145" t="n">
        <v>42</v>
      </c>
      <c r="I1424" s="145" t="s">
        <v>952</v>
      </c>
      <c r="J1424" s="145" t="n">
        <v>6</v>
      </c>
      <c r="K1424" s="145" t="s">
        <v>52</v>
      </c>
      <c r="L1424" s="145" t="s">
        <v>52</v>
      </c>
      <c r="M1424" s="145" t="n">
        <v>7808</v>
      </c>
      <c r="N1424" s="145" t="n">
        <v>8940</v>
      </c>
      <c r="O1424" s="145" t="n">
        <v>716</v>
      </c>
      <c r="P1424" s="145" t="s">
        <v>319</v>
      </c>
      <c r="Q1424" s="145" t="n">
        <v>816</v>
      </c>
      <c r="R1424" s="145" t="s">
        <v>319</v>
      </c>
      <c r="S1424" s="145" t="n">
        <v>665</v>
      </c>
      <c r="T1424" s="145" t="s">
        <v>319</v>
      </c>
      <c r="U1424" s="145" t="n">
        <v>574</v>
      </c>
      <c r="V1424" s="145" t="s">
        <v>319</v>
      </c>
      <c r="W1424" s="145" t="n">
        <v>572</v>
      </c>
      <c r="X1424" s="145" t="s">
        <v>319</v>
      </c>
      <c r="Y1424" s="145" t="n">
        <v>458</v>
      </c>
      <c r="Z1424" s="145" t="s">
        <v>319</v>
      </c>
      <c r="AA1424" s="145" t="n">
        <v>488</v>
      </c>
      <c r="AB1424" s="145" t="s">
        <v>319</v>
      </c>
      <c r="AC1424" s="145" t="n">
        <v>598</v>
      </c>
      <c r="AD1424" s="145" t="s">
        <v>319</v>
      </c>
      <c r="AE1424" s="145" t="n">
        <v>575</v>
      </c>
      <c r="AF1424" s="145" t="s">
        <v>319</v>
      </c>
      <c r="AG1424" s="145" t="n">
        <v>593</v>
      </c>
      <c r="AH1424" s="145" t="s">
        <v>319</v>
      </c>
      <c r="AI1424" s="145" t="n">
        <v>849</v>
      </c>
      <c r="AJ1424" s="145" t="s">
        <v>319</v>
      </c>
      <c r="AK1424" s="145" t="n">
        <v>816</v>
      </c>
      <c r="AL1424" s="145" t="s">
        <v>319</v>
      </c>
      <c r="AM1424" s="145" t="n">
        <v>7720</v>
      </c>
      <c r="AN1424" s="146"/>
    </row>
    <row collapsed="false" customFormat="false" customHeight="true" hidden="false" ht="15.75" outlineLevel="0" r="1425">
      <c r="A1425" s="55" t="n">
        <v>753</v>
      </c>
      <c r="B1425" s="55" t="n">
        <v>8749</v>
      </c>
      <c r="C1425" s="55" t="s">
        <v>820</v>
      </c>
      <c r="D1425" s="55" t="s">
        <v>751</v>
      </c>
      <c r="E1425" s="148" t="s">
        <v>822</v>
      </c>
      <c r="F1425" s="120" t="s">
        <v>823</v>
      </c>
      <c r="G1425" s="145" t="n">
        <v>0</v>
      </c>
      <c r="H1425" s="145" t="n">
        <v>0</v>
      </c>
      <c r="I1425" s="145" t="n">
        <v>0</v>
      </c>
      <c r="J1425" s="145" t="n">
        <v>0</v>
      </c>
      <c r="K1425" s="145" t="s">
        <v>53</v>
      </c>
      <c r="L1425" s="145" t="s">
        <v>53</v>
      </c>
      <c r="M1425" s="145" t="n">
        <v>0</v>
      </c>
      <c r="N1425" s="145" t="n">
        <v>0</v>
      </c>
      <c r="O1425" s="145" t="n">
        <v>0</v>
      </c>
      <c r="P1425" s="145" t="n">
        <v>0</v>
      </c>
      <c r="Q1425" s="145" t="n">
        <v>0</v>
      </c>
      <c r="R1425" s="145" t="n">
        <v>0</v>
      </c>
      <c r="S1425" s="145" t="n">
        <v>0</v>
      </c>
      <c r="T1425" s="145" t="n">
        <v>0</v>
      </c>
      <c r="U1425" s="145" t="n">
        <v>0</v>
      </c>
      <c r="V1425" s="145" t="n">
        <v>0</v>
      </c>
      <c r="W1425" s="145" t="n">
        <v>0</v>
      </c>
      <c r="X1425" s="145" t="n">
        <v>0</v>
      </c>
      <c r="Y1425" s="145" t="n">
        <v>0</v>
      </c>
      <c r="Z1425" s="145" t="n">
        <v>0</v>
      </c>
      <c r="AA1425" s="145" t="n">
        <v>0</v>
      </c>
      <c r="AB1425" s="145" t="n">
        <v>0</v>
      </c>
      <c r="AC1425" s="145" t="n">
        <v>0</v>
      </c>
      <c r="AD1425" s="145" t="n">
        <v>0</v>
      </c>
      <c r="AE1425" s="145" t="n">
        <v>0</v>
      </c>
      <c r="AF1425" s="145" t="n">
        <v>0</v>
      </c>
      <c r="AG1425" s="145" t="n">
        <v>0</v>
      </c>
      <c r="AH1425" s="145" t="n">
        <v>0</v>
      </c>
      <c r="AI1425" s="145" t="n">
        <v>0</v>
      </c>
      <c r="AJ1425" s="145" t="n">
        <v>0</v>
      </c>
      <c r="AK1425" s="145" t="n">
        <v>0</v>
      </c>
      <c r="AL1425" s="145" t="n">
        <v>0</v>
      </c>
      <c r="AM1425" s="145" t="n">
        <v>0</v>
      </c>
      <c r="AN1425" s="146"/>
    </row>
    <row collapsed="false" customFormat="false" customHeight="false" hidden="false" ht="15.75" outlineLevel="0" r="1426">
      <c r="A1426" s="55"/>
      <c r="B1426" s="55"/>
      <c r="C1426" s="55"/>
      <c r="D1426" s="55"/>
      <c r="E1426" s="148" t="s">
        <v>824</v>
      </c>
      <c r="F1426" s="120" t="s">
        <v>823</v>
      </c>
      <c r="G1426" s="145"/>
      <c r="H1426" s="145" t="n">
        <v>30</v>
      </c>
      <c r="I1426" s="145" t="s">
        <v>952</v>
      </c>
      <c r="J1426" s="145" t="n">
        <v>5</v>
      </c>
      <c r="K1426" s="145" t="s">
        <v>52</v>
      </c>
      <c r="L1426" s="145" t="s">
        <v>52</v>
      </c>
      <c r="M1426" s="145" t="n">
        <v>6691</v>
      </c>
      <c r="N1426" s="145" t="n">
        <v>5317</v>
      </c>
      <c r="O1426" s="145" t="n">
        <v>586</v>
      </c>
      <c r="P1426" s="145" t="s">
        <v>319</v>
      </c>
      <c r="Q1426" s="145" t="n">
        <v>558</v>
      </c>
      <c r="R1426" s="145" t="s">
        <v>319</v>
      </c>
      <c r="S1426" s="145" t="n">
        <v>407</v>
      </c>
      <c r="T1426" s="145" t="s">
        <v>319</v>
      </c>
      <c r="U1426" s="145" t="n">
        <v>387</v>
      </c>
      <c r="V1426" s="145" t="s">
        <v>319</v>
      </c>
      <c r="W1426" s="145" t="n">
        <v>343</v>
      </c>
      <c r="X1426" s="145" t="s">
        <v>319</v>
      </c>
      <c r="Y1426" s="145" t="n">
        <v>422</v>
      </c>
      <c r="Z1426" s="145" t="s">
        <v>319</v>
      </c>
      <c r="AA1426" s="145" t="n">
        <v>350</v>
      </c>
      <c r="AB1426" s="145" t="s">
        <v>319</v>
      </c>
      <c r="AC1426" s="145" t="n">
        <v>405</v>
      </c>
      <c r="AD1426" s="145" t="s">
        <v>319</v>
      </c>
      <c r="AE1426" s="145" t="n">
        <v>539</v>
      </c>
      <c r="AF1426" s="145" t="s">
        <v>319</v>
      </c>
      <c r="AG1426" s="145" t="n">
        <v>478</v>
      </c>
      <c r="AH1426" s="145" t="s">
        <v>319</v>
      </c>
      <c r="AI1426" s="145" t="n">
        <v>723</v>
      </c>
      <c r="AJ1426" s="145" t="s">
        <v>319</v>
      </c>
      <c r="AK1426" s="145" t="n">
        <v>502</v>
      </c>
      <c r="AL1426" s="145" t="s">
        <v>319</v>
      </c>
      <c r="AM1426" s="145" t="n">
        <v>5700</v>
      </c>
      <c r="AN1426" s="146"/>
    </row>
    <row collapsed="false" customFormat="false" customHeight="true" hidden="false" ht="15.75" outlineLevel="0" r="1427">
      <c r="A1427" s="55" t="n">
        <v>754</v>
      </c>
      <c r="B1427" s="55" t="n">
        <v>8750</v>
      </c>
      <c r="C1427" s="55" t="s">
        <v>820</v>
      </c>
      <c r="D1427" s="55" t="s">
        <v>751</v>
      </c>
      <c r="E1427" s="148" t="s">
        <v>822</v>
      </c>
      <c r="F1427" s="120" t="s">
        <v>823</v>
      </c>
      <c r="G1427" s="145" t="n">
        <v>0</v>
      </c>
      <c r="H1427" s="145" t="n">
        <v>0</v>
      </c>
      <c r="I1427" s="145" t="n">
        <v>0</v>
      </c>
      <c r="J1427" s="145" t="n">
        <v>0</v>
      </c>
      <c r="K1427" s="145" t="s">
        <v>53</v>
      </c>
      <c r="L1427" s="145" t="s">
        <v>53</v>
      </c>
      <c r="M1427" s="145" t="n">
        <v>0</v>
      </c>
      <c r="N1427" s="145" t="n">
        <v>0</v>
      </c>
      <c r="O1427" s="145" t="n">
        <v>0</v>
      </c>
      <c r="P1427" s="145" t="n">
        <v>0</v>
      </c>
      <c r="Q1427" s="145" t="n">
        <v>0</v>
      </c>
      <c r="R1427" s="145" t="n">
        <v>0</v>
      </c>
      <c r="S1427" s="145" t="n">
        <v>0</v>
      </c>
      <c r="T1427" s="145" t="n">
        <v>0</v>
      </c>
      <c r="U1427" s="145" t="n">
        <v>0</v>
      </c>
      <c r="V1427" s="145" t="n">
        <v>0</v>
      </c>
      <c r="W1427" s="145" t="n">
        <v>0</v>
      </c>
      <c r="X1427" s="145" t="n">
        <v>0</v>
      </c>
      <c r="Y1427" s="145" t="n">
        <v>0</v>
      </c>
      <c r="Z1427" s="145" t="n">
        <v>0</v>
      </c>
      <c r="AA1427" s="145" t="n">
        <v>0</v>
      </c>
      <c r="AB1427" s="145" t="n">
        <v>0</v>
      </c>
      <c r="AC1427" s="145" t="n">
        <v>0</v>
      </c>
      <c r="AD1427" s="145" t="n">
        <v>0</v>
      </c>
      <c r="AE1427" s="145" t="n">
        <v>0</v>
      </c>
      <c r="AF1427" s="145" t="n">
        <v>0</v>
      </c>
      <c r="AG1427" s="145" t="n">
        <v>0</v>
      </c>
      <c r="AH1427" s="145" t="n">
        <v>0</v>
      </c>
      <c r="AI1427" s="145" t="n">
        <v>0</v>
      </c>
      <c r="AJ1427" s="145" t="n">
        <v>0</v>
      </c>
      <c r="AK1427" s="145" t="n">
        <v>0</v>
      </c>
      <c r="AL1427" s="145" t="n">
        <v>0</v>
      </c>
      <c r="AM1427" s="145" t="n">
        <v>0</v>
      </c>
      <c r="AN1427" s="146"/>
    </row>
    <row collapsed="false" customFormat="false" customHeight="false" hidden="false" ht="15.75" outlineLevel="0" r="1428">
      <c r="A1428" s="55"/>
      <c r="B1428" s="55"/>
      <c r="C1428" s="55"/>
      <c r="D1428" s="55"/>
      <c r="E1428" s="148" t="s">
        <v>824</v>
      </c>
      <c r="F1428" s="120" t="s">
        <v>823</v>
      </c>
      <c r="G1428" s="145"/>
      <c r="H1428" s="145" t="n">
        <v>30</v>
      </c>
      <c r="I1428" s="145" t="s">
        <v>952</v>
      </c>
      <c r="J1428" s="145" t="n">
        <v>5</v>
      </c>
      <c r="K1428" s="145" t="s">
        <v>52</v>
      </c>
      <c r="L1428" s="145" t="s">
        <v>52</v>
      </c>
      <c r="M1428" s="145" t="n">
        <v>5260</v>
      </c>
      <c r="N1428" s="145" t="n">
        <v>4745</v>
      </c>
      <c r="O1428" s="145" t="n">
        <v>545</v>
      </c>
      <c r="P1428" s="145" t="s">
        <v>319</v>
      </c>
      <c r="Q1428" s="145" t="n">
        <v>538</v>
      </c>
      <c r="R1428" s="145" t="s">
        <v>319</v>
      </c>
      <c r="S1428" s="145" t="n">
        <v>518</v>
      </c>
      <c r="T1428" s="145" t="s">
        <v>319</v>
      </c>
      <c r="U1428" s="145" t="n">
        <v>430</v>
      </c>
      <c r="V1428" s="145" t="s">
        <v>319</v>
      </c>
      <c r="W1428" s="145" t="n">
        <v>230</v>
      </c>
      <c r="X1428" s="145" t="s">
        <v>319</v>
      </c>
      <c r="Y1428" s="145" t="n">
        <v>244</v>
      </c>
      <c r="Z1428" s="145" t="s">
        <v>319</v>
      </c>
      <c r="AA1428" s="145" t="n">
        <v>265</v>
      </c>
      <c r="AB1428" s="145" t="s">
        <v>319</v>
      </c>
      <c r="AC1428" s="145" t="n">
        <v>248</v>
      </c>
      <c r="AD1428" s="145" t="s">
        <v>319</v>
      </c>
      <c r="AE1428" s="145" t="n">
        <v>757</v>
      </c>
      <c r="AF1428" s="145" t="s">
        <v>319</v>
      </c>
      <c r="AG1428" s="145" t="n">
        <v>696</v>
      </c>
      <c r="AH1428" s="145" t="s">
        <v>319</v>
      </c>
      <c r="AI1428" s="145" t="n">
        <v>394</v>
      </c>
      <c r="AJ1428" s="145" t="s">
        <v>319</v>
      </c>
      <c r="AK1428" s="145" t="n">
        <v>608</v>
      </c>
      <c r="AL1428" s="145" t="s">
        <v>319</v>
      </c>
      <c r="AM1428" s="145" t="n">
        <v>5473</v>
      </c>
      <c r="AN1428" s="146"/>
    </row>
    <row collapsed="false" customFormat="false" customHeight="true" hidden="false" ht="15.75" outlineLevel="0" r="1429">
      <c r="A1429" s="55" t="n">
        <v>755</v>
      </c>
      <c r="B1429" s="55" t="n">
        <v>8751</v>
      </c>
      <c r="C1429" s="55" t="s">
        <v>820</v>
      </c>
      <c r="D1429" s="55" t="s">
        <v>751</v>
      </c>
      <c r="E1429" s="148" t="s">
        <v>822</v>
      </c>
      <c r="F1429" s="120" t="s">
        <v>823</v>
      </c>
      <c r="G1429" s="145" t="n">
        <v>0</v>
      </c>
      <c r="H1429" s="145" t="n">
        <v>0</v>
      </c>
      <c r="I1429" s="145" t="n">
        <v>0</v>
      </c>
      <c r="J1429" s="145" t="n">
        <v>0</v>
      </c>
      <c r="K1429" s="145" t="s">
        <v>53</v>
      </c>
      <c r="L1429" s="145" t="s">
        <v>53</v>
      </c>
      <c r="M1429" s="145" t="n">
        <v>0</v>
      </c>
      <c r="N1429" s="145" t="n">
        <v>0</v>
      </c>
      <c r="O1429" s="145" t="n">
        <v>0</v>
      </c>
      <c r="P1429" s="145" t="n">
        <v>0</v>
      </c>
      <c r="Q1429" s="145" t="n">
        <v>0</v>
      </c>
      <c r="R1429" s="145" t="n">
        <v>0</v>
      </c>
      <c r="S1429" s="145" t="n">
        <v>0</v>
      </c>
      <c r="T1429" s="145" t="n">
        <v>0</v>
      </c>
      <c r="U1429" s="145" t="n">
        <v>0</v>
      </c>
      <c r="V1429" s="145" t="n">
        <v>0</v>
      </c>
      <c r="W1429" s="145" t="n">
        <v>0</v>
      </c>
      <c r="X1429" s="145" t="n">
        <v>0</v>
      </c>
      <c r="Y1429" s="145" t="n">
        <v>0</v>
      </c>
      <c r="Z1429" s="145" t="n">
        <v>0</v>
      </c>
      <c r="AA1429" s="145" t="n">
        <v>0</v>
      </c>
      <c r="AB1429" s="145" t="n">
        <v>0</v>
      </c>
      <c r="AC1429" s="145" t="n">
        <v>0</v>
      </c>
      <c r="AD1429" s="145" t="n">
        <v>0</v>
      </c>
      <c r="AE1429" s="145" t="n">
        <v>0</v>
      </c>
      <c r="AF1429" s="145" t="n">
        <v>0</v>
      </c>
      <c r="AG1429" s="145" t="n">
        <v>0</v>
      </c>
      <c r="AH1429" s="145" t="n">
        <v>0</v>
      </c>
      <c r="AI1429" s="145" t="n">
        <v>0</v>
      </c>
      <c r="AJ1429" s="145" t="n">
        <v>0</v>
      </c>
      <c r="AK1429" s="145" t="n">
        <v>0</v>
      </c>
      <c r="AL1429" s="145" t="n">
        <v>0</v>
      </c>
      <c r="AM1429" s="145" t="n">
        <v>0</v>
      </c>
      <c r="AN1429" s="146"/>
    </row>
    <row collapsed="false" customFormat="false" customHeight="false" hidden="false" ht="15.75" outlineLevel="0" r="1430">
      <c r="A1430" s="55"/>
      <c r="B1430" s="55"/>
      <c r="C1430" s="55"/>
      <c r="D1430" s="55"/>
      <c r="E1430" s="148" t="s">
        <v>824</v>
      </c>
      <c r="F1430" s="120" t="s">
        <v>823</v>
      </c>
      <c r="G1430" s="145"/>
      <c r="H1430" s="145" t="n">
        <v>24</v>
      </c>
      <c r="I1430" s="145" t="s">
        <v>919</v>
      </c>
      <c r="J1430" s="145" t="n">
        <v>6</v>
      </c>
      <c r="K1430" s="145" t="s">
        <v>52</v>
      </c>
      <c r="L1430" s="145" t="s">
        <v>52</v>
      </c>
      <c r="M1430" s="145" t="n">
        <v>3121</v>
      </c>
      <c r="N1430" s="145" t="n">
        <v>3451</v>
      </c>
      <c r="O1430" s="145" t="n">
        <v>386</v>
      </c>
      <c r="P1430" s="145" t="s">
        <v>319</v>
      </c>
      <c r="Q1430" s="145" t="n">
        <v>269</v>
      </c>
      <c r="R1430" s="145" t="s">
        <v>319</v>
      </c>
      <c r="S1430" s="145" t="n">
        <v>318</v>
      </c>
      <c r="T1430" s="145" t="s">
        <v>319</v>
      </c>
      <c r="U1430" s="145" t="n">
        <v>282</v>
      </c>
      <c r="V1430" s="145" t="s">
        <v>319</v>
      </c>
      <c r="W1430" s="145" t="n">
        <v>196</v>
      </c>
      <c r="X1430" s="145" t="s">
        <v>319</v>
      </c>
      <c r="Y1430" s="145" t="n">
        <v>191</v>
      </c>
      <c r="Z1430" s="145" t="s">
        <v>319</v>
      </c>
      <c r="AA1430" s="145" t="n">
        <v>136</v>
      </c>
      <c r="AB1430" s="145" t="s">
        <v>319</v>
      </c>
      <c r="AC1430" s="145" t="n">
        <v>192</v>
      </c>
      <c r="AD1430" s="145" t="s">
        <v>319</v>
      </c>
      <c r="AE1430" s="145" t="n">
        <v>252</v>
      </c>
      <c r="AF1430" s="145" t="s">
        <v>319</v>
      </c>
      <c r="AG1430" s="145" t="n">
        <v>317</v>
      </c>
      <c r="AH1430" s="145" t="s">
        <v>319</v>
      </c>
      <c r="AI1430" s="145" t="n">
        <v>363</v>
      </c>
      <c r="AJ1430" s="145" t="s">
        <v>319</v>
      </c>
      <c r="AK1430" s="145" t="n">
        <v>370</v>
      </c>
      <c r="AL1430" s="145" t="s">
        <v>319</v>
      </c>
      <c r="AM1430" s="145" t="n">
        <v>3272</v>
      </c>
      <c r="AN1430" s="146"/>
    </row>
    <row collapsed="false" customFormat="false" customHeight="true" hidden="false" ht="15.75" outlineLevel="0" r="1431">
      <c r="A1431" s="55" t="n">
        <v>756</v>
      </c>
      <c r="B1431" s="55" t="n">
        <v>8752</v>
      </c>
      <c r="C1431" s="55" t="s">
        <v>820</v>
      </c>
      <c r="D1431" s="55" t="s">
        <v>751</v>
      </c>
      <c r="E1431" s="148" t="s">
        <v>822</v>
      </c>
      <c r="F1431" s="120" t="s">
        <v>823</v>
      </c>
      <c r="G1431" s="145" t="n">
        <v>0</v>
      </c>
      <c r="H1431" s="145" t="n">
        <v>0</v>
      </c>
      <c r="I1431" s="145" t="n">
        <v>0</v>
      </c>
      <c r="J1431" s="145" t="n">
        <v>0</v>
      </c>
      <c r="K1431" s="145" t="s">
        <v>53</v>
      </c>
      <c r="L1431" s="145" t="s">
        <v>53</v>
      </c>
      <c r="M1431" s="145" t="n">
        <v>0</v>
      </c>
      <c r="N1431" s="145" t="n">
        <v>0</v>
      </c>
      <c r="O1431" s="145" t="n">
        <v>0</v>
      </c>
      <c r="P1431" s="145" t="n">
        <v>0</v>
      </c>
      <c r="Q1431" s="145" t="n">
        <v>0</v>
      </c>
      <c r="R1431" s="145" t="n">
        <v>0</v>
      </c>
      <c r="S1431" s="145" t="n">
        <v>0</v>
      </c>
      <c r="T1431" s="145" t="n">
        <v>0</v>
      </c>
      <c r="U1431" s="145" t="n">
        <v>0</v>
      </c>
      <c r="V1431" s="145" t="n">
        <v>0</v>
      </c>
      <c r="W1431" s="145" t="n">
        <v>0</v>
      </c>
      <c r="X1431" s="145" t="n">
        <v>0</v>
      </c>
      <c r="Y1431" s="145" t="n">
        <v>0</v>
      </c>
      <c r="Z1431" s="145" t="n">
        <v>0</v>
      </c>
      <c r="AA1431" s="145" t="n">
        <v>0</v>
      </c>
      <c r="AB1431" s="145" t="n">
        <v>0</v>
      </c>
      <c r="AC1431" s="145" t="n">
        <v>0</v>
      </c>
      <c r="AD1431" s="145" t="n">
        <v>0</v>
      </c>
      <c r="AE1431" s="145" t="n">
        <v>0</v>
      </c>
      <c r="AF1431" s="145" t="n">
        <v>0</v>
      </c>
      <c r="AG1431" s="145" t="n">
        <v>0</v>
      </c>
      <c r="AH1431" s="145" t="n">
        <v>0</v>
      </c>
      <c r="AI1431" s="145" t="n">
        <v>0</v>
      </c>
      <c r="AJ1431" s="145" t="n">
        <v>0</v>
      </c>
      <c r="AK1431" s="145" t="n">
        <v>0</v>
      </c>
      <c r="AL1431" s="145" t="n">
        <v>0</v>
      </c>
      <c r="AM1431" s="145" t="n">
        <v>0</v>
      </c>
      <c r="AN1431" s="146"/>
    </row>
    <row collapsed="false" customFormat="false" customHeight="false" hidden="false" ht="15.75" outlineLevel="0" r="1432">
      <c r="A1432" s="55"/>
      <c r="B1432" s="55"/>
      <c r="C1432" s="55"/>
      <c r="D1432" s="55"/>
      <c r="E1432" s="148" t="s">
        <v>824</v>
      </c>
      <c r="F1432" s="120" t="s">
        <v>823</v>
      </c>
      <c r="G1432" s="145"/>
      <c r="H1432" s="145" t="n">
        <v>24</v>
      </c>
      <c r="I1432" s="145" t="s">
        <v>919</v>
      </c>
      <c r="J1432" s="145" t="n">
        <v>6</v>
      </c>
      <c r="K1432" s="145" t="s">
        <v>52</v>
      </c>
      <c r="L1432" s="145" t="s">
        <v>52</v>
      </c>
      <c r="M1432" s="145" t="n">
        <v>5794</v>
      </c>
      <c r="N1432" s="145" t="n">
        <v>4217</v>
      </c>
      <c r="O1432" s="145" t="n">
        <v>264</v>
      </c>
      <c r="P1432" s="145" t="s">
        <v>319</v>
      </c>
      <c r="Q1432" s="145" t="n">
        <v>365</v>
      </c>
      <c r="R1432" s="145" t="s">
        <v>319</v>
      </c>
      <c r="S1432" s="145" t="n">
        <v>296</v>
      </c>
      <c r="T1432" s="145" t="s">
        <v>319</v>
      </c>
      <c r="U1432" s="145" t="n">
        <v>249</v>
      </c>
      <c r="V1432" s="145" t="s">
        <v>319</v>
      </c>
      <c r="W1432" s="145" t="n">
        <v>217</v>
      </c>
      <c r="X1432" s="145" t="s">
        <v>319</v>
      </c>
      <c r="Y1432" s="145" t="n">
        <v>298</v>
      </c>
      <c r="Z1432" s="145" t="s">
        <v>319</v>
      </c>
      <c r="AA1432" s="145" t="n">
        <v>292</v>
      </c>
      <c r="AB1432" s="145" t="s">
        <v>319</v>
      </c>
      <c r="AC1432" s="145" t="n">
        <v>296</v>
      </c>
      <c r="AD1432" s="145" t="s">
        <v>319</v>
      </c>
      <c r="AE1432" s="145" t="n">
        <v>382</v>
      </c>
      <c r="AF1432" s="145" t="s">
        <v>319</v>
      </c>
      <c r="AG1432" s="145" t="n">
        <v>364</v>
      </c>
      <c r="AH1432" s="145" t="s">
        <v>319</v>
      </c>
      <c r="AI1432" s="145" t="n">
        <v>365</v>
      </c>
      <c r="AJ1432" s="145" t="s">
        <v>319</v>
      </c>
      <c r="AK1432" s="145" t="n">
        <v>365</v>
      </c>
      <c r="AL1432" s="145" t="s">
        <v>319</v>
      </c>
      <c r="AM1432" s="145" t="n">
        <v>3753</v>
      </c>
      <c r="AN1432" s="146"/>
    </row>
    <row collapsed="false" customFormat="false" customHeight="true" hidden="false" ht="15.75" outlineLevel="0" r="1433">
      <c r="A1433" s="55" t="n">
        <v>757</v>
      </c>
      <c r="B1433" s="55" t="n">
        <v>8753</v>
      </c>
      <c r="C1433" s="55" t="s">
        <v>820</v>
      </c>
      <c r="D1433" s="55" t="s">
        <v>751</v>
      </c>
      <c r="E1433" s="148" t="s">
        <v>822</v>
      </c>
      <c r="F1433" s="120" t="s">
        <v>823</v>
      </c>
      <c r="G1433" s="145" t="n">
        <v>0</v>
      </c>
      <c r="H1433" s="145" t="n">
        <v>0</v>
      </c>
      <c r="I1433" s="145" t="n">
        <v>0</v>
      </c>
      <c r="J1433" s="145" t="n">
        <v>0</v>
      </c>
      <c r="K1433" s="145" t="s">
        <v>53</v>
      </c>
      <c r="L1433" s="145" t="s">
        <v>53</v>
      </c>
      <c r="M1433" s="145" t="n">
        <v>0</v>
      </c>
      <c r="N1433" s="145" t="n">
        <v>0</v>
      </c>
      <c r="O1433" s="145" t="n">
        <v>0</v>
      </c>
      <c r="P1433" s="145" t="n">
        <v>0</v>
      </c>
      <c r="Q1433" s="145" t="n">
        <v>0</v>
      </c>
      <c r="R1433" s="145" t="n">
        <v>0</v>
      </c>
      <c r="S1433" s="145" t="n">
        <v>0</v>
      </c>
      <c r="T1433" s="145" t="n">
        <v>0</v>
      </c>
      <c r="U1433" s="145" t="n">
        <v>0</v>
      </c>
      <c r="V1433" s="145" t="n">
        <v>0</v>
      </c>
      <c r="W1433" s="145" t="n">
        <v>0</v>
      </c>
      <c r="X1433" s="145" t="n">
        <v>0</v>
      </c>
      <c r="Y1433" s="145" t="n">
        <v>0</v>
      </c>
      <c r="Z1433" s="145" t="n">
        <v>0</v>
      </c>
      <c r="AA1433" s="145" t="n">
        <v>0</v>
      </c>
      <c r="AB1433" s="145" t="n">
        <v>0</v>
      </c>
      <c r="AC1433" s="145" t="n">
        <v>0</v>
      </c>
      <c r="AD1433" s="145" t="n">
        <v>0</v>
      </c>
      <c r="AE1433" s="145" t="n">
        <v>0</v>
      </c>
      <c r="AF1433" s="145" t="n">
        <v>0</v>
      </c>
      <c r="AG1433" s="145" t="n">
        <v>0</v>
      </c>
      <c r="AH1433" s="145" t="n">
        <v>0</v>
      </c>
      <c r="AI1433" s="145" t="n">
        <v>0</v>
      </c>
      <c r="AJ1433" s="145" t="n">
        <v>0</v>
      </c>
      <c r="AK1433" s="145" t="n">
        <v>0</v>
      </c>
      <c r="AL1433" s="145" t="n">
        <v>0</v>
      </c>
      <c r="AM1433" s="145" t="n">
        <v>0</v>
      </c>
      <c r="AN1433" s="146"/>
    </row>
    <row collapsed="false" customFormat="false" customHeight="false" hidden="false" ht="15.75" outlineLevel="0" r="1434">
      <c r="A1434" s="55"/>
      <c r="B1434" s="55"/>
      <c r="C1434" s="55"/>
      <c r="D1434" s="55"/>
      <c r="E1434" s="148" t="s">
        <v>824</v>
      </c>
      <c r="F1434" s="120" t="s">
        <v>823</v>
      </c>
      <c r="G1434" s="145"/>
      <c r="H1434" s="145" t="n">
        <v>18</v>
      </c>
      <c r="I1434" s="145" t="s">
        <v>919</v>
      </c>
      <c r="J1434" s="145" t="n">
        <v>5</v>
      </c>
      <c r="K1434" s="145" t="s">
        <v>52</v>
      </c>
      <c r="L1434" s="145" t="s">
        <v>52</v>
      </c>
      <c r="M1434" s="145" t="n">
        <v>4442</v>
      </c>
      <c r="N1434" s="145" t="n">
        <v>4694</v>
      </c>
      <c r="O1434" s="145" t="n">
        <v>487</v>
      </c>
      <c r="P1434" s="145" t="s">
        <v>319</v>
      </c>
      <c r="Q1434" s="145" t="n">
        <v>418</v>
      </c>
      <c r="R1434" s="145" t="s">
        <v>319</v>
      </c>
      <c r="S1434" s="145" t="n">
        <v>430</v>
      </c>
      <c r="T1434" s="145" t="s">
        <v>319</v>
      </c>
      <c r="U1434" s="145" t="n">
        <v>310</v>
      </c>
      <c r="V1434" s="145" t="s">
        <v>319</v>
      </c>
      <c r="W1434" s="145" t="n">
        <v>279</v>
      </c>
      <c r="X1434" s="145" t="s">
        <v>319</v>
      </c>
      <c r="Y1434" s="145" t="n">
        <v>177</v>
      </c>
      <c r="Z1434" s="145" t="s">
        <v>319</v>
      </c>
      <c r="AA1434" s="145" t="n">
        <v>232</v>
      </c>
      <c r="AB1434" s="145" t="s">
        <v>319</v>
      </c>
      <c r="AC1434" s="145" t="n">
        <v>266</v>
      </c>
      <c r="AD1434" s="145" t="s">
        <v>319</v>
      </c>
      <c r="AE1434" s="145" t="n">
        <v>391</v>
      </c>
      <c r="AF1434" s="145" t="s">
        <v>319</v>
      </c>
      <c r="AG1434" s="145" t="n">
        <v>420</v>
      </c>
      <c r="AH1434" s="145" t="s">
        <v>319</v>
      </c>
      <c r="AI1434" s="145" t="n">
        <v>456</v>
      </c>
      <c r="AJ1434" s="145" t="s">
        <v>319</v>
      </c>
      <c r="AK1434" s="145" t="n">
        <v>578</v>
      </c>
      <c r="AL1434" s="145" t="s">
        <v>319</v>
      </c>
      <c r="AM1434" s="145" t="n">
        <v>4444</v>
      </c>
      <c r="AN1434" s="146"/>
    </row>
    <row collapsed="false" customFormat="false" customHeight="true" hidden="false" ht="15.75" outlineLevel="0" r="1435">
      <c r="A1435" s="55" t="n">
        <v>758</v>
      </c>
      <c r="B1435" s="55" t="n">
        <v>8754</v>
      </c>
      <c r="C1435" s="55" t="s">
        <v>820</v>
      </c>
      <c r="D1435" s="55" t="s">
        <v>751</v>
      </c>
      <c r="E1435" s="148" t="s">
        <v>822</v>
      </c>
      <c r="F1435" s="120" t="s">
        <v>823</v>
      </c>
      <c r="G1435" s="145" t="n">
        <v>0</v>
      </c>
      <c r="H1435" s="145" t="n">
        <v>0</v>
      </c>
      <c r="I1435" s="145" t="n">
        <v>0</v>
      </c>
      <c r="J1435" s="145" t="n">
        <v>0</v>
      </c>
      <c r="K1435" s="145" t="s">
        <v>53</v>
      </c>
      <c r="L1435" s="145" t="s">
        <v>53</v>
      </c>
      <c r="M1435" s="145" t="n">
        <v>0</v>
      </c>
      <c r="N1435" s="145" t="n">
        <v>0</v>
      </c>
      <c r="O1435" s="145" t="n">
        <v>0</v>
      </c>
      <c r="P1435" s="145" t="n">
        <v>0</v>
      </c>
      <c r="Q1435" s="145" t="n">
        <v>0</v>
      </c>
      <c r="R1435" s="145" t="n">
        <v>0</v>
      </c>
      <c r="S1435" s="145" t="n">
        <v>0</v>
      </c>
      <c r="T1435" s="145" t="n">
        <v>0</v>
      </c>
      <c r="U1435" s="145" t="n">
        <v>0</v>
      </c>
      <c r="V1435" s="145" t="n">
        <v>0</v>
      </c>
      <c r="W1435" s="145" t="n">
        <v>0</v>
      </c>
      <c r="X1435" s="145" t="n">
        <v>0</v>
      </c>
      <c r="Y1435" s="145" t="n">
        <v>0</v>
      </c>
      <c r="Z1435" s="145" t="n">
        <v>0</v>
      </c>
      <c r="AA1435" s="145" t="n">
        <v>0</v>
      </c>
      <c r="AB1435" s="145" t="n">
        <v>0</v>
      </c>
      <c r="AC1435" s="145" t="n">
        <v>0</v>
      </c>
      <c r="AD1435" s="145" t="n">
        <v>0</v>
      </c>
      <c r="AE1435" s="145" t="n">
        <v>0</v>
      </c>
      <c r="AF1435" s="145" t="n">
        <v>0</v>
      </c>
      <c r="AG1435" s="145" t="n">
        <v>0</v>
      </c>
      <c r="AH1435" s="145" t="n">
        <v>0</v>
      </c>
      <c r="AI1435" s="145" t="n">
        <v>0</v>
      </c>
      <c r="AJ1435" s="145" t="n">
        <v>0</v>
      </c>
      <c r="AK1435" s="145" t="n">
        <v>0</v>
      </c>
      <c r="AL1435" s="145" t="n">
        <v>0</v>
      </c>
      <c r="AM1435" s="145" t="n">
        <v>0</v>
      </c>
      <c r="AN1435" s="146"/>
    </row>
    <row collapsed="false" customFormat="false" customHeight="false" hidden="false" ht="15.75" outlineLevel="0" r="1436">
      <c r="A1436" s="55"/>
      <c r="B1436" s="55"/>
      <c r="C1436" s="55"/>
      <c r="D1436" s="55"/>
      <c r="E1436" s="148" t="s">
        <v>824</v>
      </c>
      <c r="F1436" s="120" t="s">
        <v>823</v>
      </c>
      <c r="G1436" s="145"/>
      <c r="H1436" s="145" t="n">
        <v>30</v>
      </c>
      <c r="I1436" s="145" t="s">
        <v>919</v>
      </c>
      <c r="J1436" s="145" t="n">
        <v>5</v>
      </c>
      <c r="K1436" s="145" t="s">
        <v>52</v>
      </c>
      <c r="L1436" s="145" t="s">
        <v>52</v>
      </c>
      <c r="M1436" s="145" t="n">
        <v>5774</v>
      </c>
      <c r="N1436" s="145" t="n">
        <v>4591</v>
      </c>
      <c r="O1436" s="145" t="n">
        <v>572</v>
      </c>
      <c r="P1436" s="145" t="s">
        <v>319</v>
      </c>
      <c r="Q1436" s="145" t="n">
        <v>476</v>
      </c>
      <c r="R1436" s="145" t="s">
        <v>319</v>
      </c>
      <c r="S1436" s="145" t="n">
        <v>351</v>
      </c>
      <c r="T1436" s="145" t="s">
        <v>319</v>
      </c>
      <c r="U1436" s="145" t="n">
        <v>324</v>
      </c>
      <c r="V1436" s="145" t="s">
        <v>319</v>
      </c>
      <c r="W1436" s="145" t="n">
        <v>225</v>
      </c>
      <c r="X1436" s="145" t="s">
        <v>319</v>
      </c>
      <c r="Y1436" s="145" t="n">
        <v>198</v>
      </c>
      <c r="Z1436" s="145" t="s">
        <v>319</v>
      </c>
      <c r="AA1436" s="145" t="n">
        <v>258</v>
      </c>
      <c r="AB1436" s="145" t="s">
        <v>319</v>
      </c>
      <c r="AC1436" s="145" t="n">
        <v>309</v>
      </c>
      <c r="AD1436" s="145" t="s">
        <v>319</v>
      </c>
      <c r="AE1436" s="145" t="n">
        <v>466</v>
      </c>
      <c r="AF1436" s="145" t="s">
        <v>319</v>
      </c>
      <c r="AG1436" s="145" t="n">
        <v>445</v>
      </c>
      <c r="AH1436" s="145" t="s">
        <v>319</v>
      </c>
      <c r="AI1436" s="145" t="n">
        <v>663</v>
      </c>
      <c r="AJ1436" s="145" t="s">
        <v>319</v>
      </c>
      <c r="AK1436" s="145" t="n">
        <v>510</v>
      </c>
      <c r="AL1436" s="145" t="s">
        <v>319</v>
      </c>
      <c r="AM1436" s="145" t="n">
        <v>4797</v>
      </c>
      <c r="AN1436" s="146"/>
    </row>
    <row collapsed="false" customFormat="false" customHeight="true" hidden="false" ht="15.75" outlineLevel="0" r="1437">
      <c r="A1437" s="55" t="n">
        <v>759</v>
      </c>
      <c r="B1437" s="55" t="n">
        <v>8755</v>
      </c>
      <c r="C1437" s="55" t="s">
        <v>820</v>
      </c>
      <c r="D1437" s="55" t="s">
        <v>751</v>
      </c>
      <c r="E1437" s="148" t="s">
        <v>822</v>
      </c>
      <c r="F1437" s="120" t="s">
        <v>823</v>
      </c>
      <c r="G1437" s="145" t="n">
        <v>0</v>
      </c>
      <c r="H1437" s="145" t="n">
        <v>0</v>
      </c>
      <c r="I1437" s="145" t="n">
        <v>0</v>
      </c>
      <c r="J1437" s="145" t="n">
        <v>0</v>
      </c>
      <c r="K1437" s="145" t="s">
        <v>53</v>
      </c>
      <c r="L1437" s="145" t="s">
        <v>53</v>
      </c>
      <c r="M1437" s="145" t="n">
        <v>0</v>
      </c>
      <c r="N1437" s="145" t="n">
        <v>0</v>
      </c>
      <c r="O1437" s="145" t="n">
        <v>0</v>
      </c>
      <c r="P1437" s="145" t="n">
        <v>0</v>
      </c>
      <c r="Q1437" s="145" t="n">
        <v>0</v>
      </c>
      <c r="R1437" s="145" t="n">
        <v>0</v>
      </c>
      <c r="S1437" s="145" t="n">
        <v>0</v>
      </c>
      <c r="T1437" s="145" t="n">
        <v>0</v>
      </c>
      <c r="U1437" s="145" t="n">
        <v>0</v>
      </c>
      <c r="V1437" s="145" t="n">
        <v>0</v>
      </c>
      <c r="W1437" s="145" t="n">
        <v>0</v>
      </c>
      <c r="X1437" s="145" t="n">
        <v>0</v>
      </c>
      <c r="Y1437" s="145" t="n">
        <v>0</v>
      </c>
      <c r="Z1437" s="145" t="n">
        <v>0</v>
      </c>
      <c r="AA1437" s="145" t="n">
        <v>0</v>
      </c>
      <c r="AB1437" s="145" t="n">
        <v>0</v>
      </c>
      <c r="AC1437" s="145" t="n">
        <v>0</v>
      </c>
      <c r="AD1437" s="145" t="n">
        <v>0</v>
      </c>
      <c r="AE1437" s="145" t="n">
        <v>0</v>
      </c>
      <c r="AF1437" s="145" t="n">
        <v>0</v>
      </c>
      <c r="AG1437" s="145" t="n">
        <v>0</v>
      </c>
      <c r="AH1437" s="145" t="n">
        <v>0</v>
      </c>
      <c r="AI1437" s="145" t="n">
        <v>0</v>
      </c>
      <c r="AJ1437" s="145" t="n">
        <v>0</v>
      </c>
      <c r="AK1437" s="145" t="n">
        <v>0</v>
      </c>
      <c r="AL1437" s="145" t="n">
        <v>0</v>
      </c>
      <c r="AM1437" s="145" t="n">
        <v>0</v>
      </c>
      <c r="AN1437" s="146"/>
    </row>
    <row collapsed="false" customFormat="false" customHeight="false" hidden="false" ht="15.75" outlineLevel="0" r="1438">
      <c r="A1438" s="55"/>
      <c r="B1438" s="55"/>
      <c r="C1438" s="55"/>
      <c r="D1438" s="55"/>
      <c r="E1438" s="148" t="s">
        <v>824</v>
      </c>
      <c r="F1438" s="120" t="s">
        <v>823</v>
      </c>
      <c r="G1438" s="145"/>
      <c r="H1438" s="145" t="n">
        <v>24</v>
      </c>
      <c r="I1438" s="145" t="s">
        <v>919</v>
      </c>
      <c r="J1438" s="145" t="n">
        <v>6</v>
      </c>
      <c r="K1438" s="145" t="s">
        <v>52</v>
      </c>
      <c r="L1438" s="145" t="s">
        <v>52</v>
      </c>
      <c r="M1438" s="145" t="n">
        <v>4711</v>
      </c>
      <c r="N1438" s="145" t="n">
        <v>3956</v>
      </c>
      <c r="O1438" s="145" t="n">
        <v>576</v>
      </c>
      <c r="P1438" s="145" t="s">
        <v>319</v>
      </c>
      <c r="Q1438" s="145" t="n">
        <v>534</v>
      </c>
      <c r="R1438" s="145" t="s">
        <v>319</v>
      </c>
      <c r="S1438" s="145" t="n">
        <v>403</v>
      </c>
      <c r="T1438" s="145" t="s">
        <v>319</v>
      </c>
      <c r="U1438" s="145" t="n">
        <v>339</v>
      </c>
      <c r="V1438" s="145" t="s">
        <v>319</v>
      </c>
      <c r="W1438" s="145" t="n">
        <v>374</v>
      </c>
      <c r="X1438" s="145" t="s">
        <v>319</v>
      </c>
      <c r="Y1438" s="145" t="n">
        <v>267</v>
      </c>
      <c r="Z1438" s="145" t="s">
        <v>319</v>
      </c>
      <c r="AA1438" s="145" t="n">
        <v>254</v>
      </c>
      <c r="AB1438" s="145" t="s">
        <v>319</v>
      </c>
      <c r="AC1438" s="145" t="n">
        <v>341</v>
      </c>
      <c r="AD1438" s="145" t="s">
        <v>319</v>
      </c>
      <c r="AE1438" s="145" t="n">
        <v>509</v>
      </c>
      <c r="AF1438" s="145" t="s">
        <v>319</v>
      </c>
      <c r="AG1438" s="145" t="n">
        <v>571</v>
      </c>
      <c r="AH1438" s="145" t="s">
        <v>319</v>
      </c>
      <c r="AI1438" s="145" t="n">
        <v>614</v>
      </c>
      <c r="AJ1438" s="145" t="s">
        <v>319</v>
      </c>
      <c r="AK1438" s="145" t="n">
        <v>794</v>
      </c>
      <c r="AL1438" s="145" t="s">
        <v>319</v>
      </c>
      <c r="AM1438" s="145" t="n">
        <v>5576</v>
      </c>
      <c r="AN1438" s="146"/>
    </row>
    <row collapsed="false" customFormat="false" customHeight="true" hidden="false" ht="15.75" outlineLevel="0" r="1439">
      <c r="A1439" s="55" t="n">
        <v>760</v>
      </c>
      <c r="B1439" s="55" t="n">
        <v>8756</v>
      </c>
      <c r="C1439" s="55" t="s">
        <v>820</v>
      </c>
      <c r="D1439" s="55" t="s">
        <v>751</v>
      </c>
      <c r="E1439" s="148" t="s">
        <v>822</v>
      </c>
      <c r="F1439" s="120" t="s">
        <v>823</v>
      </c>
      <c r="G1439" s="145"/>
      <c r="H1439" s="145" t="n">
        <v>0</v>
      </c>
      <c r="I1439" s="145"/>
      <c r="J1439" s="145" t="n">
        <v>0</v>
      </c>
      <c r="K1439" s="145" t="s">
        <v>53</v>
      </c>
      <c r="L1439" s="145" t="s">
        <v>53</v>
      </c>
      <c r="M1439" s="145" t="n">
        <v>0</v>
      </c>
      <c r="N1439" s="145" t="n">
        <v>0</v>
      </c>
      <c r="O1439" s="145" t="n">
        <v>0</v>
      </c>
      <c r="P1439" s="145" t="n">
        <v>0</v>
      </c>
      <c r="Q1439" s="145" t="n">
        <v>0</v>
      </c>
      <c r="R1439" s="145" t="n">
        <v>0</v>
      </c>
      <c r="S1439" s="145" t="n">
        <v>0</v>
      </c>
      <c r="T1439" s="145" t="n">
        <v>0</v>
      </c>
      <c r="U1439" s="145" t="n">
        <v>0</v>
      </c>
      <c r="V1439" s="145" t="n">
        <v>0</v>
      </c>
      <c r="W1439" s="145" t="n">
        <v>0</v>
      </c>
      <c r="X1439" s="145" t="n">
        <v>0</v>
      </c>
      <c r="Y1439" s="145" t="n">
        <v>0</v>
      </c>
      <c r="Z1439" s="145" t="n">
        <v>0</v>
      </c>
      <c r="AA1439" s="145" t="n">
        <v>0</v>
      </c>
      <c r="AB1439" s="145" t="n">
        <v>0</v>
      </c>
      <c r="AC1439" s="145" t="n">
        <v>0</v>
      </c>
      <c r="AD1439" s="145" t="n">
        <v>0</v>
      </c>
      <c r="AE1439" s="145" t="n">
        <v>0</v>
      </c>
      <c r="AF1439" s="145" t="n">
        <v>0</v>
      </c>
      <c r="AG1439" s="145" t="n">
        <v>0</v>
      </c>
      <c r="AH1439" s="145" t="n">
        <v>0</v>
      </c>
      <c r="AI1439" s="145" t="n">
        <v>0</v>
      </c>
      <c r="AJ1439" s="145" t="n">
        <v>0</v>
      </c>
      <c r="AK1439" s="145" t="n">
        <v>0</v>
      </c>
      <c r="AL1439" s="145" t="n">
        <v>0</v>
      </c>
      <c r="AM1439" s="145" t="n">
        <v>0</v>
      </c>
      <c r="AN1439" s="146"/>
    </row>
    <row collapsed="false" customFormat="false" customHeight="false" hidden="false" ht="15.75" outlineLevel="0" r="1440">
      <c r="A1440" s="55"/>
      <c r="B1440" s="55"/>
      <c r="C1440" s="55"/>
      <c r="D1440" s="55"/>
      <c r="E1440" s="148" t="s">
        <v>824</v>
      </c>
      <c r="F1440" s="120" t="s">
        <v>823</v>
      </c>
      <c r="G1440" s="145"/>
      <c r="H1440" s="145" t="n">
        <v>57</v>
      </c>
      <c r="I1440" s="145" t="s">
        <v>919</v>
      </c>
      <c r="J1440" s="145" t="n">
        <v>9</v>
      </c>
      <c r="K1440" s="145" t="s">
        <v>52</v>
      </c>
      <c r="L1440" s="145" t="s">
        <v>52</v>
      </c>
      <c r="M1440" s="145" t="n">
        <v>0</v>
      </c>
      <c r="N1440" s="145" t="n">
        <v>0</v>
      </c>
      <c r="O1440" s="145" t="n">
        <v>1238</v>
      </c>
      <c r="P1440" s="145" t="s">
        <v>319</v>
      </c>
      <c r="Q1440" s="145" t="n">
        <v>1192</v>
      </c>
      <c r="R1440" s="145" t="s">
        <v>319</v>
      </c>
      <c r="S1440" s="145" t="n">
        <v>708</v>
      </c>
      <c r="T1440" s="145" t="s">
        <v>319</v>
      </c>
      <c r="U1440" s="145" t="n">
        <v>819</v>
      </c>
      <c r="V1440" s="145" t="s">
        <v>319</v>
      </c>
      <c r="W1440" s="145" t="n">
        <v>645</v>
      </c>
      <c r="X1440" s="145" t="s">
        <v>319</v>
      </c>
      <c r="Y1440" s="145" t="n">
        <v>526</v>
      </c>
      <c r="Z1440" s="145" t="s">
        <v>319</v>
      </c>
      <c r="AA1440" s="145" t="n">
        <v>340</v>
      </c>
      <c r="AB1440" s="145" t="s">
        <v>319</v>
      </c>
      <c r="AC1440" s="145" t="n">
        <v>500</v>
      </c>
      <c r="AD1440" s="145" t="s">
        <v>319</v>
      </c>
      <c r="AE1440" s="145" t="n">
        <v>684</v>
      </c>
      <c r="AF1440" s="145" t="s">
        <v>319</v>
      </c>
      <c r="AG1440" s="145" t="n">
        <v>832</v>
      </c>
      <c r="AH1440" s="145" t="s">
        <v>319</v>
      </c>
      <c r="AI1440" s="145" t="n">
        <v>914</v>
      </c>
      <c r="AJ1440" s="145" t="s">
        <v>319</v>
      </c>
      <c r="AK1440" s="145" t="n">
        <v>1199</v>
      </c>
      <c r="AL1440" s="145" t="s">
        <v>319</v>
      </c>
      <c r="AM1440" s="145" t="n">
        <v>9597</v>
      </c>
      <c r="AN1440" s="146"/>
    </row>
    <row collapsed="false" customFormat="false" customHeight="true" hidden="false" ht="15.75" outlineLevel="0" r="1441">
      <c r="A1441" s="55" t="n">
        <v>761</v>
      </c>
      <c r="B1441" s="55" t="n">
        <v>8757</v>
      </c>
      <c r="C1441" s="55" t="s">
        <v>820</v>
      </c>
      <c r="D1441" s="55" t="s">
        <v>751</v>
      </c>
      <c r="E1441" s="148" t="s">
        <v>822</v>
      </c>
      <c r="F1441" s="120" t="s">
        <v>823</v>
      </c>
      <c r="G1441" s="145" t="n">
        <v>0</v>
      </c>
      <c r="H1441" s="145" t="n">
        <v>0</v>
      </c>
      <c r="I1441" s="145" t="n">
        <v>0</v>
      </c>
      <c r="J1441" s="145" t="n">
        <v>0</v>
      </c>
      <c r="K1441" s="145" t="s">
        <v>53</v>
      </c>
      <c r="L1441" s="145" t="s">
        <v>53</v>
      </c>
      <c r="M1441" s="145" t="n">
        <v>0</v>
      </c>
      <c r="N1441" s="145" t="n">
        <v>0</v>
      </c>
      <c r="O1441" s="145" t="n">
        <v>0</v>
      </c>
      <c r="P1441" s="145" t="n">
        <v>0</v>
      </c>
      <c r="Q1441" s="145" t="n">
        <v>0</v>
      </c>
      <c r="R1441" s="145" t="n">
        <v>0</v>
      </c>
      <c r="S1441" s="145" t="n">
        <v>0</v>
      </c>
      <c r="T1441" s="145" t="n">
        <v>0</v>
      </c>
      <c r="U1441" s="145" t="n">
        <v>0</v>
      </c>
      <c r="V1441" s="145" t="n">
        <v>0</v>
      </c>
      <c r="W1441" s="145" t="n">
        <v>0</v>
      </c>
      <c r="X1441" s="145" t="n">
        <v>0</v>
      </c>
      <c r="Y1441" s="145" t="n">
        <v>0</v>
      </c>
      <c r="Z1441" s="145" t="n">
        <v>0</v>
      </c>
      <c r="AA1441" s="145" t="n">
        <v>0</v>
      </c>
      <c r="AB1441" s="145" t="n">
        <v>0</v>
      </c>
      <c r="AC1441" s="145" t="n">
        <v>0</v>
      </c>
      <c r="AD1441" s="145" t="n">
        <v>0</v>
      </c>
      <c r="AE1441" s="145" t="n">
        <v>0</v>
      </c>
      <c r="AF1441" s="145" t="n">
        <v>0</v>
      </c>
      <c r="AG1441" s="145" t="n">
        <v>0</v>
      </c>
      <c r="AH1441" s="145" t="n">
        <v>0</v>
      </c>
      <c r="AI1441" s="145" t="n">
        <v>0</v>
      </c>
      <c r="AJ1441" s="145" t="n">
        <v>0</v>
      </c>
      <c r="AK1441" s="145" t="n">
        <v>0</v>
      </c>
      <c r="AL1441" s="145" t="n">
        <v>0</v>
      </c>
      <c r="AM1441" s="145" t="n">
        <v>0</v>
      </c>
      <c r="AN1441" s="146"/>
    </row>
    <row collapsed="false" customFormat="false" customHeight="false" hidden="false" ht="15.75" outlineLevel="0" r="1442">
      <c r="A1442" s="55"/>
      <c r="B1442" s="55"/>
      <c r="C1442" s="55"/>
      <c r="D1442" s="55"/>
      <c r="E1442" s="148" t="s">
        <v>824</v>
      </c>
      <c r="F1442" s="120" t="s">
        <v>823</v>
      </c>
      <c r="G1442" s="145"/>
      <c r="H1442" s="145" t="n">
        <v>18</v>
      </c>
      <c r="I1442" s="145" t="s">
        <v>919</v>
      </c>
      <c r="J1442" s="145" t="n">
        <v>7</v>
      </c>
      <c r="K1442" s="145" t="s">
        <v>52</v>
      </c>
      <c r="L1442" s="145" t="s">
        <v>52</v>
      </c>
      <c r="M1442" s="145" t="n">
        <v>6037</v>
      </c>
      <c r="N1442" s="145" t="n">
        <v>5783</v>
      </c>
      <c r="O1442" s="145" t="n">
        <v>798</v>
      </c>
      <c r="P1442" s="145" t="s">
        <v>319</v>
      </c>
      <c r="Q1442" s="145" t="n">
        <v>724</v>
      </c>
      <c r="R1442" s="145" t="s">
        <v>319</v>
      </c>
      <c r="S1442" s="145" t="n">
        <v>480</v>
      </c>
      <c r="T1442" s="145" t="s">
        <v>319</v>
      </c>
      <c r="U1442" s="145" t="n">
        <v>408</v>
      </c>
      <c r="V1442" s="145" t="s">
        <v>319</v>
      </c>
      <c r="W1442" s="145" t="n">
        <v>517</v>
      </c>
      <c r="X1442" s="145" t="s">
        <v>319</v>
      </c>
      <c r="Y1442" s="145" t="n">
        <v>230</v>
      </c>
      <c r="Z1442" s="145" t="s">
        <v>319</v>
      </c>
      <c r="AA1442" s="145" t="n">
        <v>230</v>
      </c>
      <c r="AB1442" s="145" t="s">
        <v>319</v>
      </c>
      <c r="AC1442" s="145" t="n">
        <v>341</v>
      </c>
      <c r="AD1442" s="145" t="s">
        <v>319</v>
      </c>
      <c r="AE1442" s="145" t="n">
        <v>527</v>
      </c>
      <c r="AF1442" s="145" t="s">
        <v>319</v>
      </c>
      <c r="AG1442" s="145" t="n">
        <v>588</v>
      </c>
      <c r="AH1442" s="145" t="s">
        <v>319</v>
      </c>
      <c r="AI1442" s="145" t="n">
        <v>620</v>
      </c>
      <c r="AJ1442" s="145" t="s">
        <v>319</v>
      </c>
      <c r="AK1442" s="145" t="n">
        <v>736</v>
      </c>
      <c r="AL1442" s="145" t="s">
        <v>319</v>
      </c>
      <c r="AM1442" s="145" t="n">
        <v>6199</v>
      </c>
      <c r="AN1442" s="146"/>
    </row>
    <row collapsed="false" customFormat="false" customHeight="true" hidden="false" ht="15.75" outlineLevel="0" r="1443">
      <c r="A1443" s="55" t="n">
        <v>762</v>
      </c>
      <c r="B1443" s="55" t="n">
        <v>8758</v>
      </c>
      <c r="C1443" s="55" t="s">
        <v>820</v>
      </c>
      <c r="D1443" s="55" t="s">
        <v>751</v>
      </c>
      <c r="E1443" s="148" t="s">
        <v>822</v>
      </c>
      <c r="F1443" s="120" t="s">
        <v>823</v>
      </c>
      <c r="G1443" s="145" t="n">
        <v>0</v>
      </c>
      <c r="H1443" s="145" t="n">
        <v>0</v>
      </c>
      <c r="I1443" s="145" t="n">
        <v>0</v>
      </c>
      <c r="J1443" s="145" t="n">
        <v>0</v>
      </c>
      <c r="K1443" s="145" t="s">
        <v>53</v>
      </c>
      <c r="L1443" s="145" t="s">
        <v>53</v>
      </c>
      <c r="M1443" s="145" t="n">
        <v>0</v>
      </c>
      <c r="N1443" s="145" t="n">
        <v>0</v>
      </c>
      <c r="O1443" s="145" t="n">
        <v>0</v>
      </c>
      <c r="P1443" s="145" t="n">
        <v>0</v>
      </c>
      <c r="Q1443" s="145" t="n">
        <v>0</v>
      </c>
      <c r="R1443" s="145" t="n">
        <v>0</v>
      </c>
      <c r="S1443" s="145" t="n">
        <v>0</v>
      </c>
      <c r="T1443" s="145" t="n">
        <v>0</v>
      </c>
      <c r="U1443" s="145" t="n">
        <v>0</v>
      </c>
      <c r="V1443" s="145" t="n">
        <v>0</v>
      </c>
      <c r="W1443" s="145" t="n">
        <v>0</v>
      </c>
      <c r="X1443" s="145" t="n">
        <v>0</v>
      </c>
      <c r="Y1443" s="145" t="n">
        <v>0</v>
      </c>
      <c r="Z1443" s="145" t="n">
        <v>0</v>
      </c>
      <c r="AA1443" s="145" t="n">
        <v>0</v>
      </c>
      <c r="AB1443" s="145" t="n">
        <v>0</v>
      </c>
      <c r="AC1443" s="145" t="n">
        <v>0</v>
      </c>
      <c r="AD1443" s="145" t="n">
        <v>0</v>
      </c>
      <c r="AE1443" s="145" t="n">
        <v>0</v>
      </c>
      <c r="AF1443" s="145" t="n">
        <v>0</v>
      </c>
      <c r="AG1443" s="145" t="n">
        <v>0</v>
      </c>
      <c r="AH1443" s="145" t="n">
        <v>0</v>
      </c>
      <c r="AI1443" s="145" t="n">
        <v>0</v>
      </c>
      <c r="AJ1443" s="145" t="n">
        <v>0</v>
      </c>
      <c r="AK1443" s="145" t="n">
        <v>0</v>
      </c>
      <c r="AL1443" s="145" t="n">
        <v>0</v>
      </c>
      <c r="AM1443" s="145" t="n">
        <v>0</v>
      </c>
      <c r="AN1443" s="146"/>
    </row>
    <row collapsed="false" customFormat="false" customHeight="false" hidden="false" ht="15.75" outlineLevel="0" r="1444">
      <c r="A1444" s="55"/>
      <c r="B1444" s="55"/>
      <c r="C1444" s="55"/>
      <c r="D1444" s="55"/>
      <c r="E1444" s="148" t="s">
        <v>824</v>
      </c>
      <c r="F1444" s="120" t="s">
        <v>823</v>
      </c>
      <c r="G1444" s="145"/>
      <c r="H1444" s="145" t="n">
        <v>21</v>
      </c>
      <c r="I1444" s="145" t="s">
        <v>919</v>
      </c>
      <c r="J1444" s="145" t="n">
        <v>7</v>
      </c>
      <c r="K1444" s="145" t="s">
        <v>52</v>
      </c>
      <c r="L1444" s="145" t="s">
        <v>52</v>
      </c>
      <c r="M1444" s="145" t="n">
        <v>7163</v>
      </c>
      <c r="N1444" s="145" t="n">
        <v>5365</v>
      </c>
      <c r="O1444" s="145" t="n">
        <v>660</v>
      </c>
      <c r="P1444" s="145" t="s">
        <v>319</v>
      </c>
      <c r="Q1444" s="145" t="n">
        <v>484</v>
      </c>
      <c r="R1444" s="145" t="s">
        <v>319</v>
      </c>
      <c r="S1444" s="145" t="n">
        <v>288</v>
      </c>
      <c r="T1444" s="145" t="s">
        <v>319</v>
      </c>
      <c r="U1444" s="145" t="n">
        <v>267</v>
      </c>
      <c r="V1444" s="145" t="s">
        <v>319</v>
      </c>
      <c r="W1444" s="145" t="n">
        <v>561</v>
      </c>
      <c r="X1444" s="145" t="s">
        <v>319</v>
      </c>
      <c r="Y1444" s="145" t="n">
        <v>367</v>
      </c>
      <c r="Z1444" s="145" t="s">
        <v>319</v>
      </c>
      <c r="AA1444" s="145" t="n">
        <v>575</v>
      </c>
      <c r="AB1444" s="145" t="s">
        <v>319</v>
      </c>
      <c r="AC1444" s="145" t="n">
        <v>229</v>
      </c>
      <c r="AD1444" s="145" t="s">
        <v>319</v>
      </c>
      <c r="AE1444" s="145" t="n">
        <v>384</v>
      </c>
      <c r="AF1444" s="145" t="s">
        <v>319</v>
      </c>
      <c r="AG1444" s="145" t="n">
        <v>357</v>
      </c>
      <c r="AH1444" s="145" t="s">
        <v>319</v>
      </c>
      <c r="AI1444" s="145" t="n">
        <v>380</v>
      </c>
      <c r="AJ1444" s="145" t="s">
        <v>319</v>
      </c>
      <c r="AK1444" s="145" t="n">
        <v>449</v>
      </c>
      <c r="AL1444" s="145" t="s">
        <v>319</v>
      </c>
      <c r="AM1444" s="145" t="n">
        <v>5001</v>
      </c>
      <c r="AN1444" s="146"/>
    </row>
    <row collapsed="false" customFormat="false" customHeight="true" hidden="false" ht="15.75" outlineLevel="0" r="1445">
      <c r="A1445" s="55" t="n">
        <v>763</v>
      </c>
      <c r="B1445" s="55" t="n">
        <v>8759</v>
      </c>
      <c r="C1445" s="55" t="s">
        <v>820</v>
      </c>
      <c r="D1445" s="55" t="s">
        <v>751</v>
      </c>
      <c r="E1445" s="148" t="s">
        <v>822</v>
      </c>
      <c r="F1445" s="120" t="s">
        <v>823</v>
      </c>
      <c r="G1445" s="145" t="n">
        <v>0</v>
      </c>
      <c r="H1445" s="145" t="n">
        <v>0</v>
      </c>
      <c r="I1445" s="145" t="n">
        <v>0</v>
      </c>
      <c r="J1445" s="145" t="n">
        <v>0</v>
      </c>
      <c r="K1445" s="145" t="s">
        <v>53</v>
      </c>
      <c r="L1445" s="145" t="s">
        <v>53</v>
      </c>
      <c r="M1445" s="145" t="n">
        <v>0</v>
      </c>
      <c r="N1445" s="145" t="n">
        <v>0</v>
      </c>
      <c r="O1445" s="145" t="n">
        <v>0</v>
      </c>
      <c r="P1445" s="145" t="n">
        <v>0</v>
      </c>
      <c r="Q1445" s="145" t="n">
        <v>0</v>
      </c>
      <c r="R1445" s="145" t="n">
        <v>0</v>
      </c>
      <c r="S1445" s="145" t="n">
        <v>0</v>
      </c>
      <c r="T1445" s="145" t="n">
        <v>0</v>
      </c>
      <c r="U1445" s="145" t="n">
        <v>0</v>
      </c>
      <c r="V1445" s="145" t="n">
        <v>0</v>
      </c>
      <c r="W1445" s="145" t="n">
        <v>0</v>
      </c>
      <c r="X1445" s="145" t="n">
        <v>0</v>
      </c>
      <c r="Y1445" s="145" t="n">
        <v>0</v>
      </c>
      <c r="Z1445" s="145" t="n">
        <v>0</v>
      </c>
      <c r="AA1445" s="145" t="n">
        <v>0</v>
      </c>
      <c r="AB1445" s="145" t="n">
        <v>0</v>
      </c>
      <c r="AC1445" s="145" t="n">
        <v>0</v>
      </c>
      <c r="AD1445" s="145" t="n">
        <v>0</v>
      </c>
      <c r="AE1445" s="145" t="n">
        <v>0</v>
      </c>
      <c r="AF1445" s="145" t="n">
        <v>0</v>
      </c>
      <c r="AG1445" s="145" t="n">
        <v>0</v>
      </c>
      <c r="AH1445" s="145" t="n">
        <v>0</v>
      </c>
      <c r="AI1445" s="145" t="n">
        <v>0</v>
      </c>
      <c r="AJ1445" s="145" t="n">
        <v>0</v>
      </c>
      <c r="AK1445" s="145" t="n">
        <v>0</v>
      </c>
      <c r="AL1445" s="145" t="n">
        <v>0</v>
      </c>
      <c r="AM1445" s="145" t="n">
        <v>0</v>
      </c>
      <c r="AN1445" s="146"/>
    </row>
    <row collapsed="false" customFormat="false" customHeight="false" hidden="false" ht="15.75" outlineLevel="0" r="1446">
      <c r="A1446" s="55"/>
      <c r="B1446" s="55"/>
      <c r="C1446" s="55"/>
      <c r="D1446" s="55"/>
      <c r="E1446" s="148" t="s">
        <v>824</v>
      </c>
      <c r="F1446" s="120" t="s">
        <v>823</v>
      </c>
      <c r="G1446" s="145"/>
      <c r="H1446" s="145" t="n">
        <v>21</v>
      </c>
      <c r="I1446" s="145" t="s">
        <v>919</v>
      </c>
      <c r="J1446" s="145" t="n">
        <v>7</v>
      </c>
      <c r="K1446" s="145" t="s">
        <v>52</v>
      </c>
      <c r="L1446" s="145" t="s">
        <v>52</v>
      </c>
      <c r="M1446" s="145" t="n">
        <v>4699</v>
      </c>
      <c r="N1446" s="145" t="n">
        <v>4636</v>
      </c>
      <c r="O1446" s="145" t="n">
        <v>743</v>
      </c>
      <c r="P1446" s="145" t="s">
        <v>319</v>
      </c>
      <c r="Q1446" s="145" t="n">
        <v>278</v>
      </c>
      <c r="R1446" s="145" t="s">
        <v>319</v>
      </c>
      <c r="S1446" s="145" t="n">
        <v>375</v>
      </c>
      <c r="T1446" s="145" t="s">
        <v>319</v>
      </c>
      <c r="U1446" s="145" t="n">
        <v>287</v>
      </c>
      <c r="V1446" s="145" t="s">
        <v>319</v>
      </c>
      <c r="W1446" s="145" t="n">
        <v>520</v>
      </c>
      <c r="X1446" s="145" t="s">
        <v>319</v>
      </c>
      <c r="Y1446" s="145" t="n">
        <v>545</v>
      </c>
      <c r="Z1446" s="145" t="s">
        <v>319</v>
      </c>
      <c r="AA1446" s="145" t="n">
        <v>413</v>
      </c>
      <c r="AB1446" s="145" t="s">
        <v>319</v>
      </c>
      <c r="AC1446" s="145" t="n">
        <v>427</v>
      </c>
      <c r="AD1446" s="145" t="s">
        <v>319</v>
      </c>
      <c r="AE1446" s="145" t="n">
        <v>484</v>
      </c>
      <c r="AF1446" s="145" t="s">
        <v>319</v>
      </c>
      <c r="AG1446" s="145" t="n">
        <v>526</v>
      </c>
      <c r="AH1446" s="145" t="s">
        <v>319</v>
      </c>
      <c r="AI1446" s="145" t="n">
        <v>589</v>
      </c>
      <c r="AJ1446" s="145" t="s">
        <v>319</v>
      </c>
      <c r="AK1446" s="145" t="n">
        <v>744</v>
      </c>
      <c r="AL1446" s="145" t="s">
        <v>319</v>
      </c>
      <c r="AM1446" s="145" t="n">
        <v>5931</v>
      </c>
      <c r="AN1446" s="146"/>
    </row>
    <row collapsed="false" customFormat="false" customHeight="true" hidden="false" ht="15.75" outlineLevel="0" r="1447">
      <c r="A1447" s="55" t="n">
        <v>764</v>
      </c>
      <c r="B1447" s="55" t="n">
        <v>8760</v>
      </c>
      <c r="C1447" s="55" t="s">
        <v>820</v>
      </c>
      <c r="D1447" s="55" t="s">
        <v>751</v>
      </c>
      <c r="E1447" s="148" t="s">
        <v>822</v>
      </c>
      <c r="F1447" s="120" t="s">
        <v>823</v>
      </c>
      <c r="G1447" s="145" t="n">
        <v>0</v>
      </c>
      <c r="H1447" s="145" t="n">
        <v>0</v>
      </c>
      <c r="I1447" s="145" t="n">
        <v>0</v>
      </c>
      <c r="J1447" s="145" t="n">
        <v>0</v>
      </c>
      <c r="K1447" s="145" t="s">
        <v>53</v>
      </c>
      <c r="L1447" s="145" t="s">
        <v>53</v>
      </c>
      <c r="M1447" s="145" t="n">
        <v>0</v>
      </c>
      <c r="N1447" s="145" t="n">
        <v>0</v>
      </c>
      <c r="O1447" s="145" t="n">
        <v>0</v>
      </c>
      <c r="P1447" s="145" t="n">
        <v>0</v>
      </c>
      <c r="Q1447" s="145" t="n">
        <v>0</v>
      </c>
      <c r="R1447" s="145" t="n">
        <v>0</v>
      </c>
      <c r="S1447" s="145" t="n">
        <v>0</v>
      </c>
      <c r="T1447" s="145" t="n">
        <v>0</v>
      </c>
      <c r="U1447" s="145" t="n">
        <v>0</v>
      </c>
      <c r="V1447" s="145" t="n">
        <v>0</v>
      </c>
      <c r="W1447" s="145" t="n">
        <v>0</v>
      </c>
      <c r="X1447" s="145" t="n">
        <v>0</v>
      </c>
      <c r="Y1447" s="145" t="n">
        <v>0</v>
      </c>
      <c r="Z1447" s="145" t="n">
        <v>0</v>
      </c>
      <c r="AA1447" s="145" t="n">
        <v>0</v>
      </c>
      <c r="AB1447" s="145" t="n">
        <v>0</v>
      </c>
      <c r="AC1447" s="145" t="n">
        <v>0</v>
      </c>
      <c r="AD1447" s="145" t="n">
        <v>0</v>
      </c>
      <c r="AE1447" s="145" t="n">
        <v>0</v>
      </c>
      <c r="AF1447" s="145" t="n">
        <v>0</v>
      </c>
      <c r="AG1447" s="145" t="n">
        <v>0</v>
      </c>
      <c r="AH1447" s="145" t="n">
        <v>0</v>
      </c>
      <c r="AI1447" s="145" t="n">
        <v>0</v>
      </c>
      <c r="AJ1447" s="145" t="n">
        <v>0</v>
      </c>
      <c r="AK1447" s="145" t="n">
        <v>0</v>
      </c>
      <c r="AL1447" s="145" t="n">
        <v>0</v>
      </c>
      <c r="AM1447" s="145" t="n">
        <v>0</v>
      </c>
      <c r="AN1447" s="146"/>
    </row>
    <row collapsed="false" customFormat="false" customHeight="false" hidden="false" ht="15.75" outlineLevel="0" r="1448">
      <c r="A1448" s="55"/>
      <c r="B1448" s="55"/>
      <c r="C1448" s="55"/>
      <c r="D1448" s="55"/>
      <c r="E1448" s="148" t="s">
        <v>824</v>
      </c>
      <c r="F1448" s="120" t="s">
        <v>823</v>
      </c>
      <c r="G1448" s="145"/>
      <c r="H1448" s="145" t="n">
        <v>21</v>
      </c>
      <c r="I1448" s="145" t="s">
        <v>919</v>
      </c>
      <c r="J1448" s="145" t="n">
        <v>6</v>
      </c>
      <c r="K1448" s="145" t="s">
        <v>52</v>
      </c>
      <c r="L1448" s="145" t="s">
        <v>52</v>
      </c>
      <c r="M1448" s="145" t="n">
        <v>5953</v>
      </c>
      <c r="N1448" s="145" t="n">
        <v>5407</v>
      </c>
      <c r="O1448" s="145" t="n">
        <v>658</v>
      </c>
      <c r="P1448" s="145" t="s">
        <v>319</v>
      </c>
      <c r="Q1448" s="145" t="n">
        <v>551</v>
      </c>
      <c r="R1448" s="145" t="s">
        <v>319</v>
      </c>
      <c r="S1448" s="145" t="n">
        <v>563</v>
      </c>
      <c r="T1448" s="145" t="s">
        <v>319</v>
      </c>
      <c r="U1448" s="145" t="n">
        <v>471</v>
      </c>
      <c r="V1448" s="145" t="s">
        <v>319</v>
      </c>
      <c r="W1448" s="145" t="n">
        <v>293</v>
      </c>
      <c r="X1448" s="145" t="s">
        <v>319</v>
      </c>
      <c r="Y1448" s="145" t="n">
        <v>253</v>
      </c>
      <c r="Z1448" s="145" t="s">
        <v>319</v>
      </c>
      <c r="AA1448" s="145" t="n">
        <v>230</v>
      </c>
      <c r="AB1448" s="145" t="s">
        <v>319</v>
      </c>
      <c r="AC1448" s="145" t="n">
        <v>285</v>
      </c>
      <c r="AD1448" s="145" t="s">
        <v>319</v>
      </c>
      <c r="AE1448" s="145" t="n">
        <v>466</v>
      </c>
      <c r="AF1448" s="145" t="s">
        <v>319</v>
      </c>
      <c r="AG1448" s="145" t="n">
        <v>477</v>
      </c>
      <c r="AH1448" s="145" t="s">
        <v>319</v>
      </c>
      <c r="AI1448" s="145" t="n">
        <v>575</v>
      </c>
      <c r="AJ1448" s="145" t="s">
        <v>319</v>
      </c>
      <c r="AK1448" s="145" t="n">
        <v>727</v>
      </c>
      <c r="AL1448" s="145" t="s">
        <v>319</v>
      </c>
      <c r="AM1448" s="145" t="n">
        <v>5549</v>
      </c>
      <c r="AN1448" s="146"/>
    </row>
    <row collapsed="false" customFormat="false" customHeight="true" hidden="false" ht="15.75" outlineLevel="0" r="1449">
      <c r="A1449" s="55" t="n">
        <v>765</v>
      </c>
      <c r="B1449" s="55" t="n">
        <v>8761</v>
      </c>
      <c r="C1449" s="55" t="s">
        <v>820</v>
      </c>
      <c r="D1449" s="55" t="s">
        <v>751</v>
      </c>
      <c r="E1449" s="148" t="s">
        <v>822</v>
      </c>
      <c r="F1449" s="120" t="s">
        <v>823</v>
      </c>
      <c r="G1449" s="145" t="n">
        <v>0</v>
      </c>
      <c r="H1449" s="145" t="n">
        <v>0</v>
      </c>
      <c r="I1449" s="145" t="n">
        <v>0</v>
      </c>
      <c r="J1449" s="145" t="n">
        <v>0</v>
      </c>
      <c r="K1449" s="145" t="s">
        <v>53</v>
      </c>
      <c r="L1449" s="145" t="s">
        <v>53</v>
      </c>
      <c r="M1449" s="145" t="n">
        <v>0</v>
      </c>
      <c r="N1449" s="145" t="n">
        <v>0</v>
      </c>
      <c r="O1449" s="145" t="n">
        <v>0</v>
      </c>
      <c r="P1449" s="145" t="n">
        <v>0</v>
      </c>
      <c r="Q1449" s="145" t="n">
        <v>0</v>
      </c>
      <c r="R1449" s="145" t="n">
        <v>0</v>
      </c>
      <c r="S1449" s="145" t="n">
        <v>0</v>
      </c>
      <c r="T1449" s="145" t="n">
        <v>0</v>
      </c>
      <c r="U1449" s="145" t="n">
        <v>0</v>
      </c>
      <c r="V1449" s="145" t="n">
        <v>0</v>
      </c>
      <c r="W1449" s="145" t="n">
        <v>0</v>
      </c>
      <c r="X1449" s="145" t="n">
        <v>0</v>
      </c>
      <c r="Y1449" s="145" t="n">
        <v>0</v>
      </c>
      <c r="Z1449" s="145" t="n">
        <v>0</v>
      </c>
      <c r="AA1449" s="145" t="n">
        <v>0</v>
      </c>
      <c r="AB1449" s="145" t="n">
        <v>0</v>
      </c>
      <c r="AC1449" s="145" t="n">
        <v>0</v>
      </c>
      <c r="AD1449" s="145" t="n">
        <v>0</v>
      </c>
      <c r="AE1449" s="145" t="n">
        <v>0</v>
      </c>
      <c r="AF1449" s="145" t="n">
        <v>0</v>
      </c>
      <c r="AG1449" s="145" t="n">
        <v>0</v>
      </c>
      <c r="AH1449" s="145" t="n">
        <v>0</v>
      </c>
      <c r="AI1449" s="145" t="n">
        <v>0</v>
      </c>
      <c r="AJ1449" s="145" t="n">
        <v>0</v>
      </c>
      <c r="AK1449" s="145" t="n">
        <v>0</v>
      </c>
      <c r="AL1449" s="145" t="n">
        <v>0</v>
      </c>
      <c r="AM1449" s="145" t="n">
        <v>0</v>
      </c>
      <c r="AN1449" s="146"/>
    </row>
    <row collapsed="false" customFormat="false" customHeight="false" hidden="false" ht="15.75" outlineLevel="0" r="1450">
      <c r="A1450" s="55"/>
      <c r="B1450" s="55"/>
      <c r="C1450" s="55"/>
      <c r="D1450" s="55"/>
      <c r="E1450" s="148" t="s">
        <v>824</v>
      </c>
      <c r="F1450" s="120" t="s">
        <v>823</v>
      </c>
      <c r="G1450" s="145"/>
      <c r="H1450" s="145" t="n">
        <v>76</v>
      </c>
      <c r="I1450" s="145" t="s">
        <v>919</v>
      </c>
      <c r="J1450" s="145" t="n">
        <v>12</v>
      </c>
      <c r="K1450" s="145" t="s">
        <v>52</v>
      </c>
      <c r="L1450" s="145" t="s">
        <v>52</v>
      </c>
      <c r="M1450" s="145" t="n">
        <v>0</v>
      </c>
      <c r="N1450" s="145" t="n">
        <v>0</v>
      </c>
      <c r="O1450" s="145" t="n">
        <v>2391</v>
      </c>
      <c r="P1450" s="145" t="s">
        <v>319</v>
      </c>
      <c r="Q1450" s="145" t="n">
        <v>2104</v>
      </c>
      <c r="R1450" s="145" t="s">
        <v>319</v>
      </c>
      <c r="S1450" s="145" t="n">
        <v>1948</v>
      </c>
      <c r="T1450" s="145" t="s">
        <v>319</v>
      </c>
      <c r="U1450" s="145" t="n">
        <v>2212</v>
      </c>
      <c r="V1450" s="145" t="s">
        <v>319</v>
      </c>
      <c r="W1450" s="145" t="n">
        <v>2035</v>
      </c>
      <c r="X1450" s="145" t="s">
        <v>319</v>
      </c>
      <c r="Y1450" s="145" t="n">
        <v>1350</v>
      </c>
      <c r="Z1450" s="145" t="s">
        <v>319</v>
      </c>
      <c r="AA1450" s="145" t="n">
        <v>804</v>
      </c>
      <c r="AB1450" s="145" t="s">
        <v>319</v>
      </c>
      <c r="AC1450" s="145" t="n">
        <v>1174</v>
      </c>
      <c r="AD1450" s="145" t="s">
        <v>319</v>
      </c>
      <c r="AE1450" s="145" t="n">
        <v>1438</v>
      </c>
      <c r="AF1450" s="145" t="s">
        <v>319</v>
      </c>
      <c r="AG1450" s="145" t="n">
        <v>1622</v>
      </c>
      <c r="AH1450" s="145" t="s">
        <v>319</v>
      </c>
      <c r="AI1450" s="145" t="n">
        <v>1645</v>
      </c>
      <c r="AJ1450" s="145" t="s">
        <v>319</v>
      </c>
      <c r="AK1450" s="145" t="n">
        <v>1704</v>
      </c>
      <c r="AL1450" s="145" t="s">
        <v>319</v>
      </c>
      <c r="AM1450" s="145" t="n">
        <v>20427</v>
      </c>
      <c r="AN1450" s="146"/>
    </row>
    <row collapsed="false" customFormat="false" customHeight="true" hidden="false" ht="15.75" outlineLevel="0" r="1451">
      <c r="A1451" s="55" t="n">
        <v>766</v>
      </c>
      <c r="B1451" s="55" t="n">
        <v>8762</v>
      </c>
      <c r="C1451" s="55" t="s">
        <v>820</v>
      </c>
      <c r="D1451" s="55" t="s">
        <v>751</v>
      </c>
      <c r="E1451" s="148" t="s">
        <v>822</v>
      </c>
      <c r="F1451" s="120" t="s">
        <v>823</v>
      </c>
      <c r="G1451" s="145" t="n">
        <v>0</v>
      </c>
      <c r="H1451" s="145" t="n">
        <v>0</v>
      </c>
      <c r="I1451" s="145" t="n">
        <v>0</v>
      </c>
      <c r="J1451" s="145" t="n">
        <v>0</v>
      </c>
      <c r="K1451" s="145" t="s">
        <v>53</v>
      </c>
      <c r="L1451" s="145" t="s">
        <v>53</v>
      </c>
      <c r="M1451" s="145" t="n">
        <v>0</v>
      </c>
      <c r="N1451" s="145" t="n">
        <v>0</v>
      </c>
      <c r="O1451" s="145" t="n">
        <v>0</v>
      </c>
      <c r="P1451" s="145" t="n">
        <v>0</v>
      </c>
      <c r="Q1451" s="145" t="n">
        <v>0</v>
      </c>
      <c r="R1451" s="145" t="n">
        <v>0</v>
      </c>
      <c r="S1451" s="145" t="n">
        <v>0</v>
      </c>
      <c r="T1451" s="145" t="n">
        <v>0</v>
      </c>
      <c r="U1451" s="145" t="n">
        <v>0</v>
      </c>
      <c r="V1451" s="145" t="n">
        <v>0</v>
      </c>
      <c r="W1451" s="145" t="n">
        <v>0</v>
      </c>
      <c r="X1451" s="145" t="n">
        <v>0</v>
      </c>
      <c r="Y1451" s="145" t="n">
        <v>0</v>
      </c>
      <c r="Z1451" s="145" t="n">
        <v>0</v>
      </c>
      <c r="AA1451" s="145" t="n">
        <v>0</v>
      </c>
      <c r="AB1451" s="145" t="n">
        <v>0</v>
      </c>
      <c r="AC1451" s="145" t="n">
        <v>0</v>
      </c>
      <c r="AD1451" s="145" t="n">
        <v>0</v>
      </c>
      <c r="AE1451" s="145" t="n">
        <v>0</v>
      </c>
      <c r="AF1451" s="145" t="n">
        <v>0</v>
      </c>
      <c r="AG1451" s="145" t="n">
        <v>0</v>
      </c>
      <c r="AH1451" s="145" t="n">
        <v>0</v>
      </c>
      <c r="AI1451" s="145" t="n">
        <v>0</v>
      </c>
      <c r="AJ1451" s="145" t="n">
        <v>0</v>
      </c>
      <c r="AK1451" s="145" t="n">
        <v>0</v>
      </c>
      <c r="AL1451" s="145" t="n">
        <v>0</v>
      </c>
      <c r="AM1451" s="145" t="n">
        <v>0</v>
      </c>
      <c r="AN1451" s="146"/>
    </row>
    <row collapsed="false" customFormat="false" customHeight="false" hidden="false" ht="15.75" outlineLevel="0" r="1452">
      <c r="A1452" s="55"/>
      <c r="B1452" s="55"/>
      <c r="C1452" s="55"/>
      <c r="D1452" s="55"/>
      <c r="E1452" s="148" t="s">
        <v>824</v>
      </c>
      <c r="F1452" s="120" t="s">
        <v>823</v>
      </c>
      <c r="G1452" s="145"/>
      <c r="H1452" s="145" t="n">
        <v>21</v>
      </c>
      <c r="I1452" s="145" t="s">
        <v>919</v>
      </c>
      <c r="J1452" s="145" t="n">
        <v>6</v>
      </c>
      <c r="K1452" s="145" t="s">
        <v>52</v>
      </c>
      <c r="L1452" s="145" t="s">
        <v>52</v>
      </c>
      <c r="M1452" s="145" t="n">
        <v>7520</v>
      </c>
      <c r="N1452" s="145" t="n">
        <v>7542</v>
      </c>
      <c r="O1452" s="145" t="n">
        <v>881</v>
      </c>
      <c r="P1452" s="145" t="s">
        <v>319</v>
      </c>
      <c r="Q1452" s="145" t="n">
        <v>769</v>
      </c>
      <c r="R1452" s="145" t="s">
        <v>319</v>
      </c>
      <c r="S1452" s="145" t="n">
        <v>603</v>
      </c>
      <c r="T1452" s="145" t="s">
        <v>319</v>
      </c>
      <c r="U1452" s="145" t="n">
        <v>654</v>
      </c>
      <c r="V1452" s="145" t="s">
        <v>319</v>
      </c>
      <c r="W1452" s="145" t="n">
        <v>692</v>
      </c>
      <c r="X1452" s="145" t="s">
        <v>319</v>
      </c>
      <c r="Y1452" s="145" t="n">
        <v>391</v>
      </c>
      <c r="Z1452" s="145" t="s">
        <v>319</v>
      </c>
      <c r="AA1452" s="145" t="n">
        <v>392</v>
      </c>
      <c r="AB1452" s="145" t="s">
        <v>319</v>
      </c>
      <c r="AC1452" s="145" t="n">
        <v>309</v>
      </c>
      <c r="AD1452" s="145" t="s">
        <v>319</v>
      </c>
      <c r="AE1452" s="145" t="n">
        <v>659</v>
      </c>
      <c r="AF1452" s="145" t="s">
        <v>319</v>
      </c>
      <c r="AG1452" s="145" t="n">
        <v>721</v>
      </c>
      <c r="AH1452" s="145" t="s">
        <v>319</v>
      </c>
      <c r="AI1452" s="145" t="n">
        <v>684</v>
      </c>
      <c r="AJ1452" s="145" t="s">
        <v>319</v>
      </c>
      <c r="AK1452" s="145" t="n">
        <v>679</v>
      </c>
      <c r="AL1452" s="145" t="s">
        <v>319</v>
      </c>
      <c r="AM1452" s="145" t="n">
        <v>7434</v>
      </c>
      <c r="AN1452" s="146"/>
    </row>
    <row collapsed="false" customFormat="false" customHeight="true" hidden="false" ht="15.75" outlineLevel="0" r="1453">
      <c r="A1453" s="55" t="n">
        <v>767</v>
      </c>
      <c r="B1453" s="55" t="n">
        <v>8763</v>
      </c>
      <c r="C1453" s="55" t="s">
        <v>820</v>
      </c>
      <c r="D1453" s="55" t="s">
        <v>751</v>
      </c>
      <c r="E1453" s="148" t="s">
        <v>822</v>
      </c>
      <c r="F1453" s="120" t="s">
        <v>823</v>
      </c>
      <c r="G1453" s="145" t="n">
        <v>0</v>
      </c>
      <c r="H1453" s="145" t="n">
        <v>0</v>
      </c>
      <c r="I1453" s="145" t="n">
        <v>0</v>
      </c>
      <c r="J1453" s="145" t="n">
        <v>0</v>
      </c>
      <c r="K1453" s="145" t="s">
        <v>53</v>
      </c>
      <c r="L1453" s="145" t="s">
        <v>53</v>
      </c>
      <c r="M1453" s="145" t="n">
        <v>0</v>
      </c>
      <c r="N1453" s="145" t="n">
        <v>0</v>
      </c>
      <c r="O1453" s="145" t="n">
        <v>0</v>
      </c>
      <c r="P1453" s="145" t="n">
        <v>0</v>
      </c>
      <c r="Q1453" s="145" t="n">
        <v>0</v>
      </c>
      <c r="R1453" s="145" t="n">
        <v>0</v>
      </c>
      <c r="S1453" s="145" t="n">
        <v>0</v>
      </c>
      <c r="T1453" s="145" t="n">
        <v>0</v>
      </c>
      <c r="U1453" s="145" t="n">
        <v>0</v>
      </c>
      <c r="V1453" s="145" t="n">
        <v>0</v>
      </c>
      <c r="W1453" s="145" t="n">
        <v>0</v>
      </c>
      <c r="X1453" s="145" t="n">
        <v>0</v>
      </c>
      <c r="Y1453" s="145" t="n">
        <v>0</v>
      </c>
      <c r="Z1453" s="145" t="n">
        <v>0</v>
      </c>
      <c r="AA1453" s="145" t="n">
        <v>0</v>
      </c>
      <c r="AB1453" s="145" t="n">
        <v>0</v>
      </c>
      <c r="AC1453" s="145" t="n">
        <v>0</v>
      </c>
      <c r="AD1453" s="145" t="n">
        <v>0</v>
      </c>
      <c r="AE1453" s="145" t="n">
        <v>0</v>
      </c>
      <c r="AF1453" s="145" t="n">
        <v>0</v>
      </c>
      <c r="AG1453" s="145" t="n">
        <v>0</v>
      </c>
      <c r="AH1453" s="145" t="n">
        <v>0</v>
      </c>
      <c r="AI1453" s="145" t="n">
        <v>0</v>
      </c>
      <c r="AJ1453" s="145" t="n">
        <v>0</v>
      </c>
      <c r="AK1453" s="145" t="n">
        <v>0</v>
      </c>
      <c r="AL1453" s="145" t="n">
        <v>0</v>
      </c>
      <c r="AM1453" s="145" t="n">
        <v>0</v>
      </c>
      <c r="AN1453" s="146"/>
    </row>
    <row collapsed="false" customFormat="false" customHeight="false" hidden="false" ht="15.75" outlineLevel="0" r="1454">
      <c r="A1454" s="55"/>
      <c r="B1454" s="55"/>
      <c r="C1454" s="55"/>
      <c r="D1454" s="55"/>
      <c r="E1454" s="148" t="s">
        <v>824</v>
      </c>
      <c r="F1454" s="120" t="s">
        <v>823</v>
      </c>
      <c r="G1454" s="145"/>
      <c r="H1454" s="145" t="n">
        <v>37</v>
      </c>
      <c r="I1454" s="145" t="s">
        <v>919</v>
      </c>
      <c r="J1454" s="145" t="n">
        <v>7</v>
      </c>
      <c r="K1454" s="145" t="s">
        <v>52</v>
      </c>
      <c r="L1454" s="145" t="s">
        <v>52</v>
      </c>
      <c r="M1454" s="145" t="n">
        <v>8702</v>
      </c>
      <c r="N1454" s="145" t="n">
        <v>7063</v>
      </c>
      <c r="O1454" s="145" t="n">
        <v>782</v>
      </c>
      <c r="P1454" s="145" t="s">
        <v>319</v>
      </c>
      <c r="Q1454" s="145" t="n">
        <v>668</v>
      </c>
      <c r="R1454" s="145" t="s">
        <v>319</v>
      </c>
      <c r="S1454" s="145" t="n">
        <v>546</v>
      </c>
      <c r="T1454" s="145" t="s">
        <v>319</v>
      </c>
      <c r="U1454" s="145" t="n">
        <v>765</v>
      </c>
      <c r="V1454" s="145" t="s">
        <v>319</v>
      </c>
      <c r="W1454" s="145" t="n">
        <v>721</v>
      </c>
      <c r="X1454" s="145" t="s">
        <v>319</v>
      </c>
      <c r="Y1454" s="145" t="n">
        <v>695</v>
      </c>
      <c r="Z1454" s="145" t="s">
        <v>319</v>
      </c>
      <c r="AA1454" s="145" t="n">
        <v>746</v>
      </c>
      <c r="AB1454" s="145" t="s">
        <v>319</v>
      </c>
      <c r="AC1454" s="145" t="n">
        <v>661</v>
      </c>
      <c r="AD1454" s="145" t="s">
        <v>319</v>
      </c>
      <c r="AE1454" s="145" t="n">
        <v>909</v>
      </c>
      <c r="AF1454" s="145" t="s">
        <v>319</v>
      </c>
      <c r="AG1454" s="145" t="n">
        <v>894</v>
      </c>
      <c r="AH1454" s="145" t="s">
        <v>319</v>
      </c>
      <c r="AI1454" s="145" t="n">
        <v>905</v>
      </c>
      <c r="AJ1454" s="145" t="s">
        <v>319</v>
      </c>
      <c r="AK1454" s="145" t="n">
        <v>866</v>
      </c>
      <c r="AL1454" s="145" t="s">
        <v>319</v>
      </c>
      <c r="AM1454" s="145" t="n">
        <v>9158</v>
      </c>
      <c r="AN1454" s="146"/>
    </row>
    <row collapsed="false" customFormat="false" customHeight="true" hidden="false" ht="15.75" outlineLevel="0" r="1455">
      <c r="A1455" s="55" t="n">
        <v>768</v>
      </c>
      <c r="B1455" s="55" t="n">
        <v>8764</v>
      </c>
      <c r="C1455" s="55" t="s">
        <v>820</v>
      </c>
      <c r="D1455" s="55" t="s">
        <v>751</v>
      </c>
      <c r="E1455" s="148" t="s">
        <v>822</v>
      </c>
      <c r="F1455" s="120" t="s">
        <v>823</v>
      </c>
      <c r="G1455" s="145" t="n">
        <v>0</v>
      </c>
      <c r="H1455" s="145" t="n">
        <v>0</v>
      </c>
      <c r="I1455" s="145" t="n">
        <v>0</v>
      </c>
      <c r="J1455" s="145" t="n">
        <v>0</v>
      </c>
      <c r="K1455" s="145" t="s">
        <v>52</v>
      </c>
      <c r="L1455" s="145" t="s">
        <v>52</v>
      </c>
      <c r="M1455" s="145" t="n">
        <v>1625</v>
      </c>
      <c r="N1455" s="145" t="n">
        <v>1514</v>
      </c>
      <c r="O1455" s="145" t="n">
        <v>142</v>
      </c>
      <c r="P1455" s="145" t="s">
        <v>319</v>
      </c>
      <c r="Q1455" s="145" t="n">
        <v>137</v>
      </c>
      <c r="R1455" s="145" t="s">
        <v>319</v>
      </c>
      <c r="S1455" s="145" t="n">
        <v>136</v>
      </c>
      <c r="T1455" s="145" t="s">
        <v>319</v>
      </c>
      <c r="U1455" s="145" t="n">
        <v>154</v>
      </c>
      <c r="V1455" s="145" t="s">
        <v>319</v>
      </c>
      <c r="W1455" s="145" t="n">
        <v>147</v>
      </c>
      <c r="X1455" s="145" t="s">
        <v>319</v>
      </c>
      <c r="Y1455" s="145" t="n">
        <v>162</v>
      </c>
      <c r="Z1455" s="145" t="s">
        <v>319</v>
      </c>
      <c r="AA1455" s="145" t="n">
        <v>135</v>
      </c>
      <c r="AB1455" s="145" t="s">
        <v>319</v>
      </c>
      <c r="AC1455" s="145" t="n">
        <v>131</v>
      </c>
      <c r="AD1455" s="145" t="s">
        <v>319</v>
      </c>
      <c r="AE1455" s="145" t="n">
        <v>151</v>
      </c>
      <c r="AF1455" s="145" t="s">
        <v>319</v>
      </c>
      <c r="AG1455" s="145" t="n">
        <v>115</v>
      </c>
      <c r="AH1455" s="145" t="s">
        <v>319</v>
      </c>
      <c r="AI1455" s="145" t="n">
        <v>118</v>
      </c>
      <c r="AJ1455" s="145" t="s">
        <v>319</v>
      </c>
      <c r="AK1455" s="145" t="n">
        <v>136</v>
      </c>
      <c r="AL1455" s="145" t="s">
        <v>319</v>
      </c>
      <c r="AM1455" s="145" t="n">
        <v>1664</v>
      </c>
      <c r="AN1455" s="146"/>
    </row>
    <row collapsed="false" customFormat="false" customHeight="false" hidden="false" ht="15.75" outlineLevel="0" r="1456">
      <c r="A1456" s="55"/>
      <c r="B1456" s="55"/>
      <c r="C1456" s="55"/>
      <c r="D1456" s="55"/>
      <c r="E1456" s="148" t="s">
        <v>824</v>
      </c>
      <c r="F1456" s="120" t="s">
        <v>823</v>
      </c>
      <c r="G1456" s="145"/>
      <c r="H1456" s="145" t="n">
        <v>19</v>
      </c>
      <c r="I1456" s="145" t="s">
        <v>919</v>
      </c>
      <c r="J1456" s="145" t="n">
        <v>1</v>
      </c>
      <c r="K1456" s="145" t="s">
        <v>52</v>
      </c>
      <c r="L1456" s="145" t="s">
        <v>52</v>
      </c>
      <c r="M1456" s="145" t="n">
        <v>5973</v>
      </c>
      <c r="N1456" s="145" t="n">
        <v>7914</v>
      </c>
      <c r="O1456" s="145" t="n">
        <v>847</v>
      </c>
      <c r="P1456" s="145" t="s">
        <v>319</v>
      </c>
      <c r="Q1456" s="145" t="n">
        <v>788</v>
      </c>
      <c r="R1456" s="145" t="s">
        <v>319</v>
      </c>
      <c r="S1456" s="145" t="n">
        <v>611</v>
      </c>
      <c r="T1456" s="145" t="s">
        <v>319</v>
      </c>
      <c r="U1456" s="145" t="n">
        <v>644</v>
      </c>
      <c r="V1456" s="145" t="s">
        <v>319</v>
      </c>
      <c r="W1456" s="145" t="n">
        <v>475</v>
      </c>
      <c r="X1456" s="145" t="s">
        <v>319</v>
      </c>
      <c r="Y1456" s="145" t="n">
        <v>621</v>
      </c>
      <c r="Z1456" s="145" t="s">
        <v>319</v>
      </c>
      <c r="AA1456" s="145" t="n">
        <v>462</v>
      </c>
      <c r="AB1456" s="145" t="s">
        <v>319</v>
      </c>
      <c r="AC1456" s="145" t="n">
        <v>547</v>
      </c>
      <c r="AD1456" s="145" t="s">
        <v>319</v>
      </c>
      <c r="AE1456" s="145" t="n">
        <v>746</v>
      </c>
      <c r="AF1456" s="145" t="s">
        <v>319</v>
      </c>
      <c r="AG1456" s="145" t="n">
        <v>754</v>
      </c>
      <c r="AH1456" s="145" t="s">
        <v>319</v>
      </c>
      <c r="AI1456" s="145" t="n">
        <v>741</v>
      </c>
      <c r="AJ1456" s="145" t="s">
        <v>319</v>
      </c>
      <c r="AK1456" s="145" t="n">
        <v>820</v>
      </c>
      <c r="AL1456" s="145" t="s">
        <v>319</v>
      </c>
      <c r="AM1456" s="145" t="n">
        <v>8056</v>
      </c>
      <c r="AN1456" s="146"/>
    </row>
    <row collapsed="false" customFormat="false" customHeight="true" hidden="false" ht="15.75" outlineLevel="0" r="1457">
      <c r="A1457" s="55" t="n">
        <v>769</v>
      </c>
      <c r="B1457" s="55" t="n">
        <v>8765</v>
      </c>
      <c r="C1457" s="55" t="s">
        <v>820</v>
      </c>
      <c r="D1457" s="55" t="s">
        <v>751</v>
      </c>
      <c r="E1457" s="148" t="s">
        <v>822</v>
      </c>
      <c r="F1457" s="120" t="s">
        <v>823</v>
      </c>
      <c r="G1457" s="145" t="n">
        <v>0</v>
      </c>
      <c r="H1457" s="145" t="n">
        <v>0</v>
      </c>
      <c r="I1457" s="145" t="n">
        <v>0</v>
      </c>
      <c r="J1457" s="145" t="n">
        <v>0</v>
      </c>
      <c r="K1457" s="145" t="s">
        <v>53</v>
      </c>
      <c r="L1457" s="145" t="s">
        <v>53</v>
      </c>
      <c r="M1457" s="145" t="n">
        <v>0</v>
      </c>
      <c r="N1457" s="145" t="n">
        <v>0</v>
      </c>
      <c r="O1457" s="145" t="n">
        <v>0</v>
      </c>
      <c r="P1457" s="145" t="n">
        <v>0</v>
      </c>
      <c r="Q1457" s="145" t="n">
        <v>0</v>
      </c>
      <c r="R1457" s="145" t="n">
        <v>0</v>
      </c>
      <c r="S1457" s="145" t="n">
        <v>0</v>
      </c>
      <c r="T1457" s="145" t="n">
        <v>0</v>
      </c>
      <c r="U1457" s="145" t="n">
        <v>0</v>
      </c>
      <c r="V1457" s="145" t="n">
        <v>0</v>
      </c>
      <c r="W1457" s="145" t="n">
        <v>0</v>
      </c>
      <c r="X1457" s="145" t="n">
        <v>0</v>
      </c>
      <c r="Y1457" s="145" t="n">
        <v>0</v>
      </c>
      <c r="Z1457" s="145" t="n">
        <v>0</v>
      </c>
      <c r="AA1457" s="145" t="n">
        <v>0</v>
      </c>
      <c r="AB1457" s="145" t="n">
        <v>0</v>
      </c>
      <c r="AC1457" s="145" t="n">
        <v>0</v>
      </c>
      <c r="AD1457" s="145" t="n">
        <v>0</v>
      </c>
      <c r="AE1457" s="145" t="n">
        <v>0</v>
      </c>
      <c r="AF1457" s="145" t="n">
        <v>0</v>
      </c>
      <c r="AG1457" s="145" t="n">
        <v>0</v>
      </c>
      <c r="AH1457" s="145" t="n">
        <v>0</v>
      </c>
      <c r="AI1457" s="145" t="n">
        <v>0</v>
      </c>
      <c r="AJ1457" s="145" t="n">
        <v>0</v>
      </c>
      <c r="AK1457" s="145" t="n">
        <v>0</v>
      </c>
      <c r="AL1457" s="145" t="n">
        <v>0</v>
      </c>
      <c r="AM1457" s="145" t="n">
        <v>0</v>
      </c>
      <c r="AN1457" s="146"/>
    </row>
    <row collapsed="false" customFormat="false" customHeight="false" hidden="false" ht="15.75" outlineLevel="0" r="1458">
      <c r="A1458" s="55"/>
      <c r="B1458" s="55"/>
      <c r="C1458" s="55"/>
      <c r="D1458" s="55"/>
      <c r="E1458" s="148" t="s">
        <v>824</v>
      </c>
      <c r="F1458" s="120" t="s">
        <v>823</v>
      </c>
      <c r="G1458" s="145"/>
      <c r="H1458" s="145" t="n">
        <v>26</v>
      </c>
      <c r="I1458" s="145" t="s">
        <v>919</v>
      </c>
      <c r="J1458" s="145" t="n">
        <v>11</v>
      </c>
      <c r="K1458" s="145" t="s">
        <v>52</v>
      </c>
      <c r="L1458" s="145" t="s">
        <v>52</v>
      </c>
      <c r="M1458" s="145" t="n">
        <v>10324</v>
      </c>
      <c r="N1458" s="145" t="n">
        <v>11587</v>
      </c>
      <c r="O1458" s="145" t="n">
        <v>1186</v>
      </c>
      <c r="P1458" s="145" t="s">
        <v>319</v>
      </c>
      <c r="Q1458" s="145" t="n">
        <v>966</v>
      </c>
      <c r="R1458" s="145" t="s">
        <v>319</v>
      </c>
      <c r="S1458" s="145" t="n">
        <v>729</v>
      </c>
      <c r="T1458" s="145" t="s">
        <v>319</v>
      </c>
      <c r="U1458" s="145" t="n">
        <v>585</v>
      </c>
      <c r="V1458" s="145" t="s">
        <v>319</v>
      </c>
      <c r="W1458" s="145" t="n">
        <v>411</v>
      </c>
      <c r="X1458" s="145" t="s">
        <v>319</v>
      </c>
      <c r="Y1458" s="145" t="n">
        <v>374</v>
      </c>
      <c r="Z1458" s="145" t="s">
        <v>319</v>
      </c>
      <c r="AA1458" s="145" t="n">
        <v>438</v>
      </c>
      <c r="AB1458" s="145" t="s">
        <v>319</v>
      </c>
      <c r="AC1458" s="145" t="n">
        <v>461</v>
      </c>
      <c r="AD1458" s="145" t="s">
        <v>319</v>
      </c>
      <c r="AE1458" s="145" t="n">
        <v>829</v>
      </c>
      <c r="AF1458" s="145" t="s">
        <v>319</v>
      </c>
      <c r="AG1458" s="145" t="n">
        <v>1054</v>
      </c>
      <c r="AH1458" s="145" t="s">
        <v>319</v>
      </c>
      <c r="AI1458" s="145" t="n">
        <v>1170</v>
      </c>
      <c r="AJ1458" s="145" t="s">
        <v>319</v>
      </c>
      <c r="AK1458" s="145" t="n">
        <v>1523</v>
      </c>
      <c r="AL1458" s="145" t="s">
        <v>319</v>
      </c>
      <c r="AM1458" s="145" t="n">
        <v>9726</v>
      </c>
      <c r="AN1458" s="146"/>
    </row>
    <row collapsed="false" customFormat="false" customHeight="true" hidden="false" ht="15.75" outlineLevel="0" r="1459">
      <c r="A1459" s="55" t="n">
        <v>770</v>
      </c>
      <c r="B1459" s="55" t="n">
        <v>8766</v>
      </c>
      <c r="C1459" s="55" t="s">
        <v>820</v>
      </c>
      <c r="D1459" s="55" t="s">
        <v>751</v>
      </c>
      <c r="E1459" s="148" t="s">
        <v>822</v>
      </c>
      <c r="F1459" s="120" t="s">
        <v>823</v>
      </c>
      <c r="G1459" s="145" t="n">
        <v>0</v>
      </c>
      <c r="H1459" s="145" t="n">
        <v>0</v>
      </c>
      <c r="I1459" s="145" t="n">
        <v>0</v>
      </c>
      <c r="J1459" s="145" t="n">
        <v>0</v>
      </c>
      <c r="K1459" s="145" t="s">
        <v>53</v>
      </c>
      <c r="L1459" s="145" t="s">
        <v>53</v>
      </c>
      <c r="M1459" s="145" t="n">
        <v>0</v>
      </c>
      <c r="N1459" s="145" t="n">
        <v>0</v>
      </c>
      <c r="O1459" s="145" t="n">
        <v>0</v>
      </c>
      <c r="P1459" s="145" t="n">
        <v>0</v>
      </c>
      <c r="Q1459" s="145" t="n">
        <v>0</v>
      </c>
      <c r="R1459" s="145" t="n">
        <v>0</v>
      </c>
      <c r="S1459" s="145" t="n">
        <v>0</v>
      </c>
      <c r="T1459" s="145" t="n">
        <v>0</v>
      </c>
      <c r="U1459" s="145" t="n">
        <v>0</v>
      </c>
      <c r="V1459" s="145" t="n">
        <v>0</v>
      </c>
      <c r="W1459" s="145" t="n">
        <v>0</v>
      </c>
      <c r="X1459" s="145" t="n">
        <v>0</v>
      </c>
      <c r="Y1459" s="145" t="n">
        <v>0</v>
      </c>
      <c r="Z1459" s="145" t="n">
        <v>0</v>
      </c>
      <c r="AA1459" s="145" t="n">
        <v>0</v>
      </c>
      <c r="AB1459" s="145" t="n">
        <v>0</v>
      </c>
      <c r="AC1459" s="145" t="n">
        <v>0</v>
      </c>
      <c r="AD1459" s="145" t="n">
        <v>0</v>
      </c>
      <c r="AE1459" s="145" t="n">
        <v>0</v>
      </c>
      <c r="AF1459" s="145" t="n">
        <v>0</v>
      </c>
      <c r="AG1459" s="145" t="n">
        <v>0</v>
      </c>
      <c r="AH1459" s="145" t="n">
        <v>0</v>
      </c>
      <c r="AI1459" s="145" t="n">
        <v>0</v>
      </c>
      <c r="AJ1459" s="145" t="n">
        <v>0</v>
      </c>
      <c r="AK1459" s="145" t="n">
        <v>0</v>
      </c>
      <c r="AL1459" s="145" t="n">
        <v>0</v>
      </c>
      <c r="AM1459" s="145" t="n">
        <v>0</v>
      </c>
      <c r="AN1459" s="146"/>
    </row>
    <row collapsed="false" customFormat="false" customHeight="false" hidden="false" ht="15.75" outlineLevel="0" r="1460">
      <c r="A1460" s="55"/>
      <c r="B1460" s="55"/>
      <c r="C1460" s="55"/>
      <c r="D1460" s="55"/>
      <c r="E1460" s="148" t="s">
        <v>824</v>
      </c>
      <c r="F1460" s="120" t="s">
        <v>823</v>
      </c>
      <c r="G1460" s="145"/>
      <c r="H1460" s="145" t="n">
        <v>12</v>
      </c>
      <c r="I1460" s="145" t="s">
        <v>919</v>
      </c>
      <c r="J1460" s="145" t="n">
        <v>3</v>
      </c>
      <c r="K1460" s="145" t="s">
        <v>53</v>
      </c>
      <c r="L1460" s="145" t="s">
        <v>53</v>
      </c>
      <c r="M1460" s="145" t="n">
        <v>0</v>
      </c>
      <c r="N1460" s="145" t="n">
        <v>0</v>
      </c>
      <c r="O1460" s="145" t="n">
        <v>655</v>
      </c>
      <c r="P1460" s="145" t="s">
        <v>466</v>
      </c>
      <c r="Q1460" s="145" t="n">
        <v>655</v>
      </c>
      <c r="R1460" s="145" t="s">
        <v>466</v>
      </c>
      <c r="S1460" s="145" t="n">
        <v>655</v>
      </c>
      <c r="T1460" s="145" t="s">
        <v>466</v>
      </c>
      <c r="U1460" s="145" t="n">
        <v>655</v>
      </c>
      <c r="V1460" s="145" t="s">
        <v>466</v>
      </c>
      <c r="W1460" s="145" t="n">
        <v>655</v>
      </c>
      <c r="X1460" s="145" t="s">
        <v>466</v>
      </c>
      <c r="Y1460" s="145" t="n">
        <v>655</v>
      </c>
      <c r="Z1460" s="145" t="s">
        <v>466</v>
      </c>
      <c r="AA1460" s="145" t="n">
        <v>655</v>
      </c>
      <c r="AB1460" s="145" t="s">
        <v>466</v>
      </c>
      <c r="AC1460" s="145" t="n">
        <v>655</v>
      </c>
      <c r="AD1460" s="145" t="s">
        <v>466</v>
      </c>
      <c r="AE1460" s="145" t="n">
        <v>655</v>
      </c>
      <c r="AF1460" s="145" t="s">
        <v>466</v>
      </c>
      <c r="AG1460" s="145" t="n">
        <v>655</v>
      </c>
      <c r="AH1460" s="145" t="s">
        <v>466</v>
      </c>
      <c r="AI1460" s="145" t="n">
        <v>655</v>
      </c>
      <c r="AJ1460" s="145" t="s">
        <v>466</v>
      </c>
      <c r="AK1460" s="145" t="n">
        <v>655</v>
      </c>
      <c r="AL1460" s="145" t="s">
        <v>466</v>
      </c>
      <c r="AM1460" s="145" t="n">
        <v>7860</v>
      </c>
      <c r="AN1460" s="146"/>
    </row>
    <row collapsed="false" customFormat="false" customHeight="true" hidden="false" ht="15.75" outlineLevel="0" r="1461">
      <c r="A1461" s="55" t="n">
        <v>771</v>
      </c>
      <c r="B1461" s="55" t="n">
        <v>8767</v>
      </c>
      <c r="C1461" s="55" t="s">
        <v>820</v>
      </c>
      <c r="D1461" s="55" t="s">
        <v>751</v>
      </c>
      <c r="E1461" s="148" t="s">
        <v>822</v>
      </c>
      <c r="F1461" s="120" t="s">
        <v>823</v>
      </c>
      <c r="G1461" s="145" t="n">
        <v>0</v>
      </c>
      <c r="H1461" s="145" t="n">
        <v>0</v>
      </c>
      <c r="I1461" s="145" t="n">
        <v>0</v>
      </c>
      <c r="J1461" s="145" t="n">
        <v>0</v>
      </c>
      <c r="K1461" s="145" t="s">
        <v>53</v>
      </c>
      <c r="L1461" s="145" t="s">
        <v>53</v>
      </c>
      <c r="M1461" s="145" t="n">
        <v>0</v>
      </c>
      <c r="N1461" s="145" t="n">
        <v>0</v>
      </c>
      <c r="O1461" s="145" t="n">
        <v>0</v>
      </c>
      <c r="P1461" s="145" t="n">
        <v>0</v>
      </c>
      <c r="Q1461" s="145" t="n">
        <v>0</v>
      </c>
      <c r="R1461" s="145" t="n">
        <v>0</v>
      </c>
      <c r="S1461" s="145" t="n">
        <v>0</v>
      </c>
      <c r="T1461" s="145" t="n">
        <v>0</v>
      </c>
      <c r="U1461" s="145" t="n">
        <v>0</v>
      </c>
      <c r="V1461" s="145" t="n">
        <v>0</v>
      </c>
      <c r="W1461" s="145" t="n">
        <v>0</v>
      </c>
      <c r="X1461" s="145" t="n">
        <v>0</v>
      </c>
      <c r="Y1461" s="145" t="n">
        <v>0</v>
      </c>
      <c r="Z1461" s="145" t="n">
        <v>0</v>
      </c>
      <c r="AA1461" s="145" t="n">
        <v>0</v>
      </c>
      <c r="AB1461" s="145" t="n">
        <v>0</v>
      </c>
      <c r="AC1461" s="145" t="n">
        <v>0</v>
      </c>
      <c r="AD1461" s="145" t="n">
        <v>0</v>
      </c>
      <c r="AE1461" s="145" t="n">
        <v>0</v>
      </c>
      <c r="AF1461" s="145" t="n">
        <v>0</v>
      </c>
      <c r="AG1461" s="145" t="n">
        <v>0</v>
      </c>
      <c r="AH1461" s="145" t="n">
        <v>0</v>
      </c>
      <c r="AI1461" s="145" t="n">
        <v>0</v>
      </c>
      <c r="AJ1461" s="145" t="n">
        <v>0</v>
      </c>
      <c r="AK1461" s="145" t="n">
        <v>0</v>
      </c>
      <c r="AL1461" s="145" t="n">
        <v>0</v>
      </c>
      <c r="AM1461" s="145" t="n">
        <v>0</v>
      </c>
      <c r="AN1461" s="146"/>
    </row>
    <row collapsed="false" customFormat="false" customHeight="false" hidden="false" ht="15.75" outlineLevel="0" r="1462">
      <c r="A1462" s="55"/>
      <c r="B1462" s="55"/>
      <c r="C1462" s="55"/>
      <c r="D1462" s="55"/>
      <c r="E1462" s="148" t="s">
        <v>824</v>
      </c>
      <c r="F1462" s="120" t="s">
        <v>823</v>
      </c>
      <c r="G1462" s="145"/>
      <c r="H1462" s="145" t="n">
        <v>30</v>
      </c>
      <c r="I1462" s="145" t="s">
        <v>919</v>
      </c>
      <c r="J1462" s="145" t="n">
        <v>10</v>
      </c>
      <c r="K1462" s="145" t="s">
        <v>52</v>
      </c>
      <c r="L1462" s="145" t="s">
        <v>52</v>
      </c>
      <c r="M1462" s="145" t="n">
        <v>11590</v>
      </c>
      <c r="N1462" s="145" t="n">
        <v>9764</v>
      </c>
      <c r="O1462" s="145" t="n">
        <v>1123</v>
      </c>
      <c r="P1462" s="145" t="s">
        <v>319</v>
      </c>
      <c r="Q1462" s="145" t="n">
        <v>939</v>
      </c>
      <c r="R1462" s="145" t="s">
        <v>319</v>
      </c>
      <c r="S1462" s="145" t="n">
        <v>630</v>
      </c>
      <c r="T1462" s="145" t="s">
        <v>319</v>
      </c>
      <c r="U1462" s="145" t="n">
        <v>533</v>
      </c>
      <c r="V1462" s="145" t="s">
        <v>319</v>
      </c>
      <c r="W1462" s="145" t="n">
        <v>365</v>
      </c>
      <c r="X1462" s="145" t="s">
        <v>319</v>
      </c>
      <c r="Y1462" s="145" t="n">
        <v>317</v>
      </c>
      <c r="Z1462" s="145" t="s">
        <v>319</v>
      </c>
      <c r="AA1462" s="145" t="n">
        <v>321</v>
      </c>
      <c r="AB1462" s="145" t="s">
        <v>319</v>
      </c>
      <c r="AC1462" s="145" t="n">
        <v>427</v>
      </c>
      <c r="AD1462" s="145" t="s">
        <v>319</v>
      </c>
      <c r="AE1462" s="145" t="n">
        <v>756</v>
      </c>
      <c r="AF1462" s="145" t="s">
        <v>319</v>
      </c>
      <c r="AG1462" s="145" t="n">
        <v>1021</v>
      </c>
      <c r="AH1462" s="145" t="s">
        <v>319</v>
      </c>
      <c r="AI1462" s="145" t="n">
        <v>1460</v>
      </c>
      <c r="AJ1462" s="145" t="s">
        <v>319</v>
      </c>
      <c r="AK1462" s="145" t="n">
        <v>1142</v>
      </c>
      <c r="AL1462" s="145" t="s">
        <v>319</v>
      </c>
      <c r="AM1462" s="145" t="n">
        <v>9034</v>
      </c>
      <c r="AN1462" s="146"/>
    </row>
    <row collapsed="false" customFormat="false" customHeight="true" hidden="false" ht="15.75" outlineLevel="0" r="1463">
      <c r="A1463" s="55" t="n">
        <v>772</v>
      </c>
      <c r="B1463" s="55" t="n">
        <v>8768</v>
      </c>
      <c r="C1463" s="55" t="s">
        <v>820</v>
      </c>
      <c r="D1463" s="55" t="s">
        <v>751</v>
      </c>
      <c r="E1463" s="148" t="s">
        <v>822</v>
      </c>
      <c r="F1463" s="120" t="s">
        <v>823</v>
      </c>
      <c r="G1463" s="145" t="n">
        <v>0</v>
      </c>
      <c r="H1463" s="145" t="n">
        <v>0</v>
      </c>
      <c r="I1463" s="145" t="n">
        <v>0</v>
      </c>
      <c r="J1463" s="145" t="n">
        <v>0</v>
      </c>
      <c r="K1463" s="145" t="s">
        <v>52</v>
      </c>
      <c r="L1463" s="145" t="s">
        <v>52</v>
      </c>
      <c r="M1463" s="145" t="n">
        <v>8635</v>
      </c>
      <c r="N1463" s="145" t="n">
        <v>10798</v>
      </c>
      <c r="O1463" s="145" t="n">
        <v>996</v>
      </c>
      <c r="P1463" s="145" t="s">
        <v>319</v>
      </c>
      <c r="Q1463" s="145" t="n">
        <v>1301</v>
      </c>
      <c r="R1463" s="145" t="s">
        <v>319</v>
      </c>
      <c r="S1463" s="145" t="n">
        <v>1110</v>
      </c>
      <c r="T1463" s="145" t="s">
        <v>319</v>
      </c>
      <c r="U1463" s="145" t="n">
        <v>1127</v>
      </c>
      <c r="V1463" s="145" t="s">
        <v>319</v>
      </c>
      <c r="W1463" s="145" t="n">
        <v>1018</v>
      </c>
      <c r="X1463" s="145" t="s">
        <v>319</v>
      </c>
      <c r="Y1463" s="145" t="n">
        <v>922</v>
      </c>
      <c r="Z1463" s="145" t="s">
        <v>319</v>
      </c>
      <c r="AA1463" s="145" t="n">
        <v>845</v>
      </c>
      <c r="AB1463" s="145" t="s">
        <v>319</v>
      </c>
      <c r="AC1463" s="145" t="n">
        <v>831</v>
      </c>
      <c r="AD1463" s="145" t="s">
        <v>319</v>
      </c>
      <c r="AE1463" s="145" t="n">
        <v>931</v>
      </c>
      <c r="AF1463" s="145" t="s">
        <v>319</v>
      </c>
      <c r="AG1463" s="145" t="n">
        <v>1011</v>
      </c>
      <c r="AH1463" s="145" t="s">
        <v>319</v>
      </c>
      <c r="AI1463" s="145" t="n">
        <v>1069</v>
      </c>
      <c r="AJ1463" s="145" t="s">
        <v>319</v>
      </c>
      <c r="AK1463" s="145" t="n">
        <v>1159</v>
      </c>
      <c r="AL1463" s="145" t="s">
        <v>319</v>
      </c>
      <c r="AM1463" s="145" t="n">
        <v>12320</v>
      </c>
      <c r="AN1463" s="146"/>
    </row>
    <row collapsed="false" customFormat="false" customHeight="false" hidden="false" ht="15.75" outlineLevel="0" r="1464">
      <c r="A1464" s="55"/>
      <c r="B1464" s="55"/>
      <c r="C1464" s="55"/>
      <c r="D1464" s="55"/>
      <c r="E1464" s="148" t="s">
        <v>824</v>
      </c>
      <c r="F1464" s="120" t="s">
        <v>823</v>
      </c>
      <c r="G1464" s="145" t="s">
        <v>951</v>
      </c>
      <c r="H1464" s="145" t="n">
        <v>56</v>
      </c>
      <c r="I1464" s="145" t="s">
        <v>952</v>
      </c>
      <c r="J1464" s="145" t="n">
        <v>2</v>
      </c>
      <c r="K1464" s="145" t="s">
        <v>52</v>
      </c>
      <c r="L1464" s="145" t="s">
        <v>52</v>
      </c>
      <c r="M1464" s="145" t="n">
        <v>5198</v>
      </c>
      <c r="N1464" s="145" t="n">
        <v>6257</v>
      </c>
      <c r="O1464" s="145" t="n">
        <v>483</v>
      </c>
      <c r="P1464" s="145" t="s">
        <v>319</v>
      </c>
      <c r="Q1464" s="145" t="n">
        <v>332</v>
      </c>
      <c r="R1464" s="145" t="s">
        <v>319</v>
      </c>
      <c r="S1464" s="145" t="n">
        <v>318</v>
      </c>
      <c r="T1464" s="145" t="s">
        <v>319</v>
      </c>
      <c r="U1464" s="145" t="n">
        <v>341</v>
      </c>
      <c r="V1464" s="145" t="s">
        <v>319</v>
      </c>
      <c r="W1464" s="145" t="n">
        <v>343</v>
      </c>
      <c r="X1464" s="145" t="s">
        <v>319</v>
      </c>
      <c r="Y1464" s="145" t="n">
        <v>472</v>
      </c>
      <c r="Z1464" s="145" t="s">
        <v>319</v>
      </c>
      <c r="AA1464" s="145" t="n">
        <v>468</v>
      </c>
      <c r="AB1464" s="145" t="s">
        <v>319</v>
      </c>
      <c r="AC1464" s="145" t="n">
        <v>404</v>
      </c>
      <c r="AD1464" s="145" t="s">
        <v>319</v>
      </c>
      <c r="AE1464" s="145" t="n">
        <v>517</v>
      </c>
      <c r="AF1464" s="145" t="s">
        <v>319</v>
      </c>
      <c r="AG1464" s="145" t="n">
        <v>437</v>
      </c>
      <c r="AH1464" s="145" t="s">
        <v>319</v>
      </c>
      <c r="AI1464" s="145" t="n">
        <v>385</v>
      </c>
      <c r="AJ1464" s="145" t="s">
        <v>319</v>
      </c>
      <c r="AK1464" s="145" t="n">
        <v>571</v>
      </c>
      <c r="AL1464" s="145" t="s">
        <v>319</v>
      </c>
      <c r="AM1464" s="145" t="n">
        <v>5071</v>
      </c>
      <c r="AN1464" s="146"/>
    </row>
    <row collapsed="false" customFormat="false" customHeight="true" hidden="false" ht="15.75" outlineLevel="0" r="1465">
      <c r="A1465" s="55" t="n">
        <v>773</v>
      </c>
      <c r="B1465" s="55" t="n">
        <v>8769</v>
      </c>
      <c r="C1465" s="55" t="s">
        <v>820</v>
      </c>
      <c r="D1465" s="55" t="s">
        <v>751</v>
      </c>
      <c r="E1465" s="148" t="s">
        <v>822</v>
      </c>
      <c r="F1465" s="120" t="s">
        <v>823</v>
      </c>
      <c r="G1465" s="145" t="n">
        <v>0</v>
      </c>
      <c r="H1465" s="145" t="n">
        <v>0</v>
      </c>
      <c r="I1465" s="145" t="n">
        <v>0</v>
      </c>
      <c r="J1465" s="145" t="n">
        <v>0</v>
      </c>
      <c r="K1465" s="145" t="s">
        <v>52</v>
      </c>
      <c r="L1465" s="145" t="s">
        <v>52</v>
      </c>
      <c r="M1465" s="145" t="n">
        <v>35099</v>
      </c>
      <c r="N1465" s="145" t="n">
        <v>45541</v>
      </c>
      <c r="O1465" s="145" t="n">
        <v>4451</v>
      </c>
      <c r="P1465" s="145" t="s">
        <v>319</v>
      </c>
      <c r="Q1465" s="145" t="n">
        <v>3368</v>
      </c>
      <c r="R1465" s="145" t="s">
        <v>319</v>
      </c>
      <c r="S1465" s="145" t="n">
        <v>2326</v>
      </c>
      <c r="T1465" s="145" t="s">
        <v>319</v>
      </c>
      <c r="U1465" s="145" t="n">
        <v>2539</v>
      </c>
      <c r="V1465" s="145" t="s">
        <v>319</v>
      </c>
      <c r="W1465" s="145" t="n">
        <v>2159</v>
      </c>
      <c r="X1465" s="145" t="s">
        <v>319</v>
      </c>
      <c r="Y1465" s="145" t="n">
        <v>1797</v>
      </c>
      <c r="Z1465" s="145" t="s">
        <v>319</v>
      </c>
      <c r="AA1465" s="145" t="n">
        <v>1623</v>
      </c>
      <c r="AB1465" s="145" t="s">
        <v>319</v>
      </c>
      <c r="AC1465" s="145" t="n">
        <v>1645</v>
      </c>
      <c r="AD1465" s="145" t="s">
        <v>319</v>
      </c>
      <c r="AE1465" s="145" t="n">
        <v>1826</v>
      </c>
      <c r="AF1465" s="145" t="s">
        <v>319</v>
      </c>
      <c r="AG1465" s="145" t="n">
        <v>2589</v>
      </c>
      <c r="AH1465" s="145" t="s">
        <v>319</v>
      </c>
      <c r="AI1465" s="145" t="n">
        <v>2501</v>
      </c>
      <c r="AJ1465" s="145" t="s">
        <v>319</v>
      </c>
      <c r="AK1465" s="145" t="n">
        <v>1109</v>
      </c>
      <c r="AL1465" s="145" t="s">
        <v>319</v>
      </c>
      <c r="AM1465" s="145" t="n">
        <v>27933</v>
      </c>
      <c r="AN1465" s="146"/>
    </row>
    <row collapsed="false" customFormat="false" customHeight="false" hidden="false" ht="15.75" outlineLevel="0" r="1466">
      <c r="A1466" s="55"/>
      <c r="B1466" s="55"/>
      <c r="C1466" s="55"/>
      <c r="D1466" s="55"/>
      <c r="E1466" s="148" t="s">
        <v>824</v>
      </c>
      <c r="F1466" s="120" t="s">
        <v>823</v>
      </c>
      <c r="G1466" s="145" t="s">
        <v>951</v>
      </c>
      <c r="H1466" s="145" t="n">
        <v>396</v>
      </c>
      <c r="I1466" s="145" t="s">
        <v>952</v>
      </c>
      <c r="J1466" s="145" t="n">
        <v>5</v>
      </c>
      <c r="K1466" s="145" t="s">
        <v>52</v>
      </c>
      <c r="L1466" s="145" t="s">
        <v>52</v>
      </c>
      <c r="M1466" s="145" t="n">
        <v>26014</v>
      </c>
      <c r="N1466" s="145" t="n">
        <v>29073</v>
      </c>
      <c r="O1466" s="145" t="n">
        <v>1706</v>
      </c>
      <c r="P1466" s="145" t="s">
        <v>319</v>
      </c>
      <c r="Q1466" s="145" t="n">
        <v>2684</v>
      </c>
      <c r="R1466" s="145" t="s">
        <v>319</v>
      </c>
      <c r="S1466" s="145" t="n">
        <v>3466</v>
      </c>
      <c r="T1466" s="145" t="s">
        <v>319</v>
      </c>
      <c r="U1466" s="145" t="n">
        <v>3775</v>
      </c>
      <c r="V1466" s="145" t="s">
        <v>319</v>
      </c>
      <c r="W1466" s="145" t="n">
        <v>3713</v>
      </c>
      <c r="X1466" s="145" t="s">
        <v>319</v>
      </c>
      <c r="Y1466" s="145" t="n">
        <v>3884</v>
      </c>
      <c r="Z1466" s="145" t="s">
        <v>319</v>
      </c>
      <c r="AA1466" s="145" t="n">
        <v>3116</v>
      </c>
      <c r="AB1466" s="145" t="s">
        <v>319</v>
      </c>
      <c r="AC1466" s="145" t="n">
        <v>2985</v>
      </c>
      <c r="AD1466" s="145" t="s">
        <v>319</v>
      </c>
      <c r="AE1466" s="145" t="n">
        <v>3451</v>
      </c>
      <c r="AF1466" s="145" t="s">
        <v>319</v>
      </c>
      <c r="AG1466" s="145" t="n">
        <v>3673</v>
      </c>
      <c r="AH1466" s="145" t="s">
        <v>319</v>
      </c>
      <c r="AI1466" s="145" t="n">
        <v>3452</v>
      </c>
      <c r="AJ1466" s="145" t="s">
        <v>319</v>
      </c>
      <c r="AK1466" s="145" t="n">
        <v>1477</v>
      </c>
      <c r="AL1466" s="145" t="s">
        <v>319</v>
      </c>
      <c r="AM1466" s="145" t="n">
        <v>37382</v>
      </c>
      <c r="AN1466" s="146"/>
    </row>
    <row collapsed="false" customFormat="false" customHeight="true" hidden="false" ht="15.75" outlineLevel="0" r="1467">
      <c r="A1467" s="55" t="n">
        <v>774</v>
      </c>
      <c r="B1467" s="55" t="n">
        <v>8770</v>
      </c>
      <c r="C1467" s="55" t="s">
        <v>820</v>
      </c>
      <c r="D1467" s="55" t="s">
        <v>751</v>
      </c>
      <c r="E1467" s="148" t="s">
        <v>822</v>
      </c>
      <c r="F1467" s="120" t="s">
        <v>823</v>
      </c>
      <c r="G1467" s="145" t="n">
        <v>0</v>
      </c>
      <c r="H1467" s="145" t="n">
        <v>0</v>
      </c>
      <c r="I1467" s="145" t="n">
        <v>0</v>
      </c>
      <c r="J1467" s="145" t="n">
        <v>0</v>
      </c>
      <c r="K1467" s="145" t="s">
        <v>52</v>
      </c>
      <c r="L1467" s="145" t="s">
        <v>52</v>
      </c>
      <c r="M1467" s="145" t="n">
        <v>19163</v>
      </c>
      <c r="N1467" s="145" t="n">
        <v>19744</v>
      </c>
      <c r="O1467" s="145" t="n">
        <v>2074</v>
      </c>
      <c r="P1467" s="145" t="s">
        <v>319</v>
      </c>
      <c r="Q1467" s="145" t="n">
        <v>2475</v>
      </c>
      <c r="R1467" s="145" t="s">
        <v>319</v>
      </c>
      <c r="S1467" s="145" t="n">
        <v>2498</v>
      </c>
      <c r="T1467" s="145" t="s">
        <v>319</v>
      </c>
      <c r="U1467" s="145" t="n">
        <v>2425</v>
      </c>
      <c r="V1467" s="145" t="s">
        <v>319</v>
      </c>
      <c r="W1467" s="145" t="n">
        <v>1940</v>
      </c>
      <c r="X1467" s="145" t="s">
        <v>319</v>
      </c>
      <c r="Y1467" s="145" t="n">
        <v>1715</v>
      </c>
      <c r="Z1467" s="145" t="s">
        <v>319</v>
      </c>
      <c r="AA1467" s="145" t="n">
        <v>1521</v>
      </c>
      <c r="AB1467" s="145" t="s">
        <v>319</v>
      </c>
      <c r="AC1467" s="145" t="n">
        <v>1642</v>
      </c>
      <c r="AD1467" s="145" t="s">
        <v>319</v>
      </c>
      <c r="AE1467" s="145" t="n">
        <v>1884</v>
      </c>
      <c r="AF1467" s="145" t="s">
        <v>319</v>
      </c>
      <c r="AG1467" s="145" t="n">
        <v>2244</v>
      </c>
      <c r="AH1467" s="145" t="s">
        <v>319</v>
      </c>
      <c r="AI1467" s="145" t="n">
        <v>2196</v>
      </c>
      <c r="AJ1467" s="145" t="s">
        <v>319</v>
      </c>
      <c r="AK1467" s="145" t="n">
        <v>981</v>
      </c>
      <c r="AL1467" s="145" t="s">
        <v>319</v>
      </c>
      <c r="AM1467" s="145" t="n">
        <v>23595</v>
      </c>
      <c r="AN1467" s="146"/>
    </row>
    <row collapsed="false" customFormat="false" customHeight="false" hidden="false" ht="15.75" outlineLevel="0" r="1468">
      <c r="A1468" s="55"/>
      <c r="B1468" s="55"/>
      <c r="C1468" s="55"/>
      <c r="D1468" s="55"/>
      <c r="E1468" s="148" t="s">
        <v>824</v>
      </c>
      <c r="F1468" s="120" t="s">
        <v>823</v>
      </c>
      <c r="G1468" s="145" t="s">
        <v>953</v>
      </c>
      <c r="H1468" s="145" t="n">
        <v>120</v>
      </c>
      <c r="I1468" s="145" t="s">
        <v>952</v>
      </c>
      <c r="J1468" s="145" t="n">
        <v>1</v>
      </c>
      <c r="K1468" s="145" t="s">
        <v>52</v>
      </c>
      <c r="L1468" s="145" t="s">
        <v>52</v>
      </c>
      <c r="M1468" s="145" t="n">
        <v>7334</v>
      </c>
      <c r="N1468" s="145" t="n">
        <v>8849</v>
      </c>
      <c r="O1468" s="145" t="n">
        <v>732</v>
      </c>
      <c r="P1468" s="145" t="s">
        <v>319</v>
      </c>
      <c r="Q1468" s="145" t="n">
        <v>720</v>
      </c>
      <c r="R1468" s="145" t="s">
        <v>319</v>
      </c>
      <c r="S1468" s="145" t="n">
        <v>572</v>
      </c>
      <c r="T1468" s="145" t="s">
        <v>319</v>
      </c>
      <c r="U1468" s="145" t="n">
        <v>567</v>
      </c>
      <c r="V1468" s="145" t="s">
        <v>319</v>
      </c>
      <c r="W1468" s="145" t="n">
        <v>558</v>
      </c>
      <c r="X1468" s="145" t="s">
        <v>319</v>
      </c>
      <c r="Y1468" s="145" t="n">
        <v>725</v>
      </c>
      <c r="Z1468" s="145" t="s">
        <v>319</v>
      </c>
      <c r="AA1468" s="145" t="n">
        <v>704</v>
      </c>
      <c r="AB1468" s="145" t="s">
        <v>319</v>
      </c>
      <c r="AC1468" s="145" t="n">
        <v>659</v>
      </c>
      <c r="AD1468" s="145" t="s">
        <v>319</v>
      </c>
      <c r="AE1468" s="145" t="n">
        <v>600</v>
      </c>
      <c r="AF1468" s="145" t="s">
        <v>319</v>
      </c>
      <c r="AG1468" s="145" t="n">
        <v>578</v>
      </c>
      <c r="AH1468" s="145" t="s">
        <v>319</v>
      </c>
      <c r="AI1468" s="145" t="n">
        <v>573</v>
      </c>
      <c r="AJ1468" s="145" t="s">
        <v>319</v>
      </c>
      <c r="AK1468" s="145" t="n">
        <v>245</v>
      </c>
      <c r="AL1468" s="145" t="s">
        <v>319</v>
      </c>
      <c r="AM1468" s="145" t="n">
        <v>7233</v>
      </c>
      <c r="AN1468" s="146"/>
    </row>
    <row collapsed="false" customFormat="false" customHeight="true" hidden="false" ht="15.75" outlineLevel="0" r="1469">
      <c r="A1469" s="55" t="n">
        <v>775</v>
      </c>
      <c r="B1469" s="55" t="n">
        <v>8771</v>
      </c>
      <c r="C1469" s="55" t="s">
        <v>820</v>
      </c>
      <c r="D1469" s="55" t="s">
        <v>751</v>
      </c>
      <c r="E1469" s="148" t="s">
        <v>822</v>
      </c>
      <c r="F1469" s="120" t="s">
        <v>823</v>
      </c>
      <c r="G1469" s="145" t="n">
        <v>0</v>
      </c>
      <c r="H1469" s="145" t="n">
        <v>0</v>
      </c>
      <c r="I1469" s="145" t="n">
        <v>0</v>
      </c>
      <c r="J1469" s="145" t="n">
        <v>0</v>
      </c>
      <c r="K1469" s="145" t="s">
        <v>52</v>
      </c>
      <c r="L1469" s="145" t="s">
        <v>52</v>
      </c>
      <c r="M1469" s="145" t="n">
        <v>52418</v>
      </c>
      <c r="N1469" s="145" t="n">
        <v>65958</v>
      </c>
      <c r="O1469" s="145" t="n">
        <v>7078</v>
      </c>
      <c r="P1469" s="145" t="s">
        <v>319</v>
      </c>
      <c r="Q1469" s="145" t="n">
        <v>7071</v>
      </c>
      <c r="R1469" s="145" t="s">
        <v>319</v>
      </c>
      <c r="S1469" s="145" t="n">
        <v>7063</v>
      </c>
      <c r="T1469" s="145" t="s">
        <v>319</v>
      </c>
      <c r="U1469" s="145" t="n">
        <v>7476</v>
      </c>
      <c r="V1469" s="145" t="s">
        <v>319</v>
      </c>
      <c r="W1469" s="145" t="n">
        <v>6915</v>
      </c>
      <c r="X1469" s="145" t="s">
        <v>319</v>
      </c>
      <c r="Y1469" s="145" t="n">
        <v>5177</v>
      </c>
      <c r="Z1469" s="145" t="s">
        <v>319</v>
      </c>
      <c r="AA1469" s="145" t="n">
        <v>4890</v>
      </c>
      <c r="AB1469" s="145" t="s">
        <v>319</v>
      </c>
      <c r="AC1469" s="145" t="n">
        <v>5027</v>
      </c>
      <c r="AD1469" s="145" t="s">
        <v>319</v>
      </c>
      <c r="AE1469" s="145" t="n">
        <v>5300</v>
      </c>
      <c r="AF1469" s="145" t="s">
        <v>319</v>
      </c>
      <c r="AG1469" s="145" t="n">
        <v>6298</v>
      </c>
      <c r="AH1469" s="145" t="s">
        <v>319</v>
      </c>
      <c r="AI1469" s="145" t="n">
        <v>6320</v>
      </c>
      <c r="AJ1469" s="145" t="s">
        <v>319</v>
      </c>
      <c r="AK1469" s="145" t="n">
        <v>2809</v>
      </c>
      <c r="AL1469" s="145" t="s">
        <v>319</v>
      </c>
      <c r="AM1469" s="145" t="n">
        <v>71424</v>
      </c>
      <c r="AN1469" s="146"/>
    </row>
    <row collapsed="false" customFormat="false" customHeight="false" hidden="false" ht="15.75" outlineLevel="0" r="1470">
      <c r="A1470" s="55"/>
      <c r="B1470" s="55"/>
      <c r="C1470" s="55"/>
      <c r="D1470" s="55"/>
      <c r="E1470" s="148" t="s">
        <v>824</v>
      </c>
      <c r="F1470" s="120" t="s">
        <v>823</v>
      </c>
      <c r="G1470" s="145" t="s">
        <v>951</v>
      </c>
      <c r="H1470" s="145" t="n">
        <v>518</v>
      </c>
      <c r="I1470" s="145" t="s">
        <v>952</v>
      </c>
      <c r="J1470" s="145" t="n">
        <v>6</v>
      </c>
      <c r="K1470" s="145" t="s">
        <v>52</v>
      </c>
      <c r="L1470" s="145" t="s">
        <v>52</v>
      </c>
      <c r="M1470" s="145" t="n">
        <v>31310</v>
      </c>
      <c r="N1470" s="145" t="n">
        <v>40901</v>
      </c>
      <c r="O1470" s="145" t="n">
        <v>2766</v>
      </c>
      <c r="P1470" s="145" t="s">
        <v>319</v>
      </c>
      <c r="Q1470" s="145" t="n">
        <v>2449</v>
      </c>
      <c r="R1470" s="145" t="s">
        <v>319</v>
      </c>
      <c r="S1470" s="145" t="n">
        <v>2016</v>
      </c>
      <c r="T1470" s="145" t="s">
        <v>319</v>
      </c>
      <c r="U1470" s="145" t="n">
        <v>1984</v>
      </c>
      <c r="V1470" s="145" t="s">
        <v>319</v>
      </c>
      <c r="W1470" s="145" t="n">
        <v>1683</v>
      </c>
      <c r="X1470" s="145" t="s">
        <v>319</v>
      </c>
      <c r="Y1470" s="145" t="n">
        <v>1596</v>
      </c>
      <c r="Z1470" s="145" t="s">
        <v>319</v>
      </c>
      <c r="AA1470" s="145" t="n">
        <v>1534</v>
      </c>
      <c r="AB1470" s="145" t="s">
        <v>319</v>
      </c>
      <c r="AC1470" s="145" t="n">
        <v>1756</v>
      </c>
      <c r="AD1470" s="145" t="s">
        <v>319</v>
      </c>
      <c r="AE1470" s="145" t="n">
        <v>3810</v>
      </c>
      <c r="AF1470" s="145" t="s">
        <v>319</v>
      </c>
      <c r="AG1470" s="145" t="n">
        <v>1520</v>
      </c>
      <c r="AH1470" s="145" t="s">
        <v>319</v>
      </c>
      <c r="AI1470" s="145" t="n">
        <v>1358</v>
      </c>
      <c r="AJ1470" s="145" t="s">
        <v>319</v>
      </c>
      <c r="AK1470" s="145" t="n">
        <v>1043</v>
      </c>
      <c r="AL1470" s="145" t="s">
        <v>319</v>
      </c>
      <c r="AM1470" s="145" t="n">
        <v>23515</v>
      </c>
      <c r="AN1470" s="146"/>
    </row>
    <row collapsed="false" customFormat="false" customHeight="true" hidden="false" ht="15.75" outlineLevel="0" r="1471">
      <c r="A1471" s="55" t="n">
        <v>776</v>
      </c>
      <c r="B1471" s="55" t="n">
        <v>8772</v>
      </c>
      <c r="C1471" s="55" t="s">
        <v>820</v>
      </c>
      <c r="D1471" s="55" t="s">
        <v>751</v>
      </c>
      <c r="E1471" s="148" t="s">
        <v>822</v>
      </c>
      <c r="F1471" s="120" t="s">
        <v>823</v>
      </c>
      <c r="G1471" s="145" t="n">
        <v>0</v>
      </c>
      <c r="H1471" s="145" t="n">
        <v>0</v>
      </c>
      <c r="I1471" s="145" t="n">
        <v>0</v>
      </c>
      <c r="J1471" s="145" t="n">
        <v>0</v>
      </c>
      <c r="K1471" s="145" t="s">
        <v>52</v>
      </c>
      <c r="L1471" s="145" t="s">
        <v>52</v>
      </c>
      <c r="M1471" s="145" t="n">
        <v>21985</v>
      </c>
      <c r="N1471" s="145" t="n">
        <v>21926</v>
      </c>
      <c r="O1471" s="145" t="n">
        <v>2090</v>
      </c>
      <c r="P1471" s="145" t="s">
        <v>319</v>
      </c>
      <c r="Q1471" s="145" t="n">
        <v>1850</v>
      </c>
      <c r="R1471" s="145" t="s">
        <v>319</v>
      </c>
      <c r="S1471" s="145" t="n">
        <v>1350</v>
      </c>
      <c r="T1471" s="145" t="s">
        <v>319</v>
      </c>
      <c r="U1471" s="145" t="n">
        <v>1500</v>
      </c>
      <c r="V1471" s="145" t="s">
        <v>319</v>
      </c>
      <c r="W1471" s="145" t="n">
        <v>1010</v>
      </c>
      <c r="X1471" s="145" t="s">
        <v>319</v>
      </c>
      <c r="Y1471" s="145" t="n">
        <v>1110</v>
      </c>
      <c r="Z1471" s="145" t="s">
        <v>319</v>
      </c>
      <c r="AA1471" s="145" t="n">
        <v>960</v>
      </c>
      <c r="AB1471" s="145" t="s">
        <v>319</v>
      </c>
      <c r="AC1471" s="145" t="n">
        <v>1090</v>
      </c>
      <c r="AD1471" s="145" t="s">
        <v>319</v>
      </c>
      <c r="AE1471" s="145" t="n">
        <v>960</v>
      </c>
      <c r="AF1471" s="145" t="s">
        <v>319</v>
      </c>
      <c r="AG1471" s="145" t="n">
        <v>1060</v>
      </c>
      <c r="AH1471" s="145" t="s">
        <v>319</v>
      </c>
      <c r="AI1471" s="145" t="n">
        <v>1180</v>
      </c>
      <c r="AJ1471" s="145" t="s">
        <v>319</v>
      </c>
      <c r="AK1471" s="145" t="n">
        <v>1310</v>
      </c>
      <c r="AL1471" s="145" t="s">
        <v>319</v>
      </c>
      <c r="AM1471" s="145" t="n">
        <v>15470</v>
      </c>
      <c r="AN1471" s="146"/>
    </row>
    <row collapsed="false" customFormat="false" customHeight="false" hidden="false" ht="15.75" outlineLevel="0" r="1472">
      <c r="A1472" s="55"/>
      <c r="B1472" s="55"/>
      <c r="C1472" s="55"/>
      <c r="D1472" s="55"/>
      <c r="E1472" s="148" t="s">
        <v>824</v>
      </c>
      <c r="F1472" s="120" t="s">
        <v>823</v>
      </c>
      <c r="G1472" s="145"/>
      <c r="H1472" s="145" t="n">
        <v>120</v>
      </c>
      <c r="I1472" s="145" t="s">
        <v>952</v>
      </c>
      <c r="J1472" s="145" t="n">
        <v>6</v>
      </c>
      <c r="K1472" s="145" t="s">
        <v>52</v>
      </c>
      <c r="L1472" s="145" t="s">
        <v>52</v>
      </c>
      <c r="M1472" s="145" t="n">
        <v>24341</v>
      </c>
      <c r="N1472" s="145" t="n">
        <v>19715</v>
      </c>
      <c r="O1472" s="145" t="n">
        <v>2239</v>
      </c>
      <c r="P1472" s="145" t="s">
        <v>319</v>
      </c>
      <c r="Q1472" s="145" t="n">
        <v>1576</v>
      </c>
      <c r="R1472" s="145" t="s">
        <v>319</v>
      </c>
      <c r="S1472" s="145" t="n">
        <v>1716</v>
      </c>
      <c r="T1472" s="145" t="s">
        <v>319</v>
      </c>
      <c r="U1472" s="145" t="n">
        <v>2102</v>
      </c>
      <c r="V1472" s="145" t="s">
        <v>319</v>
      </c>
      <c r="W1472" s="145" t="n">
        <v>1550</v>
      </c>
      <c r="X1472" s="145" t="s">
        <v>319</v>
      </c>
      <c r="Y1472" s="145" t="n">
        <v>1263</v>
      </c>
      <c r="Z1472" s="145" t="s">
        <v>319</v>
      </c>
      <c r="AA1472" s="145" t="n">
        <v>935</v>
      </c>
      <c r="AB1472" s="145" t="s">
        <v>319</v>
      </c>
      <c r="AC1472" s="145" t="n">
        <v>1049</v>
      </c>
      <c r="AD1472" s="145" t="s">
        <v>319</v>
      </c>
      <c r="AE1472" s="145" t="n">
        <v>1116</v>
      </c>
      <c r="AF1472" s="145" t="s">
        <v>319</v>
      </c>
      <c r="AG1472" s="145" t="n">
        <v>1903</v>
      </c>
      <c r="AH1472" s="145" t="s">
        <v>319</v>
      </c>
      <c r="AI1472" s="145" t="n">
        <v>2397</v>
      </c>
      <c r="AJ1472" s="145" t="s">
        <v>319</v>
      </c>
      <c r="AK1472" s="145" t="n">
        <v>2074</v>
      </c>
      <c r="AL1472" s="145" t="s">
        <v>319</v>
      </c>
      <c r="AM1472" s="145" t="n">
        <v>19920</v>
      </c>
      <c r="AN1472" s="146"/>
    </row>
    <row collapsed="false" customFormat="false" customHeight="false" hidden="false" ht="31.5" outlineLevel="0" r="1473">
      <c r="A1473" s="55" t="n">
        <v>777</v>
      </c>
      <c r="B1473" s="55" t="n">
        <v>8773</v>
      </c>
      <c r="C1473" s="55" t="s">
        <v>820</v>
      </c>
      <c r="D1473" s="55" t="s">
        <v>762</v>
      </c>
      <c r="E1473" s="55" t="s">
        <v>955</v>
      </c>
      <c r="F1473" s="55" t="s">
        <v>823</v>
      </c>
      <c r="G1473" s="55" t="s">
        <v>956</v>
      </c>
      <c r="H1473" s="55" t="s">
        <v>957</v>
      </c>
      <c r="I1473" s="55" t="s">
        <v>958</v>
      </c>
      <c r="J1473" s="55" t="s">
        <v>959</v>
      </c>
      <c r="K1473" s="55" t="s">
        <v>52</v>
      </c>
      <c r="L1473" s="55" t="s">
        <v>52</v>
      </c>
      <c r="M1473" s="55" t="n">
        <v>278746</v>
      </c>
      <c r="N1473" s="55" t="n">
        <v>192426</v>
      </c>
      <c r="O1473" s="55" t="n">
        <v>18984</v>
      </c>
      <c r="P1473" s="55" t="s">
        <v>319</v>
      </c>
      <c r="Q1473" s="55" t="n">
        <v>14973</v>
      </c>
      <c r="R1473" s="55" t="s">
        <v>319</v>
      </c>
      <c r="S1473" s="55" t="n">
        <v>14525</v>
      </c>
      <c r="T1473" s="55" t="s">
        <v>319</v>
      </c>
      <c r="U1473" s="55" t="n">
        <v>14677</v>
      </c>
      <c r="V1473" s="55" t="s">
        <v>319</v>
      </c>
      <c r="W1473" s="55" t="n">
        <v>15318</v>
      </c>
      <c r="X1473" s="55" t="s">
        <v>319</v>
      </c>
      <c r="Y1473" s="55" t="n">
        <v>11799</v>
      </c>
      <c r="Z1473" s="55" t="s">
        <v>319</v>
      </c>
      <c r="AA1473" s="55" t="n">
        <v>11794</v>
      </c>
      <c r="AB1473" s="55" t="s">
        <v>319</v>
      </c>
      <c r="AC1473" s="55" t="n">
        <v>14474</v>
      </c>
      <c r="AD1473" s="55" t="s">
        <v>319</v>
      </c>
      <c r="AE1473" s="55" t="n">
        <v>14750</v>
      </c>
      <c r="AF1473" s="55" t="s">
        <v>319</v>
      </c>
      <c r="AG1473" s="55" t="n">
        <v>13672</v>
      </c>
      <c r="AH1473" s="55" t="s">
        <v>319</v>
      </c>
      <c r="AI1473" s="55" t="n">
        <v>13672</v>
      </c>
      <c r="AJ1473" s="55" t="s">
        <v>609</v>
      </c>
      <c r="AK1473" s="55" t="n">
        <v>13255</v>
      </c>
      <c r="AL1473" s="55" t="s">
        <v>319</v>
      </c>
      <c r="AM1473" s="55" t="n">
        <v>171893</v>
      </c>
      <c r="AN1473" s="146"/>
    </row>
  </sheetData>
  <mergeCells count="2769">
    <mergeCell ref="A5:A9"/>
    <mergeCell ref="B5:B9"/>
    <mergeCell ref="C5:C9"/>
    <mergeCell ref="D5:D9"/>
    <mergeCell ref="E5:E9"/>
    <mergeCell ref="F5:F9"/>
    <mergeCell ref="G5:H6"/>
    <mergeCell ref="I5:J6"/>
    <mergeCell ref="K5:K9"/>
    <mergeCell ref="L5:L9"/>
    <mergeCell ref="M5:AM5"/>
    <mergeCell ref="AN5:AN10"/>
    <mergeCell ref="M6:M8"/>
    <mergeCell ref="N6:N8"/>
    <mergeCell ref="O6:AM6"/>
    <mergeCell ref="G7:G9"/>
    <mergeCell ref="H7:H9"/>
    <mergeCell ref="I7:I9"/>
    <mergeCell ref="J7:J9"/>
    <mergeCell ref="O7:P8"/>
    <mergeCell ref="Q7:R8"/>
    <mergeCell ref="S7:T8"/>
    <mergeCell ref="U7:V8"/>
    <mergeCell ref="W7:X8"/>
    <mergeCell ref="Y7:Z8"/>
    <mergeCell ref="AA7:AB8"/>
    <mergeCell ref="AC7:AD8"/>
    <mergeCell ref="AE7:AF8"/>
    <mergeCell ref="AG7:AH8"/>
    <mergeCell ref="AI7:AJ8"/>
    <mergeCell ref="AK7:AL8"/>
    <mergeCell ref="AM7:AM8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A39:A40"/>
    <mergeCell ref="B39:B40"/>
    <mergeCell ref="C39:C40"/>
    <mergeCell ref="D39:D40"/>
    <mergeCell ref="A41:A42"/>
    <mergeCell ref="B41:B42"/>
    <mergeCell ref="C41:C42"/>
    <mergeCell ref="D41:D42"/>
    <mergeCell ref="A43:A44"/>
    <mergeCell ref="B43:B44"/>
    <mergeCell ref="C43:C44"/>
    <mergeCell ref="D43:D44"/>
    <mergeCell ref="A45:A46"/>
    <mergeCell ref="B45:B46"/>
    <mergeCell ref="C45:C46"/>
    <mergeCell ref="D45:D46"/>
    <mergeCell ref="A47:A48"/>
    <mergeCell ref="B47:B48"/>
    <mergeCell ref="C47:C48"/>
    <mergeCell ref="D47:D48"/>
    <mergeCell ref="A49:A50"/>
    <mergeCell ref="B49:B50"/>
    <mergeCell ref="C49:C50"/>
    <mergeCell ref="D49:D50"/>
    <mergeCell ref="A51:A52"/>
    <mergeCell ref="B51:B52"/>
    <mergeCell ref="C51:C52"/>
    <mergeCell ref="D51:D52"/>
    <mergeCell ref="A53:A54"/>
    <mergeCell ref="B53:B54"/>
    <mergeCell ref="C53:C54"/>
    <mergeCell ref="D53:D54"/>
    <mergeCell ref="A55:A56"/>
    <mergeCell ref="B55:B56"/>
    <mergeCell ref="C55:C56"/>
    <mergeCell ref="D55:D56"/>
    <mergeCell ref="A57:A58"/>
    <mergeCell ref="B57:B58"/>
    <mergeCell ref="C57:C58"/>
    <mergeCell ref="D57:D58"/>
    <mergeCell ref="A59:A60"/>
    <mergeCell ref="B59:B60"/>
    <mergeCell ref="C59:C60"/>
    <mergeCell ref="D59:D60"/>
    <mergeCell ref="A61:A62"/>
    <mergeCell ref="B61:B62"/>
    <mergeCell ref="C61:C62"/>
    <mergeCell ref="D61:D62"/>
    <mergeCell ref="A63:A64"/>
    <mergeCell ref="B63:B64"/>
    <mergeCell ref="C63:C64"/>
    <mergeCell ref="D63:D64"/>
    <mergeCell ref="A65:A66"/>
    <mergeCell ref="B65:B66"/>
    <mergeCell ref="C65:C66"/>
    <mergeCell ref="D65:D66"/>
    <mergeCell ref="A67:A68"/>
    <mergeCell ref="B67:B68"/>
    <mergeCell ref="C67:C68"/>
    <mergeCell ref="D67:D68"/>
    <mergeCell ref="A69:A70"/>
    <mergeCell ref="B69:B70"/>
    <mergeCell ref="C69:C70"/>
    <mergeCell ref="D69:D70"/>
    <mergeCell ref="A71:A72"/>
    <mergeCell ref="B71:B72"/>
    <mergeCell ref="C71:C72"/>
    <mergeCell ref="D71:D72"/>
    <mergeCell ref="A73:A74"/>
    <mergeCell ref="B73:B74"/>
    <mergeCell ref="C73:C74"/>
    <mergeCell ref="D73:D74"/>
    <mergeCell ref="A75:A76"/>
    <mergeCell ref="B75:B76"/>
    <mergeCell ref="C75:C76"/>
    <mergeCell ref="D75:D76"/>
    <mergeCell ref="A77:A78"/>
    <mergeCell ref="B77:B78"/>
    <mergeCell ref="C77:C78"/>
    <mergeCell ref="D77:D78"/>
    <mergeCell ref="A79:A80"/>
    <mergeCell ref="B79:B80"/>
    <mergeCell ref="C79:C80"/>
    <mergeCell ref="D79:D80"/>
    <mergeCell ref="A81:A82"/>
    <mergeCell ref="B81:B82"/>
    <mergeCell ref="C81:C82"/>
    <mergeCell ref="D81:D82"/>
    <mergeCell ref="A83:A84"/>
    <mergeCell ref="B83:B84"/>
    <mergeCell ref="C83:C84"/>
    <mergeCell ref="D83:D84"/>
    <mergeCell ref="A85:A86"/>
    <mergeCell ref="B85:B86"/>
    <mergeCell ref="C85:C86"/>
    <mergeCell ref="D85:D86"/>
    <mergeCell ref="A87:A88"/>
    <mergeCell ref="B87:B88"/>
    <mergeCell ref="C87:C88"/>
    <mergeCell ref="D87:D88"/>
    <mergeCell ref="A89:A90"/>
    <mergeCell ref="B89:B90"/>
    <mergeCell ref="C89:C90"/>
    <mergeCell ref="D89:D90"/>
    <mergeCell ref="A91:A92"/>
    <mergeCell ref="B91:B92"/>
    <mergeCell ref="C91:C92"/>
    <mergeCell ref="D91:D92"/>
    <mergeCell ref="A93:A94"/>
    <mergeCell ref="B93:B94"/>
    <mergeCell ref="C93:C94"/>
    <mergeCell ref="D93:D94"/>
    <mergeCell ref="A95:A96"/>
    <mergeCell ref="B95:B96"/>
    <mergeCell ref="C95:C96"/>
    <mergeCell ref="D95:D96"/>
    <mergeCell ref="A97:A98"/>
    <mergeCell ref="B97:B98"/>
    <mergeCell ref="C97:C98"/>
    <mergeCell ref="D97:D98"/>
    <mergeCell ref="A99:A100"/>
    <mergeCell ref="B99:B100"/>
    <mergeCell ref="C99:C100"/>
    <mergeCell ref="D99:D100"/>
    <mergeCell ref="A101:A102"/>
    <mergeCell ref="B101:B102"/>
    <mergeCell ref="C101:C102"/>
    <mergeCell ref="D101:D102"/>
    <mergeCell ref="A103:A104"/>
    <mergeCell ref="B103:B104"/>
    <mergeCell ref="C103:C104"/>
    <mergeCell ref="D103:D104"/>
    <mergeCell ref="A105:A106"/>
    <mergeCell ref="B105:B106"/>
    <mergeCell ref="C105:C106"/>
    <mergeCell ref="D105:D106"/>
    <mergeCell ref="A107:A108"/>
    <mergeCell ref="B107:B108"/>
    <mergeCell ref="C107:C108"/>
    <mergeCell ref="D107:D108"/>
    <mergeCell ref="A109:A110"/>
    <mergeCell ref="B109:B110"/>
    <mergeCell ref="C109:C110"/>
    <mergeCell ref="D109:D110"/>
    <mergeCell ref="A111:A112"/>
    <mergeCell ref="B111:B112"/>
    <mergeCell ref="C111:C112"/>
    <mergeCell ref="D111:D112"/>
    <mergeCell ref="A113:A114"/>
    <mergeCell ref="B113:B114"/>
    <mergeCell ref="C113:C114"/>
    <mergeCell ref="D113:D114"/>
    <mergeCell ref="A115:A116"/>
    <mergeCell ref="B115:B116"/>
    <mergeCell ref="C115:C116"/>
    <mergeCell ref="D115:D116"/>
    <mergeCell ref="A117:A118"/>
    <mergeCell ref="B117:B118"/>
    <mergeCell ref="C117:C118"/>
    <mergeCell ref="D117:D118"/>
    <mergeCell ref="A119:A120"/>
    <mergeCell ref="B119:B120"/>
    <mergeCell ref="C119:C120"/>
    <mergeCell ref="D119:D120"/>
    <mergeCell ref="A121:A122"/>
    <mergeCell ref="B121:B122"/>
    <mergeCell ref="C121:C122"/>
    <mergeCell ref="D121:D122"/>
    <mergeCell ref="A123:A124"/>
    <mergeCell ref="B123:B124"/>
    <mergeCell ref="C123:C124"/>
    <mergeCell ref="D123:D124"/>
    <mergeCell ref="A125:A126"/>
    <mergeCell ref="B125:B126"/>
    <mergeCell ref="C125:C126"/>
    <mergeCell ref="D125:D126"/>
    <mergeCell ref="A127:A128"/>
    <mergeCell ref="B127:B128"/>
    <mergeCell ref="C127:C128"/>
    <mergeCell ref="D127:D128"/>
    <mergeCell ref="A129:A130"/>
    <mergeCell ref="B129:B130"/>
    <mergeCell ref="C129:C130"/>
    <mergeCell ref="D129:D130"/>
    <mergeCell ref="A131:A132"/>
    <mergeCell ref="B131:B132"/>
    <mergeCell ref="C131:C132"/>
    <mergeCell ref="D131:D132"/>
    <mergeCell ref="A133:A134"/>
    <mergeCell ref="B133:B134"/>
    <mergeCell ref="C133:C134"/>
    <mergeCell ref="D133:D134"/>
    <mergeCell ref="A135:A136"/>
    <mergeCell ref="B135:B136"/>
    <mergeCell ref="C135:C136"/>
    <mergeCell ref="D135:D136"/>
    <mergeCell ref="A137:A138"/>
    <mergeCell ref="B137:B138"/>
    <mergeCell ref="C137:C138"/>
    <mergeCell ref="D137:D138"/>
    <mergeCell ref="A139:A140"/>
    <mergeCell ref="B139:B140"/>
    <mergeCell ref="C139:C140"/>
    <mergeCell ref="D139:D140"/>
    <mergeCell ref="A141:A142"/>
    <mergeCell ref="B141:B142"/>
    <mergeCell ref="C141:C142"/>
    <mergeCell ref="D141:D142"/>
    <mergeCell ref="A143:A144"/>
    <mergeCell ref="B143:B144"/>
    <mergeCell ref="C143:C144"/>
    <mergeCell ref="D143:D144"/>
    <mergeCell ref="A145:A146"/>
    <mergeCell ref="B145:B146"/>
    <mergeCell ref="C145:C146"/>
    <mergeCell ref="D145:D146"/>
    <mergeCell ref="A147:A148"/>
    <mergeCell ref="B147:B148"/>
    <mergeCell ref="C147:C148"/>
    <mergeCell ref="D147:D148"/>
    <mergeCell ref="A149:A150"/>
    <mergeCell ref="B149:B150"/>
    <mergeCell ref="C149:C150"/>
    <mergeCell ref="D149:D150"/>
    <mergeCell ref="A151:A152"/>
    <mergeCell ref="B151:B152"/>
    <mergeCell ref="C151:C152"/>
    <mergeCell ref="D151:D152"/>
    <mergeCell ref="A153:A154"/>
    <mergeCell ref="B153:B154"/>
    <mergeCell ref="C153:C154"/>
    <mergeCell ref="D153:D154"/>
    <mergeCell ref="A155:A156"/>
    <mergeCell ref="B155:B156"/>
    <mergeCell ref="C155:C156"/>
    <mergeCell ref="D155:D156"/>
    <mergeCell ref="A157:A158"/>
    <mergeCell ref="B157:B158"/>
    <mergeCell ref="C157:C158"/>
    <mergeCell ref="D157:D158"/>
    <mergeCell ref="A159:A160"/>
    <mergeCell ref="B159:B160"/>
    <mergeCell ref="C159:C160"/>
    <mergeCell ref="D159:D160"/>
    <mergeCell ref="A161:A162"/>
    <mergeCell ref="B161:B162"/>
    <mergeCell ref="C161:C162"/>
    <mergeCell ref="D161:D162"/>
    <mergeCell ref="A163:A164"/>
    <mergeCell ref="B163:B164"/>
    <mergeCell ref="C163:C164"/>
    <mergeCell ref="D163:D164"/>
    <mergeCell ref="A165:A166"/>
    <mergeCell ref="B165:B166"/>
    <mergeCell ref="C165:C166"/>
    <mergeCell ref="D165:D166"/>
    <mergeCell ref="A167:A168"/>
    <mergeCell ref="B167:B168"/>
    <mergeCell ref="C167:C168"/>
    <mergeCell ref="D167:D168"/>
    <mergeCell ref="A169:A170"/>
    <mergeCell ref="B169:B170"/>
    <mergeCell ref="C169:C170"/>
    <mergeCell ref="D169:D170"/>
    <mergeCell ref="A171:A172"/>
    <mergeCell ref="B171:B172"/>
    <mergeCell ref="C171:C172"/>
    <mergeCell ref="D171:D172"/>
    <mergeCell ref="A173:A174"/>
    <mergeCell ref="B173:B174"/>
    <mergeCell ref="C173:C174"/>
    <mergeCell ref="D173:D174"/>
    <mergeCell ref="A175:A176"/>
    <mergeCell ref="B175:B176"/>
    <mergeCell ref="C175:C176"/>
    <mergeCell ref="D175:D176"/>
    <mergeCell ref="A177:A178"/>
    <mergeCell ref="B177:B178"/>
    <mergeCell ref="C177:C178"/>
    <mergeCell ref="D177:D178"/>
    <mergeCell ref="A179:A180"/>
    <mergeCell ref="B179:B180"/>
    <mergeCell ref="C179:C180"/>
    <mergeCell ref="D179:D180"/>
    <mergeCell ref="A181:A182"/>
    <mergeCell ref="B181:B182"/>
    <mergeCell ref="C181:C182"/>
    <mergeCell ref="D181:D182"/>
    <mergeCell ref="A183:A184"/>
    <mergeCell ref="B183:B184"/>
    <mergeCell ref="C183:C184"/>
    <mergeCell ref="D183:D184"/>
    <mergeCell ref="A185:A186"/>
    <mergeCell ref="B185:B186"/>
    <mergeCell ref="C185:C186"/>
    <mergeCell ref="D185:D186"/>
    <mergeCell ref="A187:A188"/>
    <mergeCell ref="B187:B188"/>
    <mergeCell ref="C187:C188"/>
    <mergeCell ref="D187:D188"/>
    <mergeCell ref="A189:A190"/>
    <mergeCell ref="B189:B190"/>
    <mergeCell ref="C189:C190"/>
    <mergeCell ref="D189:D190"/>
    <mergeCell ref="A191:A192"/>
    <mergeCell ref="B191:B192"/>
    <mergeCell ref="C191:C192"/>
    <mergeCell ref="D191:D192"/>
    <mergeCell ref="K191:K192"/>
    <mergeCell ref="L191:L192"/>
    <mergeCell ref="A193:A194"/>
    <mergeCell ref="B193:B194"/>
    <mergeCell ref="C193:C194"/>
    <mergeCell ref="D193:D194"/>
    <mergeCell ref="K193:K194"/>
    <mergeCell ref="L193:L194"/>
    <mergeCell ref="A195:A196"/>
    <mergeCell ref="B195:B196"/>
    <mergeCell ref="C195:C196"/>
    <mergeCell ref="D195:D196"/>
    <mergeCell ref="K195:K196"/>
    <mergeCell ref="L195:L196"/>
    <mergeCell ref="A197:A200"/>
    <mergeCell ref="B197:B200"/>
    <mergeCell ref="C197:C200"/>
    <mergeCell ref="D197:D200"/>
    <mergeCell ref="K197:K200"/>
    <mergeCell ref="L197:L200"/>
    <mergeCell ref="A201:A203"/>
    <mergeCell ref="B201:B203"/>
    <mergeCell ref="C201:C203"/>
    <mergeCell ref="D201:D203"/>
    <mergeCell ref="K201:K203"/>
    <mergeCell ref="L201:L203"/>
    <mergeCell ref="A204:A206"/>
    <mergeCell ref="B204:B206"/>
    <mergeCell ref="C204:C206"/>
    <mergeCell ref="D204:D206"/>
    <mergeCell ref="K204:K206"/>
    <mergeCell ref="L204:L206"/>
    <mergeCell ref="A207:A209"/>
    <mergeCell ref="B207:B209"/>
    <mergeCell ref="C207:C209"/>
    <mergeCell ref="D207:D209"/>
    <mergeCell ref="K207:K209"/>
    <mergeCell ref="L207:L209"/>
    <mergeCell ref="A210:A211"/>
    <mergeCell ref="B210:B211"/>
    <mergeCell ref="C210:C211"/>
    <mergeCell ref="D210:D211"/>
    <mergeCell ref="K210:K211"/>
    <mergeCell ref="L210:L211"/>
    <mergeCell ref="A212:A215"/>
    <mergeCell ref="B212:B215"/>
    <mergeCell ref="C212:C215"/>
    <mergeCell ref="D212:D215"/>
    <mergeCell ref="K212:K215"/>
    <mergeCell ref="L212:L215"/>
    <mergeCell ref="A216:A219"/>
    <mergeCell ref="B216:B219"/>
    <mergeCell ref="C216:C219"/>
    <mergeCell ref="D216:D219"/>
    <mergeCell ref="K216:K219"/>
    <mergeCell ref="L216:L219"/>
    <mergeCell ref="A220:A222"/>
    <mergeCell ref="B220:B222"/>
    <mergeCell ref="C220:C222"/>
    <mergeCell ref="D220:D222"/>
    <mergeCell ref="K220:K222"/>
    <mergeCell ref="L220:L222"/>
    <mergeCell ref="A223:A225"/>
    <mergeCell ref="B223:B225"/>
    <mergeCell ref="C223:C225"/>
    <mergeCell ref="D223:D225"/>
    <mergeCell ref="K223:K225"/>
    <mergeCell ref="L223:L225"/>
    <mergeCell ref="A226:A228"/>
    <mergeCell ref="B226:B228"/>
    <mergeCell ref="C226:C228"/>
    <mergeCell ref="D226:D228"/>
    <mergeCell ref="K226:K228"/>
    <mergeCell ref="L226:L228"/>
    <mergeCell ref="A229:A231"/>
    <mergeCell ref="B229:B231"/>
    <mergeCell ref="C229:C231"/>
    <mergeCell ref="D229:D231"/>
    <mergeCell ref="K229:K231"/>
    <mergeCell ref="L229:L231"/>
    <mergeCell ref="A232:A234"/>
    <mergeCell ref="B232:B234"/>
    <mergeCell ref="C232:C234"/>
    <mergeCell ref="D232:D234"/>
    <mergeCell ref="K232:K234"/>
    <mergeCell ref="L232:L234"/>
    <mergeCell ref="A235:A237"/>
    <mergeCell ref="B235:B237"/>
    <mergeCell ref="C235:C237"/>
    <mergeCell ref="D235:D237"/>
    <mergeCell ref="K235:K237"/>
    <mergeCell ref="L235:L237"/>
    <mergeCell ref="A238:A239"/>
    <mergeCell ref="B238:B239"/>
    <mergeCell ref="C238:C239"/>
    <mergeCell ref="D238:D239"/>
    <mergeCell ref="K238:K239"/>
    <mergeCell ref="L238:L239"/>
    <mergeCell ref="A240:A242"/>
    <mergeCell ref="B240:B242"/>
    <mergeCell ref="C240:C242"/>
    <mergeCell ref="D240:D242"/>
    <mergeCell ref="A243:A244"/>
    <mergeCell ref="B243:B244"/>
    <mergeCell ref="C243:C244"/>
    <mergeCell ref="D243:D244"/>
    <mergeCell ref="K243:K244"/>
    <mergeCell ref="L243:L244"/>
    <mergeCell ref="A245:A246"/>
    <mergeCell ref="B245:B246"/>
    <mergeCell ref="C245:C246"/>
    <mergeCell ref="D245:D246"/>
    <mergeCell ref="K245:K246"/>
    <mergeCell ref="L245:L246"/>
    <mergeCell ref="A247:A248"/>
    <mergeCell ref="B247:B248"/>
    <mergeCell ref="C247:C248"/>
    <mergeCell ref="D247:D248"/>
    <mergeCell ref="K247:K248"/>
    <mergeCell ref="L247:L248"/>
    <mergeCell ref="A249:A250"/>
    <mergeCell ref="B249:B250"/>
    <mergeCell ref="C249:C250"/>
    <mergeCell ref="D249:D250"/>
    <mergeCell ref="K249:K250"/>
    <mergeCell ref="L249:L250"/>
    <mergeCell ref="A251:A252"/>
    <mergeCell ref="B251:B252"/>
    <mergeCell ref="C251:C252"/>
    <mergeCell ref="D251:D252"/>
    <mergeCell ref="K251:K252"/>
    <mergeCell ref="L251:L252"/>
    <mergeCell ref="A253:A254"/>
    <mergeCell ref="B253:B254"/>
    <mergeCell ref="C253:C254"/>
    <mergeCell ref="D253:D254"/>
    <mergeCell ref="K253:K254"/>
    <mergeCell ref="L253:L254"/>
    <mergeCell ref="A255:A257"/>
    <mergeCell ref="B255:B257"/>
    <mergeCell ref="C255:C257"/>
    <mergeCell ref="D255:D257"/>
    <mergeCell ref="K255:K257"/>
    <mergeCell ref="L255:L257"/>
    <mergeCell ref="A258:A260"/>
    <mergeCell ref="B258:B260"/>
    <mergeCell ref="C258:C260"/>
    <mergeCell ref="D258:D260"/>
    <mergeCell ref="K258:K260"/>
    <mergeCell ref="L258:L260"/>
    <mergeCell ref="A261:A263"/>
    <mergeCell ref="B261:B263"/>
    <mergeCell ref="C261:C263"/>
    <mergeCell ref="D261:D263"/>
    <mergeCell ref="K261:K263"/>
    <mergeCell ref="L261:L263"/>
    <mergeCell ref="A264:A266"/>
    <mergeCell ref="B264:B266"/>
    <mergeCell ref="C264:C266"/>
    <mergeCell ref="D264:D266"/>
    <mergeCell ref="K264:K266"/>
    <mergeCell ref="L264:L266"/>
    <mergeCell ref="A267:A269"/>
    <mergeCell ref="B267:B269"/>
    <mergeCell ref="C267:C269"/>
    <mergeCell ref="D267:D269"/>
    <mergeCell ref="K267:K269"/>
    <mergeCell ref="L267:L269"/>
    <mergeCell ref="A270:A272"/>
    <mergeCell ref="B270:B272"/>
    <mergeCell ref="C270:C272"/>
    <mergeCell ref="D270:D272"/>
    <mergeCell ref="K270:K272"/>
    <mergeCell ref="L270:L272"/>
    <mergeCell ref="A273:A275"/>
    <mergeCell ref="B273:B275"/>
    <mergeCell ref="C273:C275"/>
    <mergeCell ref="D273:D275"/>
    <mergeCell ref="K273:K275"/>
    <mergeCell ref="L273:L275"/>
    <mergeCell ref="A276:A278"/>
    <mergeCell ref="B276:B278"/>
    <mergeCell ref="C276:C278"/>
    <mergeCell ref="D276:D278"/>
    <mergeCell ref="K276:K278"/>
    <mergeCell ref="L276:L278"/>
    <mergeCell ref="A279:A282"/>
    <mergeCell ref="B279:B282"/>
    <mergeCell ref="C279:C282"/>
    <mergeCell ref="D279:D282"/>
    <mergeCell ref="K279:K282"/>
    <mergeCell ref="L279:L282"/>
    <mergeCell ref="A316:A317"/>
    <mergeCell ref="B316:B317"/>
    <mergeCell ref="C316:C317"/>
    <mergeCell ref="D316:D317"/>
    <mergeCell ref="A320:A321"/>
    <mergeCell ref="B320:B321"/>
    <mergeCell ref="C320:C321"/>
    <mergeCell ref="D320:D321"/>
    <mergeCell ref="A324:A325"/>
    <mergeCell ref="B324:B325"/>
    <mergeCell ref="C324:C325"/>
    <mergeCell ref="D324:D325"/>
    <mergeCell ref="A334:A335"/>
    <mergeCell ref="B334:B335"/>
    <mergeCell ref="C334:C335"/>
    <mergeCell ref="D334:D335"/>
    <mergeCell ref="A339:A340"/>
    <mergeCell ref="B339:B340"/>
    <mergeCell ref="C339:C340"/>
    <mergeCell ref="D339:D340"/>
    <mergeCell ref="A373:A374"/>
    <mergeCell ref="B373:B374"/>
    <mergeCell ref="C373:C374"/>
    <mergeCell ref="D373:D374"/>
    <mergeCell ref="A375:A376"/>
    <mergeCell ref="B375:B376"/>
    <mergeCell ref="C375:C376"/>
    <mergeCell ref="D375:D376"/>
    <mergeCell ref="A381:A382"/>
    <mergeCell ref="B381:B382"/>
    <mergeCell ref="C381:C382"/>
    <mergeCell ref="D381:D382"/>
    <mergeCell ref="A385:A386"/>
    <mergeCell ref="B385:B386"/>
    <mergeCell ref="C385:C386"/>
    <mergeCell ref="D385:D386"/>
    <mergeCell ref="A388:A389"/>
    <mergeCell ref="B388:B389"/>
    <mergeCell ref="C388:C389"/>
    <mergeCell ref="D388:D389"/>
    <mergeCell ref="A390:A391"/>
    <mergeCell ref="B390:B391"/>
    <mergeCell ref="C390:C391"/>
    <mergeCell ref="D390:D391"/>
    <mergeCell ref="A392:A393"/>
    <mergeCell ref="B392:B393"/>
    <mergeCell ref="C392:C393"/>
    <mergeCell ref="D392:D393"/>
    <mergeCell ref="A395:A396"/>
    <mergeCell ref="B395:B396"/>
    <mergeCell ref="C395:C396"/>
    <mergeCell ref="D395:D396"/>
    <mergeCell ref="A411:A412"/>
    <mergeCell ref="B411:B412"/>
    <mergeCell ref="C411:C412"/>
    <mergeCell ref="D411:D412"/>
    <mergeCell ref="A413:A414"/>
    <mergeCell ref="B413:B414"/>
    <mergeCell ref="C413:C414"/>
    <mergeCell ref="D413:D414"/>
    <mergeCell ref="A415:A416"/>
    <mergeCell ref="B415:B416"/>
    <mergeCell ref="C415:C416"/>
    <mergeCell ref="D415:D416"/>
    <mergeCell ref="A418:A419"/>
    <mergeCell ref="B418:B419"/>
    <mergeCell ref="C418:C419"/>
    <mergeCell ref="D418:D419"/>
    <mergeCell ref="A421:A422"/>
    <mergeCell ref="B421:B422"/>
    <mergeCell ref="C421:C422"/>
    <mergeCell ref="D421:D422"/>
    <mergeCell ref="A424:A425"/>
    <mergeCell ref="B424:B425"/>
    <mergeCell ref="C424:C425"/>
    <mergeCell ref="D424:D425"/>
    <mergeCell ref="A426:A427"/>
    <mergeCell ref="B426:B427"/>
    <mergeCell ref="C426:C427"/>
    <mergeCell ref="D426:D427"/>
    <mergeCell ref="A428:A429"/>
    <mergeCell ref="B428:B429"/>
    <mergeCell ref="C428:C429"/>
    <mergeCell ref="D428:D429"/>
    <mergeCell ref="A439:A440"/>
    <mergeCell ref="B439:B440"/>
    <mergeCell ref="C439:C440"/>
    <mergeCell ref="D439:D440"/>
    <mergeCell ref="A442:A443"/>
    <mergeCell ref="B442:B443"/>
    <mergeCell ref="C442:C443"/>
    <mergeCell ref="D442:D443"/>
    <mergeCell ref="A444:A445"/>
    <mergeCell ref="B444:B445"/>
    <mergeCell ref="C444:C445"/>
    <mergeCell ref="D444:D445"/>
    <mergeCell ref="A447:A448"/>
    <mergeCell ref="B447:B448"/>
    <mergeCell ref="C447:C448"/>
    <mergeCell ref="D447:D448"/>
    <mergeCell ref="A449:A450"/>
    <mergeCell ref="B449:B450"/>
    <mergeCell ref="C449:C450"/>
    <mergeCell ref="D449:D450"/>
    <mergeCell ref="A452:A453"/>
    <mergeCell ref="B452:B453"/>
    <mergeCell ref="C452:C453"/>
    <mergeCell ref="D452:D453"/>
    <mergeCell ref="A454:A455"/>
    <mergeCell ref="B454:B455"/>
    <mergeCell ref="C454:C455"/>
    <mergeCell ref="D454:D455"/>
    <mergeCell ref="A456:A457"/>
    <mergeCell ref="B456:B457"/>
    <mergeCell ref="C456:C457"/>
    <mergeCell ref="D456:D457"/>
    <mergeCell ref="A458:A459"/>
    <mergeCell ref="B458:B459"/>
    <mergeCell ref="C458:C459"/>
    <mergeCell ref="D458:D459"/>
    <mergeCell ref="A460:A461"/>
    <mergeCell ref="B460:B461"/>
    <mergeCell ref="C460:C461"/>
    <mergeCell ref="D460:D461"/>
    <mergeCell ref="A462:A463"/>
    <mergeCell ref="B462:B463"/>
    <mergeCell ref="C462:C463"/>
    <mergeCell ref="D462:D463"/>
    <mergeCell ref="A464:A465"/>
    <mergeCell ref="B464:B465"/>
    <mergeCell ref="C464:C465"/>
    <mergeCell ref="D464:D465"/>
    <mergeCell ref="A466:A467"/>
    <mergeCell ref="B466:B467"/>
    <mergeCell ref="C466:C467"/>
    <mergeCell ref="D466:D467"/>
    <mergeCell ref="A468:A469"/>
    <mergeCell ref="B468:B469"/>
    <mergeCell ref="C468:C469"/>
    <mergeCell ref="D468:D469"/>
    <mergeCell ref="A470:A471"/>
    <mergeCell ref="B470:B471"/>
    <mergeCell ref="C470:C471"/>
    <mergeCell ref="D470:D471"/>
    <mergeCell ref="A472:A473"/>
    <mergeCell ref="B472:B473"/>
    <mergeCell ref="C472:C473"/>
    <mergeCell ref="D472:D473"/>
    <mergeCell ref="A474:A475"/>
    <mergeCell ref="B474:B475"/>
    <mergeCell ref="C474:C475"/>
    <mergeCell ref="D474:D475"/>
    <mergeCell ref="A476:A477"/>
    <mergeCell ref="B476:B477"/>
    <mergeCell ref="C476:C477"/>
    <mergeCell ref="D476:D477"/>
    <mergeCell ref="A478:A479"/>
    <mergeCell ref="B478:B479"/>
    <mergeCell ref="C478:C479"/>
    <mergeCell ref="D478:D479"/>
    <mergeCell ref="A480:A481"/>
    <mergeCell ref="B480:B481"/>
    <mergeCell ref="C480:C481"/>
    <mergeCell ref="D480:D481"/>
    <mergeCell ref="A482:A483"/>
    <mergeCell ref="B482:B483"/>
    <mergeCell ref="C482:C483"/>
    <mergeCell ref="D482:D483"/>
    <mergeCell ref="A484:A485"/>
    <mergeCell ref="B484:B485"/>
    <mergeCell ref="C484:C485"/>
    <mergeCell ref="D484:D485"/>
    <mergeCell ref="A486:A487"/>
    <mergeCell ref="B486:B487"/>
    <mergeCell ref="C486:C487"/>
    <mergeCell ref="D486:D487"/>
    <mergeCell ref="A488:A489"/>
    <mergeCell ref="B488:B489"/>
    <mergeCell ref="C488:C489"/>
    <mergeCell ref="D488:D489"/>
    <mergeCell ref="A490:A491"/>
    <mergeCell ref="B490:B491"/>
    <mergeCell ref="C490:C491"/>
    <mergeCell ref="D490:D491"/>
    <mergeCell ref="A492:A493"/>
    <mergeCell ref="B492:B493"/>
    <mergeCell ref="C492:C493"/>
    <mergeCell ref="D492:D493"/>
    <mergeCell ref="A494:A495"/>
    <mergeCell ref="B494:B495"/>
    <mergeCell ref="C494:C495"/>
    <mergeCell ref="D494:D495"/>
    <mergeCell ref="A496:A497"/>
    <mergeCell ref="B496:B497"/>
    <mergeCell ref="C496:C497"/>
    <mergeCell ref="D496:D497"/>
    <mergeCell ref="A498:A499"/>
    <mergeCell ref="B498:B499"/>
    <mergeCell ref="C498:C499"/>
    <mergeCell ref="D498:D499"/>
    <mergeCell ref="A500:A501"/>
    <mergeCell ref="B500:B501"/>
    <mergeCell ref="C500:C501"/>
    <mergeCell ref="D500:D501"/>
    <mergeCell ref="A502:A503"/>
    <mergeCell ref="B502:B503"/>
    <mergeCell ref="C502:C503"/>
    <mergeCell ref="D502:D503"/>
    <mergeCell ref="A504:A505"/>
    <mergeCell ref="B504:B505"/>
    <mergeCell ref="C504:C505"/>
    <mergeCell ref="D504:D505"/>
    <mergeCell ref="A506:A507"/>
    <mergeCell ref="B506:B507"/>
    <mergeCell ref="C506:C507"/>
    <mergeCell ref="D506:D507"/>
    <mergeCell ref="A508:A509"/>
    <mergeCell ref="B508:B509"/>
    <mergeCell ref="C508:C509"/>
    <mergeCell ref="D508:D509"/>
    <mergeCell ref="A510:A511"/>
    <mergeCell ref="B510:B511"/>
    <mergeCell ref="C510:C511"/>
    <mergeCell ref="D510:D511"/>
    <mergeCell ref="A512:A513"/>
    <mergeCell ref="B512:B513"/>
    <mergeCell ref="C512:C513"/>
    <mergeCell ref="D512:D513"/>
    <mergeCell ref="A514:A515"/>
    <mergeCell ref="B514:B515"/>
    <mergeCell ref="C514:C515"/>
    <mergeCell ref="D514:D515"/>
    <mergeCell ref="A516:A517"/>
    <mergeCell ref="B516:B517"/>
    <mergeCell ref="C516:C517"/>
    <mergeCell ref="D516:D517"/>
    <mergeCell ref="A518:A519"/>
    <mergeCell ref="B518:B519"/>
    <mergeCell ref="C518:C519"/>
    <mergeCell ref="D518:D519"/>
    <mergeCell ref="A520:A521"/>
    <mergeCell ref="B520:B521"/>
    <mergeCell ref="C520:C521"/>
    <mergeCell ref="D520:D521"/>
    <mergeCell ref="A522:A523"/>
    <mergeCell ref="B522:B523"/>
    <mergeCell ref="C522:C523"/>
    <mergeCell ref="D522:D523"/>
    <mergeCell ref="A524:A525"/>
    <mergeCell ref="B524:B525"/>
    <mergeCell ref="C524:C525"/>
    <mergeCell ref="D524:D525"/>
    <mergeCell ref="A526:A527"/>
    <mergeCell ref="B526:B527"/>
    <mergeCell ref="C526:C527"/>
    <mergeCell ref="D526:D527"/>
    <mergeCell ref="A528:A529"/>
    <mergeCell ref="B528:B529"/>
    <mergeCell ref="C528:C529"/>
    <mergeCell ref="D528:D529"/>
    <mergeCell ref="A530:A531"/>
    <mergeCell ref="B530:B531"/>
    <mergeCell ref="C530:C531"/>
    <mergeCell ref="D530:D531"/>
    <mergeCell ref="A532:A533"/>
    <mergeCell ref="B532:B533"/>
    <mergeCell ref="C532:C533"/>
    <mergeCell ref="D532:D533"/>
    <mergeCell ref="A534:A535"/>
    <mergeCell ref="B534:B535"/>
    <mergeCell ref="C534:C535"/>
    <mergeCell ref="D534:D535"/>
    <mergeCell ref="A536:A537"/>
    <mergeCell ref="B536:B537"/>
    <mergeCell ref="C536:C537"/>
    <mergeCell ref="D536:D537"/>
    <mergeCell ref="A538:A539"/>
    <mergeCell ref="B538:B539"/>
    <mergeCell ref="C538:C539"/>
    <mergeCell ref="D538:D539"/>
    <mergeCell ref="A540:A541"/>
    <mergeCell ref="B540:B541"/>
    <mergeCell ref="C540:C541"/>
    <mergeCell ref="D540:D541"/>
    <mergeCell ref="A542:A543"/>
    <mergeCell ref="B542:B543"/>
    <mergeCell ref="C542:C543"/>
    <mergeCell ref="D542:D543"/>
    <mergeCell ref="A544:A545"/>
    <mergeCell ref="B544:B545"/>
    <mergeCell ref="C544:C545"/>
    <mergeCell ref="D544:D545"/>
    <mergeCell ref="A546:A547"/>
    <mergeCell ref="B546:B547"/>
    <mergeCell ref="C546:C547"/>
    <mergeCell ref="D546:D547"/>
    <mergeCell ref="A548:A549"/>
    <mergeCell ref="B548:B549"/>
    <mergeCell ref="C548:C549"/>
    <mergeCell ref="D548:D549"/>
    <mergeCell ref="A550:A551"/>
    <mergeCell ref="B550:B551"/>
    <mergeCell ref="C550:C551"/>
    <mergeCell ref="D550:D551"/>
    <mergeCell ref="A552:A553"/>
    <mergeCell ref="B552:B553"/>
    <mergeCell ref="C552:C553"/>
    <mergeCell ref="D552:D553"/>
    <mergeCell ref="A554:A555"/>
    <mergeCell ref="B554:B555"/>
    <mergeCell ref="C554:C555"/>
    <mergeCell ref="D554:D555"/>
    <mergeCell ref="A556:A557"/>
    <mergeCell ref="B556:B557"/>
    <mergeCell ref="C556:C557"/>
    <mergeCell ref="D556:D557"/>
    <mergeCell ref="A558:A559"/>
    <mergeCell ref="B558:B559"/>
    <mergeCell ref="C558:C559"/>
    <mergeCell ref="D558:D559"/>
    <mergeCell ref="A560:A561"/>
    <mergeCell ref="B560:B561"/>
    <mergeCell ref="C560:C561"/>
    <mergeCell ref="D560:D561"/>
    <mergeCell ref="A562:A563"/>
    <mergeCell ref="B562:B563"/>
    <mergeCell ref="C562:C563"/>
    <mergeCell ref="D562:D563"/>
    <mergeCell ref="A564:A565"/>
    <mergeCell ref="B564:B565"/>
    <mergeCell ref="C564:C565"/>
    <mergeCell ref="D564:D565"/>
    <mergeCell ref="A566:A567"/>
    <mergeCell ref="B566:B567"/>
    <mergeCell ref="C566:C567"/>
    <mergeCell ref="D566:D567"/>
    <mergeCell ref="A568:A569"/>
    <mergeCell ref="B568:B569"/>
    <mergeCell ref="C568:C569"/>
    <mergeCell ref="D568:D569"/>
    <mergeCell ref="A573:A574"/>
    <mergeCell ref="B573:B574"/>
    <mergeCell ref="C573:C574"/>
    <mergeCell ref="D573:D574"/>
    <mergeCell ref="A575:A576"/>
    <mergeCell ref="B575:B576"/>
    <mergeCell ref="C575:C576"/>
    <mergeCell ref="D575:D576"/>
    <mergeCell ref="A577:A578"/>
    <mergeCell ref="B577:B578"/>
    <mergeCell ref="C577:C578"/>
    <mergeCell ref="D577:D578"/>
    <mergeCell ref="A579:A580"/>
    <mergeCell ref="B579:B580"/>
    <mergeCell ref="C579:C580"/>
    <mergeCell ref="D579:D580"/>
    <mergeCell ref="A581:A582"/>
    <mergeCell ref="B581:B582"/>
    <mergeCell ref="C581:C582"/>
    <mergeCell ref="D581:D582"/>
    <mergeCell ref="A583:A584"/>
    <mergeCell ref="B583:B584"/>
    <mergeCell ref="C583:C584"/>
    <mergeCell ref="D583:D584"/>
    <mergeCell ref="A585:A586"/>
    <mergeCell ref="B585:B586"/>
    <mergeCell ref="C585:C586"/>
    <mergeCell ref="D585:D586"/>
    <mergeCell ref="A587:A588"/>
    <mergeCell ref="B587:B588"/>
    <mergeCell ref="C587:C588"/>
    <mergeCell ref="D587:D588"/>
    <mergeCell ref="A589:A590"/>
    <mergeCell ref="B589:B590"/>
    <mergeCell ref="C589:C590"/>
    <mergeCell ref="D589:D590"/>
    <mergeCell ref="A591:A592"/>
    <mergeCell ref="B591:B592"/>
    <mergeCell ref="C591:C592"/>
    <mergeCell ref="D591:D592"/>
    <mergeCell ref="A593:A594"/>
    <mergeCell ref="B593:B594"/>
    <mergeCell ref="C593:C594"/>
    <mergeCell ref="D593:D594"/>
    <mergeCell ref="A595:A596"/>
    <mergeCell ref="B595:B596"/>
    <mergeCell ref="C595:C596"/>
    <mergeCell ref="D595:D596"/>
    <mergeCell ref="A597:A598"/>
    <mergeCell ref="B597:B598"/>
    <mergeCell ref="C597:C598"/>
    <mergeCell ref="D597:D598"/>
    <mergeCell ref="A599:A600"/>
    <mergeCell ref="B599:B600"/>
    <mergeCell ref="C599:C600"/>
    <mergeCell ref="D599:D600"/>
    <mergeCell ref="A601:A602"/>
    <mergeCell ref="B601:B602"/>
    <mergeCell ref="C601:C602"/>
    <mergeCell ref="D601:D602"/>
    <mergeCell ref="A603:A604"/>
    <mergeCell ref="B603:B604"/>
    <mergeCell ref="C603:C604"/>
    <mergeCell ref="D603:D604"/>
    <mergeCell ref="A605:A606"/>
    <mergeCell ref="B605:B606"/>
    <mergeCell ref="C605:C606"/>
    <mergeCell ref="D605:D606"/>
    <mergeCell ref="A607:A608"/>
    <mergeCell ref="B607:B608"/>
    <mergeCell ref="C607:C608"/>
    <mergeCell ref="D607:D608"/>
    <mergeCell ref="A609:A610"/>
    <mergeCell ref="B609:B610"/>
    <mergeCell ref="C609:C610"/>
    <mergeCell ref="D609:D610"/>
    <mergeCell ref="A611:A612"/>
    <mergeCell ref="B611:B612"/>
    <mergeCell ref="C611:C612"/>
    <mergeCell ref="D611:D612"/>
    <mergeCell ref="A613:A614"/>
    <mergeCell ref="B613:B614"/>
    <mergeCell ref="C613:C614"/>
    <mergeCell ref="D613:D614"/>
    <mergeCell ref="A615:A616"/>
    <mergeCell ref="B615:B616"/>
    <mergeCell ref="C615:C616"/>
    <mergeCell ref="D615:D616"/>
    <mergeCell ref="A617:A618"/>
    <mergeCell ref="B617:B618"/>
    <mergeCell ref="C617:C618"/>
    <mergeCell ref="D617:D618"/>
    <mergeCell ref="A619:A620"/>
    <mergeCell ref="B619:B620"/>
    <mergeCell ref="C619:C620"/>
    <mergeCell ref="D619:D620"/>
    <mergeCell ref="A621:A622"/>
    <mergeCell ref="B621:B622"/>
    <mergeCell ref="C621:C622"/>
    <mergeCell ref="D621:D622"/>
    <mergeCell ref="A623:A624"/>
    <mergeCell ref="B623:B624"/>
    <mergeCell ref="C623:C624"/>
    <mergeCell ref="D623:D624"/>
    <mergeCell ref="A625:A626"/>
    <mergeCell ref="B625:B626"/>
    <mergeCell ref="C625:C626"/>
    <mergeCell ref="D625:D626"/>
    <mergeCell ref="A627:A628"/>
    <mergeCell ref="B627:B628"/>
    <mergeCell ref="C627:C628"/>
    <mergeCell ref="D627:D628"/>
    <mergeCell ref="A629:A630"/>
    <mergeCell ref="B629:B630"/>
    <mergeCell ref="C629:C630"/>
    <mergeCell ref="D629:D630"/>
    <mergeCell ref="A631:A632"/>
    <mergeCell ref="B631:B632"/>
    <mergeCell ref="C631:C632"/>
    <mergeCell ref="D631:D632"/>
    <mergeCell ref="A633:A634"/>
    <mergeCell ref="B633:B634"/>
    <mergeCell ref="C633:C634"/>
    <mergeCell ref="D633:D634"/>
    <mergeCell ref="A635:A636"/>
    <mergeCell ref="B635:B636"/>
    <mergeCell ref="C635:C636"/>
    <mergeCell ref="D635:D636"/>
    <mergeCell ref="A637:A638"/>
    <mergeCell ref="B637:B638"/>
    <mergeCell ref="C637:C638"/>
    <mergeCell ref="D637:D638"/>
    <mergeCell ref="A639:A640"/>
    <mergeCell ref="B639:B640"/>
    <mergeCell ref="C639:C640"/>
    <mergeCell ref="D639:D640"/>
    <mergeCell ref="A641:A642"/>
    <mergeCell ref="B641:B642"/>
    <mergeCell ref="C641:C642"/>
    <mergeCell ref="D641:D642"/>
    <mergeCell ref="A643:A644"/>
    <mergeCell ref="B643:B644"/>
    <mergeCell ref="C643:C644"/>
    <mergeCell ref="D643:D644"/>
    <mergeCell ref="A645:A646"/>
    <mergeCell ref="B645:B646"/>
    <mergeCell ref="C645:C646"/>
    <mergeCell ref="D645:D646"/>
    <mergeCell ref="A647:A648"/>
    <mergeCell ref="B647:B648"/>
    <mergeCell ref="C647:C648"/>
    <mergeCell ref="D647:D648"/>
    <mergeCell ref="A649:A650"/>
    <mergeCell ref="B649:B650"/>
    <mergeCell ref="C649:C650"/>
    <mergeCell ref="D649:D650"/>
    <mergeCell ref="A651:A652"/>
    <mergeCell ref="B651:B652"/>
    <mergeCell ref="C651:C652"/>
    <mergeCell ref="D651:D652"/>
    <mergeCell ref="A653:A654"/>
    <mergeCell ref="B653:B654"/>
    <mergeCell ref="C653:C654"/>
    <mergeCell ref="D653:D654"/>
    <mergeCell ref="A655:A656"/>
    <mergeCell ref="B655:B656"/>
    <mergeCell ref="C655:C656"/>
    <mergeCell ref="D655:D656"/>
    <mergeCell ref="A657:A658"/>
    <mergeCell ref="B657:B658"/>
    <mergeCell ref="C657:C658"/>
    <mergeCell ref="D657:D658"/>
    <mergeCell ref="A659:A660"/>
    <mergeCell ref="B659:B660"/>
    <mergeCell ref="C659:C660"/>
    <mergeCell ref="D659:D660"/>
    <mergeCell ref="A661:A662"/>
    <mergeCell ref="B661:B662"/>
    <mergeCell ref="C661:C662"/>
    <mergeCell ref="D661:D662"/>
    <mergeCell ref="A663:A664"/>
    <mergeCell ref="B663:B664"/>
    <mergeCell ref="C663:C664"/>
    <mergeCell ref="D663:D664"/>
    <mergeCell ref="A665:A666"/>
    <mergeCell ref="B665:B666"/>
    <mergeCell ref="C665:C666"/>
    <mergeCell ref="D665:D666"/>
    <mergeCell ref="A667:A668"/>
    <mergeCell ref="B667:B668"/>
    <mergeCell ref="C667:C668"/>
    <mergeCell ref="D667:D668"/>
    <mergeCell ref="A669:A670"/>
    <mergeCell ref="B669:B670"/>
    <mergeCell ref="C669:C670"/>
    <mergeCell ref="D669:D670"/>
    <mergeCell ref="A671:A672"/>
    <mergeCell ref="B671:B672"/>
    <mergeCell ref="C671:C672"/>
    <mergeCell ref="D671:D672"/>
    <mergeCell ref="A673:A674"/>
    <mergeCell ref="B673:B674"/>
    <mergeCell ref="C673:C674"/>
    <mergeCell ref="D673:D674"/>
    <mergeCell ref="A675:A676"/>
    <mergeCell ref="B675:B676"/>
    <mergeCell ref="C675:C676"/>
    <mergeCell ref="D675:D676"/>
    <mergeCell ref="A677:A678"/>
    <mergeCell ref="B677:B678"/>
    <mergeCell ref="C677:C678"/>
    <mergeCell ref="D677:D678"/>
    <mergeCell ref="A679:A680"/>
    <mergeCell ref="B679:B680"/>
    <mergeCell ref="C679:C680"/>
    <mergeCell ref="D679:D680"/>
    <mergeCell ref="A681:A682"/>
    <mergeCell ref="B681:B682"/>
    <mergeCell ref="C681:C682"/>
    <mergeCell ref="D681:D682"/>
    <mergeCell ref="A683:A684"/>
    <mergeCell ref="B683:B684"/>
    <mergeCell ref="C683:C684"/>
    <mergeCell ref="D683:D684"/>
    <mergeCell ref="A685:A686"/>
    <mergeCell ref="B685:B686"/>
    <mergeCell ref="C685:C686"/>
    <mergeCell ref="D685:D686"/>
    <mergeCell ref="A687:A688"/>
    <mergeCell ref="B687:B688"/>
    <mergeCell ref="C687:C688"/>
    <mergeCell ref="D687:D688"/>
    <mergeCell ref="A689:A690"/>
    <mergeCell ref="B689:B690"/>
    <mergeCell ref="C689:C690"/>
    <mergeCell ref="D689:D690"/>
    <mergeCell ref="A691:A692"/>
    <mergeCell ref="B691:B692"/>
    <mergeCell ref="C691:C692"/>
    <mergeCell ref="D691:D692"/>
    <mergeCell ref="A693:A694"/>
    <mergeCell ref="B693:B694"/>
    <mergeCell ref="C693:C694"/>
    <mergeCell ref="D693:D694"/>
    <mergeCell ref="A695:A696"/>
    <mergeCell ref="B695:B696"/>
    <mergeCell ref="C695:C696"/>
    <mergeCell ref="D695:D696"/>
    <mergeCell ref="A697:A698"/>
    <mergeCell ref="B697:B698"/>
    <mergeCell ref="C697:C698"/>
    <mergeCell ref="D697:D698"/>
    <mergeCell ref="A699:A700"/>
    <mergeCell ref="B699:B700"/>
    <mergeCell ref="C699:C700"/>
    <mergeCell ref="D699:D700"/>
    <mergeCell ref="A701:A702"/>
    <mergeCell ref="B701:B702"/>
    <mergeCell ref="C701:C702"/>
    <mergeCell ref="D701:D702"/>
    <mergeCell ref="A703:A704"/>
    <mergeCell ref="B703:B704"/>
    <mergeCell ref="C703:C704"/>
    <mergeCell ref="D703:D704"/>
    <mergeCell ref="A705:A706"/>
    <mergeCell ref="B705:B706"/>
    <mergeCell ref="C705:C706"/>
    <mergeCell ref="D705:D706"/>
    <mergeCell ref="A707:A708"/>
    <mergeCell ref="B707:B708"/>
    <mergeCell ref="C707:C708"/>
    <mergeCell ref="D707:D708"/>
    <mergeCell ref="A709:A710"/>
    <mergeCell ref="B709:B710"/>
    <mergeCell ref="C709:C710"/>
    <mergeCell ref="D709:D710"/>
    <mergeCell ref="A711:A712"/>
    <mergeCell ref="B711:B712"/>
    <mergeCell ref="C711:C712"/>
    <mergeCell ref="D711:D712"/>
    <mergeCell ref="A713:A714"/>
    <mergeCell ref="B713:B714"/>
    <mergeCell ref="C713:C714"/>
    <mergeCell ref="D713:D714"/>
    <mergeCell ref="A715:A716"/>
    <mergeCell ref="B715:B716"/>
    <mergeCell ref="C715:C716"/>
    <mergeCell ref="D715:D716"/>
    <mergeCell ref="A717:A718"/>
    <mergeCell ref="B717:B718"/>
    <mergeCell ref="C717:C718"/>
    <mergeCell ref="D717:D718"/>
    <mergeCell ref="A719:A720"/>
    <mergeCell ref="B719:B720"/>
    <mergeCell ref="C719:C720"/>
    <mergeCell ref="D719:D720"/>
    <mergeCell ref="A721:A722"/>
    <mergeCell ref="B721:B722"/>
    <mergeCell ref="C721:C722"/>
    <mergeCell ref="D721:D722"/>
    <mergeCell ref="A723:A724"/>
    <mergeCell ref="B723:B724"/>
    <mergeCell ref="C723:C724"/>
    <mergeCell ref="D723:D724"/>
    <mergeCell ref="A725:A726"/>
    <mergeCell ref="B725:B726"/>
    <mergeCell ref="C725:C726"/>
    <mergeCell ref="D725:D726"/>
    <mergeCell ref="A727:A728"/>
    <mergeCell ref="B727:B728"/>
    <mergeCell ref="C727:C728"/>
    <mergeCell ref="D727:D728"/>
    <mergeCell ref="A729:A730"/>
    <mergeCell ref="B729:B730"/>
    <mergeCell ref="C729:C730"/>
    <mergeCell ref="D729:D730"/>
    <mergeCell ref="A731:A732"/>
    <mergeCell ref="B731:B732"/>
    <mergeCell ref="C731:C732"/>
    <mergeCell ref="D731:D732"/>
    <mergeCell ref="A733:A734"/>
    <mergeCell ref="B733:B734"/>
    <mergeCell ref="C733:C734"/>
    <mergeCell ref="D733:D734"/>
    <mergeCell ref="A735:A736"/>
    <mergeCell ref="B735:B736"/>
    <mergeCell ref="C735:C736"/>
    <mergeCell ref="D735:D736"/>
    <mergeCell ref="A737:A738"/>
    <mergeCell ref="B737:B738"/>
    <mergeCell ref="C737:C738"/>
    <mergeCell ref="D737:D738"/>
    <mergeCell ref="A739:A740"/>
    <mergeCell ref="B739:B740"/>
    <mergeCell ref="C739:C740"/>
    <mergeCell ref="D739:D740"/>
    <mergeCell ref="A741:A742"/>
    <mergeCell ref="B741:B742"/>
    <mergeCell ref="C741:C742"/>
    <mergeCell ref="D741:D742"/>
    <mergeCell ref="A743:A744"/>
    <mergeCell ref="B743:B744"/>
    <mergeCell ref="C743:C744"/>
    <mergeCell ref="D743:D744"/>
    <mergeCell ref="A745:A746"/>
    <mergeCell ref="B745:B746"/>
    <mergeCell ref="C745:C746"/>
    <mergeCell ref="D745:D746"/>
    <mergeCell ref="A747:A748"/>
    <mergeCell ref="B747:B748"/>
    <mergeCell ref="C747:C748"/>
    <mergeCell ref="D747:D748"/>
    <mergeCell ref="A749:A750"/>
    <mergeCell ref="B749:B750"/>
    <mergeCell ref="C749:C750"/>
    <mergeCell ref="D749:D750"/>
    <mergeCell ref="A751:A752"/>
    <mergeCell ref="B751:B752"/>
    <mergeCell ref="C751:C752"/>
    <mergeCell ref="D751:D752"/>
    <mergeCell ref="A753:A754"/>
    <mergeCell ref="B753:B754"/>
    <mergeCell ref="C753:C754"/>
    <mergeCell ref="D753:D754"/>
    <mergeCell ref="A755:A756"/>
    <mergeCell ref="B755:B756"/>
    <mergeCell ref="C755:C756"/>
    <mergeCell ref="D755:D756"/>
    <mergeCell ref="A757:A758"/>
    <mergeCell ref="B757:B758"/>
    <mergeCell ref="C757:C758"/>
    <mergeCell ref="D757:D758"/>
    <mergeCell ref="A759:A760"/>
    <mergeCell ref="B759:B760"/>
    <mergeCell ref="C759:C760"/>
    <mergeCell ref="D759:D760"/>
    <mergeCell ref="A761:A762"/>
    <mergeCell ref="B761:B762"/>
    <mergeCell ref="C761:C762"/>
    <mergeCell ref="D761:D762"/>
    <mergeCell ref="A763:A764"/>
    <mergeCell ref="B763:B764"/>
    <mergeCell ref="C763:C764"/>
    <mergeCell ref="D763:D764"/>
    <mergeCell ref="A765:A766"/>
    <mergeCell ref="B765:B766"/>
    <mergeCell ref="C765:C766"/>
    <mergeCell ref="D765:D766"/>
    <mergeCell ref="A767:A768"/>
    <mergeCell ref="B767:B768"/>
    <mergeCell ref="C767:C768"/>
    <mergeCell ref="D767:D768"/>
    <mergeCell ref="A769:A770"/>
    <mergeCell ref="B769:B770"/>
    <mergeCell ref="C769:C770"/>
    <mergeCell ref="D769:D770"/>
    <mergeCell ref="A771:A772"/>
    <mergeCell ref="B771:B772"/>
    <mergeCell ref="C771:C772"/>
    <mergeCell ref="D771:D772"/>
    <mergeCell ref="A773:A774"/>
    <mergeCell ref="B773:B774"/>
    <mergeCell ref="C773:C774"/>
    <mergeCell ref="D773:D774"/>
    <mergeCell ref="A775:A776"/>
    <mergeCell ref="B775:B776"/>
    <mergeCell ref="C775:C776"/>
    <mergeCell ref="D775:D776"/>
    <mergeCell ref="A777:A778"/>
    <mergeCell ref="B777:B778"/>
    <mergeCell ref="C777:C778"/>
    <mergeCell ref="D777:D778"/>
    <mergeCell ref="A779:A780"/>
    <mergeCell ref="B779:B780"/>
    <mergeCell ref="C779:C780"/>
    <mergeCell ref="D779:D780"/>
    <mergeCell ref="A781:A782"/>
    <mergeCell ref="B781:B782"/>
    <mergeCell ref="C781:C782"/>
    <mergeCell ref="D781:D782"/>
    <mergeCell ref="A783:A784"/>
    <mergeCell ref="B783:B784"/>
    <mergeCell ref="C783:C784"/>
    <mergeCell ref="D783:D784"/>
    <mergeCell ref="A785:A786"/>
    <mergeCell ref="B785:B786"/>
    <mergeCell ref="C785:C786"/>
    <mergeCell ref="D785:D786"/>
    <mergeCell ref="A787:A788"/>
    <mergeCell ref="B787:B788"/>
    <mergeCell ref="C787:C788"/>
    <mergeCell ref="D787:D788"/>
    <mergeCell ref="A789:A790"/>
    <mergeCell ref="B789:B790"/>
    <mergeCell ref="C789:C790"/>
    <mergeCell ref="D789:D790"/>
    <mergeCell ref="A791:A792"/>
    <mergeCell ref="B791:B792"/>
    <mergeCell ref="C791:C792"/>
    <mergeCell ref="D791:D792"/>
    <mergeCell ref="A793:A794"/>
    <mergeCell ref="B793:B794"/>
    <mergeCell ref="C793:C794"/>
    <mergeCell ref="D793:D794"/>
    <mergeCell ref="A795:A796"/>
    <mergeCell ref="B795:B796"/>
    <mergeCell ref="C795:C796"/>
    <mergeCell ref="D795:D796"/>
    <mergeCell ref="A797:A798"/>
    <mergeCell ref="B797:B798"/>
    <mergeCell ref="C797:C798"/>
    <mergeCell ref="D797:D798"/>
    <mergeCell ref="A799:A800"/>
    <mergeCell ref="B799:B800"/>
    <mergeCell ref="C799:C800"/>
    <mergeCell ref="D799:D800"/>
    <mergeCell ref="A801:A802"/>
    <mergeCell ref="B801:B802"/>
    <mergeCell ref="C801:C802"/>
    <mergeCell ref="D801:D802"/>
    <mergeCell ref="A803:A804"/>
    <mergeCell ref="B803:B804"/>
    <mergeCell ref="C803:C804"/>
    <mergeCell ref="D803:D804"/>
    <mergeCell ref="A805:A806"/>
    <mergeCell ref="B805:B806"/>
    <mergeCell ref="C805:C806"/>
    <mergeCell ref="D805:D806"/>
    <mergeCell ref="A807:A808"/>
    <mergeCell ref="B807:B808"/>
    <mergeCell ref="C807:C808"/>
    <mergeCell ref="D807:D808"/>
    <mergeCell ref="A809:A810"/>
    <mergeCell ref="B809:B810"/>
    <mergeCell ref="C809:C810"/>
    <mergeCell ref="D809:D810"/>
    <mergeCell ref="A811:A812"/>
    <mergeCell ref="B811:B812"/>
    <mergeCell ref="C811:C812"/>
    <mergeCell ref="D811:D812"/>
    <mergeCell ref="A813:A814"/>
    <mergeCell ref="B813:B814"/>
    <mergeCell ref="C813:C814"/>
    <mergeCell ref="D813:D814"/>
    <mergeCell ref="A815:A816"/>
    <mergeCell ref="B815:B816"/>
    <mergeCell ref="C815:C816"/>
    <mergeCell ref="D815:D816"/>
    <mergeCell ref="A817:A818"/>
    <mergeCell ref="B817:B818"/>
    <mergeCell ref="C817:C818"/>
    <mergeCell ref="D817:D818"/>
    <mergeCell ref="A819:A820"/>
    <mergeCell ref="B819:B820"/>
    <mergeCell ref="C819:C820"/>
    <mergeCell ref="D819:D820"/>
    <mergeCell ref="A821:A822"/>
    <mergeCell ref="B821:B822"/>
    <mergeCell ref="C821:C822"/>
    <mergeCell ref="D821:D822"/>
    <mergeCell ref="A823:A824"/>
    <mergeCell ref="B823:B824"/>
    <mergeCell ref="C823:C824"/>
    <mergeCell ref="D823:D824"/>
    <mergeCell ref="A825:A826"/>
    <mergeCell ref="B825:B826"/>
    <mergeCell ref="C825:C826"/>
    <mergeCell ref="D825:D826"/>
    <mergeCell ref="A827:A828"/>
    <mergeCell ref="B827:B828"/>
    <mergeCell ref="C827:C828"/>
    <mergeCell ref="D827:D828"/>
    <mergeCell ref="A829:A830"/>
    <mergeCell ref="B829:B830"/>
    <mergeCell ref="C829:C830"/>
    <mergeCell ref="D829:D830"/>
    <mergeCell ref="A831:A832"/>
    <mergeCell ref="B831:B832"/>
    <mergeCell ref="C831:C832"/>
    <mergeCell ref="D831:D832"/>
    <mergeCell ref="A833:A834"/>
    <mergeCell ref="B833:B834"/>
    <mergeCell ref="C833:C834"/>
    <mergeCell ref="D833:D834"/>
    <mergeCell ref="A835:A836"/>
    <mergeCell ref="B835:B836"/>
    <mergeCell ref="C835:C836"/>
    <mergeCell ref="D835:D836"/>
    <mergeCell ref="A837:A838"/>
    <mergeCell ref="B837:B838"/>
    <mergeCell ref="C837:C838"/>
    <mergeCell ref="D837:D838"/>
    <mergeCell ref="A839:A840"/>
    <mergeCell ref="B839:B840"/>
    <mergeCell ref="C839:C840"/>
    <mergeCell ref="D839:D840"/>
    <mergeCell ref="A841:A842"/>
    <mergeCell ref="B841:B842"/>
    <mergeCell ref="C841:C842"/>
    <mergeCell ref="D841:D842"/>
    <mergeCell ref="A843:A844"/>
    <mergeCell ref="B843:B844"/>
    <mergeCell ref="C843:C844"/>
    <mergeCell ref="D843:D844"/>
    <mergeCell ref="A845:A846"/>
    <mergeCell ref="B845:B846"/>
    <mergeCell ref="C845:C846"/>
    <mergeCell ref="D845:D846"/>
    <mergeCell ref="A847:A848"/>
    <mergeCell ref="B847:B848"/>
    <mergeCell ref="C847:C848"/>
    <mergeCell ref="D847:D848"/>
    <mergeCell ref="A849:A850"/>
    <mergeCell ref="B849:B850"/>
    <mergeCell ref="C849:C850"/>
    <mergeCell ref="D849:D850"/>
    <mergeCell ref="A851:A852"/>
    <mergeCell ref="B851:B852"/>
    <mergeCell ref="C851:C852"/>
    <mergeCell ref="D851:D852"/>
    <mergeCell ref="A853:A854"/>
    <mergeCell ref="B853:B854"/>
    <mergeCell ref="C853:C854"/>
    <mergeCell ref="D853:D854"/>
    <mergeCell ref="A855:A856"/>
    <mergeCell ref="B855:B856"/>
    <mergeCell ref="C855:C856"/>
    <mergeCell ref="D855:D856"/>
    <mergeCell ref="A857:A858"/>
    <mergeCell ref="B857:B858"/>
    <mergeCell ref="C857:C858"/>
    <mergeCell ref="D857:D858"/>
    <mergeCell ref="A859:A860"/>
    <mergeCell ref="B859:B860"/>
    <mergeCell ref="C859:C860"/>
    <mergeCell ref="D859:D860"/>
    <mergeCell ref="A861:A862"/>
    <mergeCell ref="B861:B862"/>
    <mergeCell ref="C861:C862"/>
    <mergeCell ref="D861:D862"/>
    <mergeCell ref="A863:A864"/>
    <mergeCell ref="B863:B864"/>
    <mergeCell ref="C863:C864"/>
    <mergeCell ref="D863:D864"/>
    <mergeCell ref="A865:A866"/>
    <mergeCell ref="B865:B866"/>
    <mergeCell ref="C865:C866"/>
    <mergeCell ref="D865:D866"/>
    <mergeCell ref="A867:A868"/>
    <mergeCell ref="B867:B868"/>
    <mergeCell ref="C867:C868"/>
    <mergeCell ref="D867:D868"/>
    <mergeCell ref="A869:A870"/>
    <mergeCell ref="B869:B870"/>
    <mergeCell ref="C869:C870"/>
    <mergeCell ref="D869:D870"/>
    <mergeCell ref="A871:A872"/>
    <mergeCell ref="B871:B872"/>
    <mergeCell ref="C871:C872"/>
    <mergeCell ref="D871:D872"/>
    <mergeCell ref="A873:A874"/>
    <mergeCell ref="B873:B874"/>
    <mergeCell ref="C873:C874"/>
    <mergeCell ref="D873:D874"/>
    <mergeCell ref="A875:A876"/>
    <mergeCell ref="B875:B876"/>
    <mergeCell ref="C875:C876"/>
    <mergeCell ref="D875:D876"/>
    <mergeCell ref="A877:A878"/>
    <mergeCell ref="B877:B878"/>
    <mergeCell ref="C877:C878"/>
    <mergeCell ref="D877:D878"/>
    <mergeCell ref="A879:A880"/>
    <mergeCell ref="B879:B880"/>
    <mergeCell ref="C879:C880"/>
    <mergeCell ref="D879:D880"/>
    <mergeCell ref="A881:A882"/>
    <mergeCell ref="B881:B882"/>
    <mergeCell ref="C881:C882"/>
    <mergeCell ref="D881:D882"/>
    <mergeCell ref="A883:A884"/>
    <mergeCell ref="B883:B884"/>
    <mergeCell ref="C883:C884"/>
    <mergeCell ref="D883:D884"/>
    <mergeCell ref="A885:A886"/>
    <mergeCell ref="B885:B886"/>
    <mergeCell ref="C885:C886"/>
    <mergeCell ref="D885:D886"/>
    <mergeCell ref="A887:A888"/>
    <mergeCell ref="B887:B888"/>
    <mergeCell ref="C887:C888"/>
    <mergeCell ref="D887:D888"/>
    <mergeCell ref="A889:A890"/>
    <mergeCell ref="B889:B890"/>
    <mergeCell ref="C889:C890"/>
    <mergeCell ref="D889:D890"/>
    <mergeCell ref="A891:A892"/>
    <mergeCell ref="B891:B892"/>
    <mergeCell ref="C891:C892"/>
    <mergeCell ref="D891:D892"/>
    <mergeCell ref="A893:A894"/>
    <mergeCell ref="B893:B894"/>
    <mergeCell ref="C893:C894"/>
    <mergeCell ref="D893:D894"/>
    <mergeCell ref="A895:A896"/>
    <mergeCell ref="B895:B896"/>
    <mergeCell ref="C895:C896"/>
    <mergeCell ref="D895:D896"/>
    <mergeCell ref="A897:A898"/>
    <mergeCell ref="B897:B898"/>
    <mergeCell ref="C897:C898"/>
    <mergeCell ref="D897:D898"/>
    <mergeCell ref="A899:A900"/>
    <mergeCell ref="B899:B900"/>
    <mergeCell ref="C899:C900"/>
    <mergeCell ref="D899:D900"/>
    <mergeCell ref="A901:A902"/>
    <mergeCell ref="B901:B902"/>
    <mergeCell ref="C901:C902"/>
    <mergeCell ref="D901:D902"/>
    <mergeCell ref="A903:A904"/>
    <mergeCell ref="B903:B904"/>
    <mergeCell ref="C903:C904"/>
    <mergeCell ref="D903:D904"/>
    <mergeCell ref="A905:A906"/>
    <mergeCell ref="B905:B906"/>
    <mergeCell ref="C905:C906"/>
    <mergeCell ref="D905:D906"/>
    <mergeCell ref="A907:A908"/>
    <mergeCell ref="B907:B908"/>
    <mergeCell ref="C907:C908"/>
    <mergeCell ref="D907:D908"/>
    <mergeCell ref="A909:A910"/>
    <mergeCell ref="B909:B910"/>
    <mergeCell ref="C909:C910"/>
    <mergeCell ref="D909:D910"/>
    <mergeCell ref="A911:A912"/>
    <mergeCell ref="B911:B912"/>
    <mergeCell ref="C911:C912"/>
    <mergeCell ref="D911:D912"/>
    <mergeCell ref="A913:A914"/>
    <mergeCell ref="B913:B914"/>
    <mergeCell ref="C913:C914"/>
    <mergeCell ref="D913:D914"/>
    <mergeCell ref="A915:A916"/>
    <mergeCell ref="B915:B916"/>
    <mergeCell ref="C915:C916"/>
    <mergeCell ref="D915:D916"/>
    <mergeCell ref="A917:A918"/>
    <mergeCell ref="B917:B918"/>
    <mergeCell ref="C917:C918"/>
    <mergeCell ref="D917:D918"/>
    <mergeCell ref="A919:A920"/>
    <mergeCell ref="B919:B920"/>
    <mergeCell ref="C919:C920"/>
    <mergeCell ref="D919:D920"/>
    <mergeCell ref="A921:A922"/>
    <mergeCell ref="B921:B922"/>
    <mergeCell ref="C921:C922"/>
    <mergeCell ref="D921:D922"/>
    <mergeCell ref="A923:A924"/>
    <mergeCell ref="B923:B924"/>
    <mergeCell ref="C923:C924"/>
    <mergeCell ref="D923:D924"/>
    <mergeCell ref="A925:A926"/>
    <mergeCell ref="B925:B926"/>
    <mergeCell ref="C925:C926"/>
    <mergeCell ref="D925:D926"/>
    <mergeCell ref="A927:A928"/>
    <mergeCell ref="B927:B928"/>
    <mergeCell ref="C927:C928"/>
    <mergeCell ref="D927:D928"/>
    <mergeCell ref="A929:A930"/>
    <mergeCell ref="B929:B930"/>
    <mergeCell ref="C929:C930"/>
    <mergeCell ref="D929:D930"/>
    <mergeCell ref="A931:A932"/>
    <mergeCell ref="B931:B932"/>
    <mergeCell ref="C931:C932"/>
    <mergeCell ref="D931:D932"/>
    <mergeCell ref="A933:A934"/>
    <mergeCell ref="B933:B934"/>
    <mergeCell ref="C933:C934"/>
    <mergeCell ref="D933:D934"/>
    <mergeCell ref="A935:A936"/>
    <mergeCell ref="B935:B936"/>
    <mergeCell ref="C935:C936"/>
    <mergeCell ref="D935:D936"/>
    <mergeCell ref="A937:A938"/>
    <mergeCell ref="B937:B938"/>
    <mergeCell ref="C937:C938"/>
    <mergeCell ref="D937:D938"/>
    <mergeCell ref="A939:A940"/>
    <mergeCell ref="B939:B940"/>
    <mergeCell ref="C939:C940"/>
    <mergeCell ref="D939:D940"/>
    <mergeCell ref="A941:A942"/>
    <mergeCell ref="B941:B942"/>
    <mergeCell ref="C941:C942"/>
    <mergeCell ref="D941:D942"/>
    <mergeCell ref="A943:A944"/>
    <mergeCell ref="B943:B944"/>
    <mergeCell ref="C943:C944"/>
    <mergeCell ref="D943:D944"/>
    <mergeCell ref="A945:A946"/>
    <mergeCell ref="B945:B946"/>
    <mergeCell ref="C945:C946"/>
    <mergeCell ref="D945:D946"/>
    <mergeCell ref="A947:A948"/>
    <mergeCell ref="B947:B948"/>
    <mergeCell ref="C947:C948"/>
    <mergeCell ref="D947:D948"/>
    <mergeCell ref="A949:A950"/>
    <mergeCell ref="B949:B950"/>
    <mergeCell ref="C949:C950"/>
    <mergeCell ref="D949:D950"/>
    <mergeCell ref="A951:A952"/>
    <mergeCell ref="B951:B952"/>
    <mergeCell ref="C951:C952"/>
    <mergeCell ref="D951:D952"/>
    <mergeCell ref="A953:A954"/>
    <mergeCell ref="B953:B954"/>
    <mergeCell ref="C953:C954"/>
    <mergeCell ref="D953:D954"/>
    <mergeCell ref="A955:A956"/>
    <mergeCell ref="B955:B956"/>
    <mergeCell ref="C955:C956"/>
    <mergeCell ref="D955:D956"/>
    <mergeCell ref="A957:A958"/>
    <mergeCell ref="B957:B958"/>
    <mergeCell ref="C957:C958"/>
    <mergeCell ref="D957:D958"/>
    <mergeCell ref="A959:A961"/>
    <mergeCell ref="B959:B961"/>
    <mergeCell ref="C959:C961"/>
    <mergeCell ref="D959:D961"/>
    <mergeCell ref="A962:A964"/>
    <mergeCell ref="B962:B964"/>
    <mergeCell ref="C962:C964"/>
    <mergeCell ref="D962:D964"/>
    <mergeCell ref="A965:A967"/>
    <mergeCell ref="B965:B967"/>
    <mergeCell ref="C965:C967"/>
    <mergeCell ref="D965:D967"/>
    <mergeCell ref="A968:A970"/>
    <mergeCell ref="B968:B970"/>
    <mergeCell ref="C968:C970"/>
    <mergeCell ref="D968:D970"/>
    <mergeCell ref="A971:A972"/>
    <mergeCell ref="B971:B972"/>
    <mergeCell ref="C971:C972"/>
    <mergeCell ref="D971:D972"/>
    <mergeCell ref="A973:A976"/>
    <mergeCell ref="B973:B976"/>
    <mergeCell ref="C973:C976"/>
    <mergeCell ref="D973:D976"/>
    <mergeCell ref="A977:A978"/>
    <mergeCell ref="B977:B978"/>
    <mergeCell ref="C977:C978"/>
    <mergeCell ref="D977:D978"/>
    <mergeCell ref="A979:A980"/>
    <mergeCell ref="B979:B980"/>
    <mergeCell ref="C979:C980"/>
    <mergeCell ref="D979:D980"/>
    <mergeCell ref="A981:A982"/>
    <mergeCell ref="B981:B982"/>
    <mergeCell ref="C981:C982"/>
    <mergeCell ref="D981:D982"/>
    <mergeCell ref="A983:A984"/>
    <mergeCell ref="B983:B984"/>
    <mergeCell ref="C983:C984"/>
    <mergeCell ref="D983:D984"/>
    <mergeCell ref="A985:A986"/>
    <mergeCell ref="B985:B986"/>
    <mergeCell ref="C985:C986"/>
    <mergeCell ref="D985:D986"/>
    <mergeCell ref="G985:G990"/>
    <mergeCell ref="H985:H990"/>
    <mergeCell ref="I985:I990"/>
    <mergeCell ref="J985:J990"/>
    <mergeCell ref="K985:K990"/>
    <mergeCell ref="L985:L990"/>
    <mergeCell ref="M985:M990"/>
    <mergeCell ref="N985:N990"/>
    <mergeCell ref="O985:O990"/>
    <mergeCell ref="P985:P990"/>
    <mergeCell ref="Q985:Q990"/>
    <mergeCell ref="R985:R990"/>
    <mergeCell ref="S985:S990"/>
    <mergeCell ref="T985:T990"/>
    <mergeCell ref="U985:U990"/>
    <mergeCell ref="V985:V990"/>
    <mergeCell ref="W985:W990"/>
    <mergeCell ref="X985:X990"/>
    <mergeCell ref="Y985:Y990"/>
    <mergeCell ref="Z985:Z990"/>
    <mergeCell ref="AA985:AA990"/>
    <mergeCell ref="AB985:AB990"/>
    <mergeCell ref="AC985:AC990"/>
    <mergeCell ref="AD985:AD990"/>
    <mergeCell ref="AE985:AE990"/>
    <mergeCell ref="AF985:AF990"/>
    <mergeCell ref="AG985:AG990"/>
    <mergeCell ref="AH985:AH990"/>
    <mergeCell ref="AI985:AI990"/>
    <mergeCell ref="AJ985:AJ990"/>
    <mergeCell ref="AK985:AK990"/>
    <mergeCell ref="AL985:AL990"/>
    <mergeCell ref="AM985:AM990"/>
    <mergeCell ref="A987:A988"/>
    <mergeCell ref="B987:B988"/>
    <mergeCell ref="C987:C988"/>
    <mergeCell ref="D987:D988"/>
    <mergeCell ref="A989:A990"/>
    <mergeCell ref="B989:B990"/>
    <mergeCell ref="C989:C990"/>
    <mergeCell ref="D989:D990"/>
    <mergeCell ref="A991:A992"/>
    <mergeCell ref="B991:B992"/>
    <mergeCell ref="C991:C992"/>
    <mergeCell ref="D991:D992"/>
    <mergeCell ref="A993:A994"/>
    <mergeCell ref="B993:B994"/>
    <mergeCell ref="C993:C994"/>
    <mergeCell ref="D993:D994"/>
    <mergeCell ref="A995:A996"/>
    <mergeCell ref="B995:B996"/>
    <mergeCell ref="C995:C996"/>
    <mergeCell ref="D995:D996"/>
    <mergeCell ref="A997:A998"/>
    <mergeCell ref="B997:B998"/>
    <mergeCell ref="C997:C998"/>
    <mergeCell ref="D997:D998"/>
    <mergeCell ref="A999:A1000"/>
    <mergeCell ref="B999:B1000"/>
    <mergeCell ref="C999:C1000"/>
    <mergeCell ref="D999:D1000"/>
    <mergeCell ref="A1001:A1002"/>
    <mergeCell ref="B1001:B1002"/>
    <mergeCell ref="C1001:C1002"/>
    <mergeCell ref="D1001:D1002"/>
    <mergeCell ref="A1003:A1004"/>
    <mergeCell ref="B1003:B1004"/>
    <mergeCell ref="C1003:C1004"/>
    <mergeCell ref="D1003:D1004"/>
    <mergeCell ref="A1005:A1006"/>
    <mergeCell ref="B1005:B1006"/>
    <mergeCell ref="C1005:C1006"/>
    <mergeCell ref="D1005:D1006"/>
    <mergeCell ref="A1008:A1009"/>
    <mergeCell ref="B1008:B1009"/>
    <mergeCell ref="C1008:C1009"/>
    <mergeCell ref="D1008:D1009"/>
    <mergeCell ref="A1010:A1011"/>
    <mergeCell ref="B1010:B1011"/>
    <mergeCell ref="C1010:C1011"/>
    <mergeCell ref="D1010:D1011"/>
    <mergeCell ref="A1012:A1013"/>
    <mergeCell ref="B1012:B1013"/>
    <mergeCell ref="C1012:C1013"/>
    <mergeCell ref="D1012:D1013"/>
    <mergeCell ref="A1015:A1016"/>
    <mergeCell ref="B1015:B1016"/>
    <mergeCell ref="C1015:C1016"/>
    <mergeCell ref="D1015:D1016"/>
    <mergeCell ref="A1017:A1018"/>
    <mergeCell ref="B1017:B1018"/>
    <mergeCell ref="C1017:C1018"/>
    <mergeCell ref="D1017:D1018"/>
    <mergeCell ref="A1019:A1020"/>
    <mergeCell ref="B1019:B1020"/>
    <mergeCell ref="C1019:C1020"/>
    <mergeCell ref="D1019:D1020"/>
    <mergeCell ref="A1021:A1022"/>
    <mergeCell ref="B1021:B1022"/>
    <mergeCell ref="C1021:C1022"/>
    <mergeCell ref="D1021:D1022"/>
    <mergeCell ref="A1023:A1024"/>
    <mergeCell ref="B1023:B1024"/>
    <mergeCell ref="C1023:C1024"/>
    <mergeCell ref="D1023:D1024"/>
    <mergeCell ref="A1025:A1026"/>
    <mergeCell ref="B1025:B1026"/>
    <mergeCell ref="C1025:C1026"/>
    <mergeCell ref="D1025:D1026"/>
    <mergeCell ref="A1027:A1028"/>
    <mergeCell ref="B1027:B1028"/>
    <mergeCell ref="C1027:C1028"/>
    <mergeCell ref="D1027:D1028"/>
    <mergeCell ref="A1029:A1030"/>
    <mergeCell ref="B1029:B1030"/>
    <mergeCell ref="C1029:C1030"/>
    <mergeCell ref="D1029:D1030"/>
    <mergeCell ref="A1031:A1032"/>
    <mergeCell ref="B1031:B1032"/>
    <mergeCell ref="C1031:C1032"/>
    <mergeCell ref="D1031:D1032"/>
    <mergeCell ref="A1033:A1034"/>
    <mergeCell ref="B1033:B1034"/>
    <mergeCell ref="C1033:C1034"/>
    <mergeCell ref="D1033:D1034"/>
    <mergeCell ref="A1035:A1036"/>
    <mergeCell ref="B1035:B1036"/>
    <mergeCell ref="C1035:C1036"/>
    <mergeCell ref="D1035:D1036"/>
    <mergeCell ref="A1037:A1038"/>
    <mergeCell ref="B1037:B1038"/>
    <mergeCell ref="C1037:C1038"/>
    <mergeCell ref="D1037:D1038"/>
    <mergeCell ref="A1039:A1040"/>
    <mergeCell ref="B1039:B1040"/>
    <mergeCell ref="C1039:C1040"/>
    <mergeCell ref="D1039:D1040"/>
    <mergeCell ref="A1041:A1042"/>
    <mergeCell ref="B1041:B1042"/>
    <mergeCell ref="C1041:C1042"/>
    <mergeCell ref="D1041:D1042"/>
    <mergeCell ref="A1043:A1044"/>
    <mergeCell ref="B1043:B1044"/>
    <mergeCell ref="C1043:C1044"/>
    <mergeCell ref="D1043:D1044"/>
    <mergeCell ref="A1045:A1046"/>
    <mergeCell ref="B1045:B1046"/>
    <mergeCell ref="C1045:C1046"/>
    <mergeCell ref="D1045:D1046"/>
    <mergeCell ref="A1047:A1048"/>
    <mergeCell ref="B1047:B1048"/>
    <mergeCell ref="C1047:C1048"/>
    <mergeCell ref="D1047:D1048"/>
    <mergeCell ref="A1049:A1050"/>
    <mergeCell ref="B1049:B1050"/>
    <mergeCell ref="C1049:C1050"/>
    <mergeCell ref="D1049:D1050"/>
    <mergeCell ref="A1051:A1052"/>
    <mergeCell ref="B1051:B1052"/>
    <mergeCell ref="C1051:C1052"/>
    <mergeCell ref="D1051:D1052"/>
    <mergeCell ref="A1053:A1054"/>
    <mergeCell ref="B1053:B1054"/>
    <mergeCell ref="C1053:C1054"/>
    <mergeCell ref="D1053:D1054"/>
    <mergeCell ref="A1055:A1056"/>
    <mergeCell ref="B1055:B1056"/>
    <mergeCell ref="C1055:C1056"/>
    <mergeCell ref="D1055:D1056"/>
    <mergeCell ref="A1057:A1058"/>
    <mergeCell ref="B1057:B1058"/>
    <mergeCell ref="C1057:C1058"/>
    <mergeCell ref="D1057:D1058"/>
    <mergeCell ref="A1059:A1060"/>
    <mergeCell ref="B1059:B1060"/>
    <mergeCell ref="C1059:C1060"/>
    <mergeCell ref="D1059:D1060"/>
    <mergeCell ref="G1059:G1060"/>
    <mergeCell ref="H1059:H1060"/>
    <mergeCell ref="I1059:I1060"/>
    <mergeCell ref="J1059:J1060"/>
    <mergeCell ref="K1059:K1060"/>
    <mergeCell ref="L1059:L1060"/>
    <mergeCell ref="A1061:A1062"/>
    <mergeCell ref="B1061:B1062"/>
    <mergeCell ref="C1061:C1062"/>
    <mergeCell ref="D1061:D1062"/>
    <mergeCell ref="G1061:G1062"/>
    <mergeCell ref="H1061:H1062"/>
    <mergeCell ref="I1061:I1062"/>
    <mergeCell ref="J1061:J1062"/>
    <mergeCell ref="K1061:K1062"/>
    <mergeCell ref="L1061:L1062"/>
    <mergeCell ref="A1063:A1064"/>
    <mergeCell ref="B1063:B1064"/>
    <mergeCell ref="C1063:C1064"/>
    <mergeCell ref="D1063:D1064"/>
    <mergeCell ref="G1063:G1064"/>
    <mergeCell ref="H1063:H1064"/>
    <mergeCell ref="I1063:I1064"/>
    <mergeCell ref="J1063:J1064"/>
    <mergeCell ref="K1063:K1064"/>
    <mergeCell ref="L1063:L1064"/>
    <mergeCell ref="A1065:A1066"/>
    <mergeCell ref="B1065:B1066"/>
    <mergeCell ref="C1065:C1066"/>
    <mergeCell ref="D1065:D1066"/>
    <mergeCell ref="G1065:G1066"/>
    <mergeCell ref="H1065:H1066"/>
    <mergeCell ref="I1065:I1066"/>
    <mergeCell ref="J1065:J1066"/>
    <mergeCell ref="K1065:K1066"/>
    <mergeCell ref="L1065:L1066"/>
    <mergeCell ref="A1067:A1068"/>
    <mergeCell ref="B1067:B1068"/>
    <mergeCell ref="C1067:C1068"/>
    <mergeCell ref="D1067:D1068"/>
    <mergeCell ref="A1069:A1070"/>
    <mergeCell ref="B1069:B1070"/>
    <mergeCell ref="C1069:C1070"/>
    <mergeCell ref="D1069:D1070"/>
    <mergeCell ref="A1071:A1072"/>
    <mergeCell ref="B1071:B1072"/>
    <mergeCell ref="C1071:C1072"/>
    <mergeCell ref="D1071:D1072"/>
    <mergeCell ref="A1073:A1074"/>
    <mergeCell ref="B1073:B1074"/>
    <mergeCell ref="C1073:C1074"/>
    <mergeCell ref="D1073:D1074"/>
    <mergeCell ref="A1075:A1076"/>
    <mergeCell ref="B1075:B1076"/>
    <mergeCell ref="C1075:C1076"/>
    <mergeCell ref="D1075:D1076"/>
    <mergeCell ref="A1077:A1078"/>
    <mergeCell ref="B1077:B1078"/>
    <mergeCell ref="C1077:C1078"/>
    <mergeCell ref="D1077:D1078"/>
    <mergeCell ref="A1079:A1080"/>
    <mergeCell ref="B1079:B1080"/>
    <mergeCell ref="C1079:C1080"/>
    <mergeCell ref="D1079:D1080"/>
    <mergeCell ref="A1081:A1082"/>
    <mergeCell ref="B1081:B1082"/>
    <mergeCell ref="C1081:C1082"/>
    <mergeCell ref="D1081:D1082"/>
    <mergeCell ref="A1083:A1084"/>
    <mergeCell ref="B1083:B1084"/>
    <mergeCell ref="C1083:C1084"/>
    <mergeCell ref="D1083:D1084"/>
    <mergeCell ref="A1085:A1086"/>
    <mergeCell ref="B1085:B1086"/>
    <mergeCell ref="C1085:C1086"/>
    <mergeCell ref="D1085:D1086"/>
    <mergeCell ref="A1087:A1088"/>
    <mergeCell ref="B1087:B1088"/>
    <mergeCell ref="C1087:C1088"/>
    <mergeCell ref="D1087:D1088"/>
    <mergeCell ref="A1089:A1090"/>
    <mergeCell ref="B1089:B1090"/>
    <mergeCell ref="C1089:C1090"/>
    <mergeCell ref="D1089:D1090"/>
    <mergeCell ref="A1091:A1092"/>
    <mergeCell ref="B1091:B1092"/>
    <mergeCell ref="C1091:C1092"/>
    <mergeCell ref="D1091:D1092"/>
    <mergeCell ref="A1093:A1094"/>
    <mergeCell ref="B1093:B1094"/>
    <mergeCell ref="C1093:C1094"/>
    <mergeCell ref="D1093:D1094"/>
    <mergeCell ref="A1095:A1096"/>
    <mergeCell ref="B1095:B1096"/>
    <mergeCell ref="C1095:C1096"/>
    <mergeCell ref="D1095:D1096"/>
    <mergeCell ref="A1097:A1098"/>
    <mergeCell ref="B1097:B1098"/>
    <mergeCell ref="C1097:C1098"/>
    <mergeCell ref="D1097:D1098"/>
    <mergeCell ref="A1099:A1100"/>
    <mergeCell ref="B1099:B1100"/>
    <mergeCell ref="C1099:C1100"/>
    <mergeCell ref="D1099:D1100"/>
    <mergeCell ref="A1101:A1102"/>
    <mergeCell ref="B1101:B1102"/>
    <mergeCell ref="C1101:C1102"/>
    <mergeCell ref="D1101:D1102"/>
    <mergeCell ref="A1103:A1104"/>
    <mergeCell ref="B1103:B1104"/>
    <mergeCell ref="C1103:C1104"/>
    <mergeCell ref="D1103:D1104"/>
    <mergeCell ref="A1105:A1106"/>
    <mergeCell ref="B1105:B1106"/>
    <mergeCell ref="C1105:C1106"/>
    <mergeCell ref="D1105:D1106"/>
    <mergeCell ref="A1107:A1108"/>
    <mergeCell ref="B1107:B1108"/>
    <mergeCell ref="C1107:C1108"/>
    <mergeCell ref="D1107:D1108"/>
    <mergeCell ref="A1109:A1110"/>
    <mergeCell ref="B1109:B1110"/>
    <mergeCell ref="C1109:C1110"/>
    <mergeCell ref="D1109:D1110"/>
    <mergeCell ref="A1111:A1112"/>
    <mergeCell ref="B1111:B1112"/>
    <mergeCell ref="C1111:C1112"/>
    <mergeCell ref="D1111:D1112"/>
    <mergeCell ref="A1113:A1114"/>
    <mergeCell ref="B1113:B1114"/>
    <mergeCell ref="C1113:C1114"/>
    <mergeCell ref="D1113:D1114"/>
    <mergeCell ref="A1115:A1116"/>
    <mergeCell ref="B1115:B1116"/>
    <mergeCell ref="C1115:C1116"/>
    <mergeCell ref="D1115:D1116"/>
    <mergeCell ref="A1117:A1118"/>
    <mergeCell ref="B1117:B1118"/>
    <mergeCell ref="C1117:C1118"/>
    <mergeCell ref="D1117:D1118"/>
    <mergeCell ref="A1119:A1120"/>
    <mergeCell ref="B1119:B1120"/>
    <mergeCell ref="C1119:C1120"/>
    <mergeCell ref="D1119:D1120"/>
    <mergeCell ref="A1121:A1122"/>
    <mergeCell ref="B1121:B1122"/>
    <mergeCell ref="C1121:C1122"/>
    <mergeCell ref="D1121:D1122"/>
    <mergeCell ref="A1123:A1124"/>
    <mergeCell ref="B1123:B1124"/>
    <mergeCell ref="C1123:C1124"/>
    <mergeCell ref="D1123:D1124"/>
    <mergeCell ref="A1125:A1126"/>
    <mergeCell ref="B1125:B1126"/>
    <mergeCell ref="C1125:C1126"/>
    <mergeCell ref="D1125:D1126"/>
    <mergeCell ref="A1127:A1128"/>
    <mergeCell ref="B1127:B1128"/>
    <mergeCell ref="C1127:C1128"/>
    <mergeCell ref="D1127:D1128"/>
    <mergeCell ref="A1129:A1130"/>
    <mergeCell ref="B1129:B1130"/>
    <mergeCell ref="C1129:C1130"/>
    <mergeCell ref="D1129:D1130"/>
    <mergeCell ref="A1131:A1132"/>
    <mergeCell ref="B1131:B1132"/>
    <mergeCell ref="C1131:C1132"/>
    <mergeCell ref="D1131:D1132"/>
    <mergeCell ref="A1133:A1134"/>
    <mergeCell ref="B1133:B1134"/>
    <mergeCell ref="C1133:C1134"/>
    <mergeCell ref="D1133:D1134"/>
    <mergeCell ref="A1135:A1136"/>
    <mergeCell ref="B1135:B1136"/>
    <mergeCell ref="C1135:C1136"/>
    <mergeCell ref="D1135:D1136"/>
    <mergeCell ref="A1137:A1138"/>
    <mergeCell ref="B1137:B1138"/>
    <mergeCell ref="C1137:C1138"/>
    <mergeCell ref="D1137:D1138"/>
    <mergeCell ref="A1139:A1140"/>
    <mergeCell ref="B1139:B1140"/>
    <mergeCell ref="C1139:C1140"/>
    <mergeCell ref="D1139:D1140"/>
    <mergeCell ref="A1141:A1142"/>
    <mergeCell ref="B1141:B1142"/>
    <mergeCell ref="C1141:C1142"/>
    <mergeCell ref="D1141:D1142"/>
    <mergeCell ref="A1143:A1144"/>
    <mergeCell ref="B1143:B1144"/>
    <mergeCell ref="C1143:C1144"/>
    <mergeCell ref="D1143:D1144"/>
    <mergeCell ref="A1145:A1146"/>
    <mergeCell ref="B1145:B1146"/>
    <mergeCell ref="C1145:C1146"/>
    <mergeCell ref="D1145:D1146"/>
    <mergeCell ref="A1147:A1148"/>
    <mergeCell ref="B1147:B1148"/>
    <mergeCell ref="C1147:C1148"/>
    <mergeCell ref="D1147:D1148"/>
    <mergeCell ref="A1149:A1150"/>
    <mergeCell ref="B1149:B1150"/>
    <mergeCell ref="C1149:C1150"/>
    <mergeCell ref="D1149:D1150"/>
    <mergeCell ref="A1151:A1152"/>
    <mergeCell ref="B1151:B1152"/>
    <mergeCell ref="C1151:C1152"/>
    <mergeCell ref="D1151:D1152"/>
    <mergeCell ref="A1153:A1154"/>
    <mergeCell ref="B1153:B1154"/>
    <mergeCell ref="C1153:C1154"/>
    <mergeCell ref="D1153:D1154"/>
    <mergeCell ref="A1155:A1156"/>
    <mergeCell ref="B1155:B1156"/>
    <mergeCell ref="C1155:C1156"/>
    <mergeCell ref="D1155:D1156"/>
    <mergeCell ref="A1157:A1158"/>
    <mergeCell ref="B1157:B1158"/>
    <mergeCell ref="C1157:C1158"/>
    <mergeCell ref="D1157:D1158"/>
    <mergeCell ref="A1159:A1160"/>
    <mergeCell ref="B1159:B1160"/>
    <mergeCell ref="C1159:C1160"/>
    <mergeCell ref="D1159:D1160"/>
    <mergeCell ref="A1161:A1162"/>
    <mergeCell ref="B1161:B1162"/>
    <mergeCell ref="C1161:C1162"/>
    <mergeCell ref="D1161:D1162"/>
    <mergeCell ref="A1163:A1164"/>
    <mergeCell ref="B1163:B1164"/>
    <mergeCell ref="C1163:C1164"/>
    <mergeCell ref="D1163:D1164"/>
    <mergeCell ref="A1165:A1166"/>
    <mergeCell ref="B1165:B1166"/>
    <mergeCell ref="C1165:C1166"/>
    <mergeCell ref="D1165:D1166"/>
    <mergeCell ref="A1167:A1168"/>
    <mergeCell ref="B1167:B1168"/>
    <mergeCell ref="C1167:C1168"/>
    <mergeCell ref="D1167:D1168"/>
    <mergeCell ref="A1169:A1170"/>
    <mergeCell ref="B1169:B1170"/>
    <mergeCell ref="C1169:C1170"/>
    <mergeCell ref="D1169:D1170"/>
    <mergeCell ref="A1171:A1172"/>
    <mergeCell ref="B1171:B1172"/>
    <mergeCell ref="C1171:C1172"/>
    <mergeCell ref="D1171:D1172"/>
    <mergeCell ref="A1173:A1174"/>
    <mergeCell ref="B1173:B1174"/>
    <mergeCell ref="C1173:C1174"/>
    <mergeCell ref="D1173:D1174"/>
    <mergeCell ref="A1175:A1176"/>
    <mergeCell ref="B1175:B1176"/>
    <mergeCell ref="C1175:C1176"/>
    <mergeCell ref="D1175:D1176"/>
    <mergeCell ref="A1177:A1178"/>
    <mergeCell ref="B1177:B1178"/>
    <mergeCell ref="C1177:C1178"/>
    <mergeCell ref="D1177:D1178"/>
    <mergeCell ref="A1179:A1180"/>
    <mergeCell ref="B1179:B1180"/>
    <mergeCell ref="C1179:C1180"/>
    <mergeCell ref="D1179:D1180"/>
    <mergeCell ref="A1181:A1182"/>
    <mergeCell ref="B1181:B1182"/>
    <mergeCell ref="C1181:C1182"/>
    <mergeCell ref="D1181:D1182"/>
    <mergeCell ref="A1183:A1184"/>
    <mergeCell ref="B1183:B1184"/>
    <mergeCell ref="C1183:C1184"/>
    <mergeCell ref="D1183:D1184"/>
    <mergeCell ref="A1185:A1186"/>
    <mergeCell ref="B1185:B1186"/>
    <mergeCell ref="C1185:C1186"/>
    <mergeCell ref="D1185:D1186"/>
    <mergeCell ref="A1187:A1188"/>
    <mergeCell ref="B1187:B1188"/>
    <mergeCell ref="C1187:C1188"/>
    <mergeCell ref="D1187:D1188"/>
    <mergeCell ref="A1189:A1190"/>
    <mergeCell ref="B1189:B1190"/>
    <mergeCell ref="C1189:C1190"/>
    <mergeCell ref="D1189:D1190"/>
    <mergeCell ref="A1191:A1192"/>
    <mergeCell ref="B1191:B1192"/>
    <mergeCell ref="C1191:C1192"/>
    <mergeCell ref="D1191:D1192"/>
    <mergeCell ref="A1193:A1194"/>
    <mergeCell ref="B1193:B1194"/>
    <mergeCell ref="C1193:C1194"/>
    <mergeCell ref="D1193:D1194"/>
    <mergeCell ref="A1195:A1196"/>
    <mergeCell ref="B1195:B1196"/>
    <mergeCell ref="C1195:C1196"/>
    <mergeCell ref="D1195:D1196"/>
    <mergeCell ref="A1197:A1198"/>
    <mergeCell ref="B1197:B1198"/>
    <mergeCell ref="C1197:C1198"/>
    <mergeCell ref="D1197:D1198"/>
    <mergeCell ref="A1199:A1200"/>
    <mergeCell ref="B1199:B1200"/>
    <mergeCell ref="C1199:C1200"/>
    <mergeCell ref="D1199:D1200"/>
    <mergeCell ref="A1201:A1202"/>
    <mergeCell ref="B1201:B1202"/>
    <mergeCell ref="C1201:C1202"/>
    <mergeCell ref="D1201:D1202"/>
    <mergeCell ref="A1203:A1204"/>
    <mergeCell ref="B1203:B1204"/>
    <mergeCell ref="C1203:C1204"/>
    <mergeCell ref="D1203:D1204"/>
    <mergeCell ref="A1205:A1206"/>
    <mergeCell ref="B1205:B1206"/>
    <mergeCell ref="C1205:C1206"/>
    <mergeCell ref="D1205:D1206"/>
    <mergeCell ref="A1207:A1208"/>
    <mergeCell ref="B1207:B1208"/>
    <mergeCell ref="C1207:C1208"/>
    <mergeCell ref="D1207:D1208"/>
    <mergeCell ref="A1209:A1210"/>
    <mergeCell ref="B1209:B1210"/>
    <mergeCell ref="C1209:C1210"/>
    <mergeCell ref="D1209:D1210"/>
    <mergeCell ref="A1211:A1212"/>
    <mergeCell ref="B1211:B1212"/>
    <mergeCell ref="C1211:C1212"/>
    <mergeCell ref="D1211:D1212"/>
    <mergeCell ref="A1213:A1214"/>
    <mergeCell ref="B1213:B1214"/>
    <mergeCell ref="C1213:C1214"/>
    <mergeCell ref="D1213:D1214"/>
    <mergeCell ref="A1215:A1216"/>
    <mergeCell ref="B1215:B1216"/>
    <mergeCell ref="C1215:C1216"/>
    <mergeCell ref="D1215:D1216"/>
    <mergeCell ref="A1217:A1218"/>
    <mergeCell ref="B1217:B1218"/>
    <mergeCell ref="C1217:C1218"/>
    <mergeCell ref="D1217:D1218"/>
    <mergeCell ref="A1219:A1220"/>
    <mergeCell ref="B1219:B1220"/>
    <mergeCell ref="C1219:C1220"/>
    <mergeCell ref="D1219:D1220"/>
    <mergeCell ref="A1221:A1222"/>
    <mergeCell ref="B1221:B1222"/>
    <mergeCell ref="C1221:C1222"/>
    <mergeCell ref="D1221:D1222"/>
    <mergeCell ref="A1223:A1224"/>
    <mergeCell ref="B1223:B1224"/>
    <mergeCell ref="C1223:C1224"/>
    <mergeCell ref="D1223:D1224"/>
    <mergeCell ref="A1225:A1226"/>
    <mergeCell ref="B1225:B1226"/>
    <mergeCell ref="C1225:C1226"/>
    <mergeCell ref="D1225:D1226"/>
    <mergeCell ref="A1227:A1228"/>
    <mergeCell ref="B1227:B1228"/>
    <mergeCell ref="C1227:C1228"/>
    <mergeCell ref="D1227:D1228"/>
    <mergeCell ref="A1229:A1230"/>
    <mergeCell ref="B1229:B1230"/>
    <mergeCell ref="C1229:C1230"/>
    <mergeCell ref="D1229:D1230"/>
    <mergeCell ref="A1231:A1232"/>
    <mergeCell ref="B1231:B1232"/>
    <mergeCell ref="C1231:C1232"/>
    <mergeCell ref="D1231:D1232"/>
    <mergeCell ref="A1233:A1234"/>
    <mergeCell ref="B1233:B1234"/>
    <mergeCell ref="C1233:C1234"/>
    <mergeCell ref="D1233:D1234"/>
    <mergeCell ref="A1235:A1236"/>
    <mergeCell ref="B1235:B1236"/>
    <mergeCell ref="C1235:C1236"/>
    <mergeCell ref="D1235:D1236"/>
    <mergeCell ref="A1237:A1238"/>
    <mergeCell ref="B1237:B1238"/>
    <mergeCell ref="C1237:C1238"/>
    <mergeCell ref="D1237:D1238"/>
    <mergeCell ref="A1239:A1240"/>
    <mergeCell ref="B1239:B1240"/>
    <mergeCell ref="C1239:C1240"/>
    <mergeCell ref="D1239:D1240"/>
    <mergeCell ref="A1241:A1242"/>
    <mergeCell ref="B1241:B1242"/>
    <mergeCell ref="C1241:C1242"/>
    <mergeCell ref="D1241:D1242"/>
    <mergeCell ref="A1243:A1244"/>
    <mergeCell ref="B1243:B1244"/>
    <mergeCell ref="C1243:C1244"/>
    <mergeCell ref="D1243:D1244"/>
    <mergeCell ref="A1245:A1246"/>
    <mergeCell ref="B1245:B1246"/>
    <mergeCell ref="C1245:C1246"/>
    <mergeCell ref="D1245:D1246"/>
    <mergeCell ref="A1247:A1248"/>
    <mergeCell ref="B1247:B1248"/>
    <mergeCell ref="C1247:C1248"/>
    <mergeCell ref="D1247:D1248"/>
    <mergeCell ref="A1249:A1250"/>
    <mergeCell ref="B1249:B1250"/>
    <mergeCell ref="C1249:C1250"/>
    <mergeCell ref="D1249:D1250"/>
    <mergeCell ref="A1251:A1252"/>
    <mergeCell ref="B1251:B1252"/>
    <mergeCell ref="C1251:C1252"/>
    <mergeCell ref="D1251:D1252"/>
    <mergeCell ref="A1253:A1254"/>
    <mergeCell ref="B1253:B1254"/>
    <mergeCell ref="C1253:C1254"/>
    <mergeCell ref="D1253:D1254"/>
    <mergeCell ref="A1255:A1256"/>
    <mergeCell ref="B1255:B1256"/>
    <mergeCell ref="C1255:C1256"/>
    <mergeCell ref="D1255:D1256"/>
    <mergeCell ref="A1257:A1258"/>
    <mergeCell ref="B1257:B1258"/>
    <mergeCell ref="C1257:C1258"/>
    <mergeCell ref="D1257:D1258"/>
    <mergeCell ref="A1259:A1260"/>
    <mergeCell ref="B1259:B1260"/>
    <mergeCell ref="C1259:C1260"/>
    <mergeCell ref="D1259:D1260"/>
    <mergeCell ref="A1261:A1262"/>
    <mergeCell ref="B1261:B1262"/>
    <mergeCell ref="C1261:C1262"/>
    <mergeCell ref="D1261:D1262"/>
    <mergeCell ref="A1263:A1264"/>
    <mergeCell ref="B1263:B1264"/>
    <mergeCell ref="C1263:C1264"/>
    <mergeCell ref="D1263:D1264"/>
    <mergeCell ref="A1265:A1266"/>
    <mergeCell ref="B1265:B1266"/>
    <mergeCell ref="C1265:C1266"/>
    <mergeCell ref="D1265:D1266"/>
    <mergeCell ref="A1267:A1268"/>
    <mergeCell ref="B1267:B1268"/>
    <mergeCell ref="C1267:C1268"/>
    <mergeCell ref="D1267:D1268"/>
    <mergeCell ref="A1269:A1270"/>
    <mergeCell ref="B1269:B1270"/>
    <mergeCell ref="C1269:C1270"/>
    <mergeCell ref="D1269:D1270"/>
    <mergeCell ref="A1271:A1272"/>
    <mergeCell ref="B1271:B1272"/>
    <mergeCell ref="C1271:C1272"/>
    <mergeCell ref="D1271:D1272"/>
    <mergeCell ref="A1273:A1274"/>
    <mergeCell ref="B1273:B1274"/>
    <mergeCell ref="C1273:C1274"/>
    <mergeCell ref="D1273:D1274"/>
    <mergeCell ref="A1275:A1276"/>
    <mergeCell ref="B1275:B1276"/>
    <mergeCell ref="C1275:C1276"/>
    <mergeCell ref="D1275:D1276"/>
    <mergeCell ref="A1277:A1278"/>
    <mergeCell ref="B1277:B1278"/>
    <mergeCell ref="C1277:C1278"/>
    <mergeCell ref="D1277:D1278"/>
    <mergeCell ref="A1279:A1280"/>
    <mergeCell ref="B1279:B1280"/>
    <mergeCell ref="C1279:C1280"/>
    <mergeCell ref="D1279:D1280"/>
    <mergeCell ref="A1281:A1282"/>
    <mergeCell ref="B1281:B1282"/>
    <mergeCell ref="C1281:C1282"/>
    <mergeCell ref="D1281:D1282"/>
    <mergeCell ref="A1283:A1284"/>
    <mergeCell ref="B1283:B1284"/>
    <mergeCell ref="C1283:C1284"/>
    <mergeCell ref="D1283:D1284"/>
    <mergeCell ref="A1285:A1286"/>
    <mergeCell ref="B1285:B1286"/>
    <mergeCell ref="C1285:C1286"/>
    <mergeCell ref="D1285:D1286"/>
    <mergeCell ref="A1287:A1288"/>
    <mergeCell ref="B1287:B1288"/>
    <mergeCell ref="C1287:C1288"/>
    <mergeCell ref="D1287:D1288"/>
    <mergeCell ref="A1289:A1290"/>
    <mergeCell ref="B1289:B1290"/>
    <mergeCell ref="C1289:C1290"/>
    <mergeCell ref="D1289:D1290"/>
    <mergeCell ref="A1291:A1292"/>
    <mergeCell ref="B1291:B1292"/>
    <mergeCell ref="C1291:C1292"/>
    <mergeCell ref="D1291:D1292"/>
    <mergeCell ref="A1293:A1294"/>
    <mergeCell ref="B1293:B1294"/>
    <mergeCell ref="C1293:C1294"/>
    <mergeCell ref="D1293:D1294"/>
    <mergeCell ref="A1295:A1296"/>
    <mergeCell ref="B1295:B1296"/>
    <mergeCell ref="C1295:C1296"/>
    <mergeCell ref="D1295:D1296"/>
    <mergeCell ref="A1297:A1298"/>
    <mergeCell ref="B1297:B1298"/>
    <mergeCell ref="C1297:C1298"/>
    <mergeCell ref="D1297:D1298"/>
    <mergeCell ref="A1299:A1300"/>
    <mergeCell ref="B1299:B1300"/>
    <mergeCell ref="C1299:C1300"/>
    <mergeCell ref="D1299:D1300"/>
    <mergeCell ref="A1301:A1302"/>
    <mergeCell ref="B1301:B1302"/>
    <mergeCell ref="C1301:C1302"/>
    <mergeCell ref="D1301:D1302"/>
    <mergeCell ref="A1303:A1304"/>
    <mergeCell ref="B1303:B1304"/>
    <mergeCell ref="C1303:C1304"/>
    <mergeCell ref="D1303:D1304"/>
    <mergeCell ref="A1305:A1306"/>
    <mergeCell ref="B1305:B1306"/>
    <mergeCell ref="C1305:C1306"/>
    <mergeCell ref="D1305:D1306"/>
    <mergeCell ref="A1307:A1308"/>
    <mergeCell ref="B1307:B1308"/>
    <mergeCell ref="C1307:C1308"/>
    <mergeCell ref="D1307:D1308"/>
    <mergeCell ref="A1309:A1310"/>
    <mergeCell ref="B1309:B1310"/>
    <mergeCell ref="C1309:C1310"/>
    <mergeCell ref="D1309:D1310"/>
    <mergeCell ref="A1311:A1312"/>
    <mergeCell ref="B1311:B1312"/>
    <mergeCell ref="C1311:C1312"/>
    <mergeCell ref="D1311:D1312"/>
    <mergeCell ref="A1313:A1314"/>
    <mergeCell ref="B1313:B1314"/>
    <mergeCell ref="C1313:C1314"/>
    <mergeCell ref="D1313:D1314"/>
    <mergeCell ref="A1315:A1316"/>
    <mergeCell ref="B1315:B1316"/>
    <mergeCell ref="C1315:C1316"/>
    <mergeCell ref="D1315:D1316"/>
    <mergeCell ref="A1317:A1318"/>
    <mergeCell ref="B1317:B1318"/>
    <mergeCell ref="C1317:C1318"/>
    <mergeCell ref="D1317:D1318"/>
    <mergeCell ref="A1319:A1320"/>
    <mergeCell ref="B1319:B1320"/>
    <mergeCell ref="C1319:C1320"/>
    <mergeCell ref="D1319:D1320"/>
    <mergeCell ref="A1321:A1322"/>
    <mergeCell ref="B1321:B1322"/>
    <mergeCell ref="C1321:C1322"/>
    <mergeCell ref="D1321:D1322"/>
    <mergeCell ref="A1323:A1324"/>
    <mergeCell ref="B1323:B1324"/>
    <mergeCell ref="C1323:C1324"/>
    <mergeCell ref="D1323:D1324"/>
    <mergeCell ref="A1325:A1326"/>
    <mergeCell ref="B1325:B1326"/>
    <mergeCell ref="C1325:C1326"/>
    <mergeCell ref="D1325:D1326"/>
    <mergeCell ref="A1327:A1328"/>
    <mergeCell ref="B1327:B1328"/>
    <mergeCell ref="C1327:C1328"/>
    <mergeCell ref="D1327:D1328"/>
    <mergeCell ref="A1329:A1330"/>
    <mergeCell ref="B1329:B1330"/>
    <mergeCell ref="C1329:C1330"/>
    <mergeCell ref="D1329:D1330"/>
    <mergeCell ref="A1331:A1332"/>
    <mergeCell ref="B1331:B1332"/>
    <mergeCell ref="C1331:C1332"/>
    <mergeCell ref="D1331:D1332"/>
    <mergeCell ref="A1333:A1334"/>
    <mergeCell ref="B1333:B1334"/>
    <mergeCell ref="C1333:C1334"/>
    <mergeCell ref="D1333:D1334"/>
    <mergeCell ref="A1335:A1336"/>
    <mergeCell ref="B1335:B1336"/>
    <mergeCell ref="C1335:C1336"/>
    <mergeCell ref="D1335:D1336"/>
    <mergeCell ref="A1337:A1338"/>
    <mergeCell ref="B1337:B1338"/>
    <mergeCell ref="C1337:C1338"/>
    <mergeCell ref="D1337:D1338"/>
    <mergeCell ref="A1339:A1340"/>
    <mergeCell ref="B1339:B1340"/>
    <mergeCell ref="C1339:C1340"/>
    <mergeCell ref="D1339:D1340"/>
    <mergeCell ref="A1341:A1342"/>
    <mergeCell ref="B1341:B1342"/>
    <mergeCell ref="C1341:C1342"/>
    <mergeCell ref="D1341:D1342"/>
    <mergeCell ref="A1343:A1344"/>
    <mergeCell ref="B1343:B1344"/>
    <mergeCell ref="C1343:C1344"/>
    <mergeCell ref="D1343:D1344"/>
    <mergeCell ref="A1345:A1346"/>
    <mergeCell ref="B1345:B1346"/>
    <mergeCell ref="C1345:C1346"/>
    <mergeCell ref="D1345:D1346"/>
    <mergeCell ref="A1347:A1348"/>
    <mergeCell ref="B1347:B1348"/>
    <mergeCell ref="C1347:C1348"/>
    <mergeCell ref="D1347:D1348"/>
    <mergeCell ref="A1349:A1350"/>
    <mergeCell ref="B1349:B1350"/>
    <mergeCell ref="C1349:C1350"/>
    <mergeCell ref="D1349:D1350"/>
    <mergeCell ref="A1351:A1352"/>
    <mergeCell ref="B1351:B1352"/>
    <mergeCell ref="C1351:C1352"/>
    <mergeCell ref="D1351:D1352"/>
    <mergeCell ref="A1353:A1354"/>
    <mergeCell ref="B1353:B1354"/>
    <mergeCell ref="C1353:C1354"/>
    <mergeCell ref="D1353:D1354"/>
    <mergeCell ref="A1355:A1356"/>
    <mergeCell ref="B1355:B1356"/>
    <mergeCell ref="C1355:C1356"/>
    <mergeCell ref="D1355:D1356"/>
    <mergeCell ref="A1357:A1358"/>
    <mergeCell ref="B1357:B1358"/>
    <mergeCell ref="C1357:C1358"/>
    <mergeCell ref="D1357:D1358"/>
    <mergeCell ref="A1359:A1360"/>
    <mergeCell ref="B1359:B1360"/>
    <mergeCell ref="C1359:C1360"/>
    <mergeCell ref="D1359:D1360"/>
    <mergeCell ref="A1361:A1362"/>
    <mergeCell ref="B1361:B1362"/>
    <mergeCell ref="C1361:C1362"/>
    <mergeCell ref="D1361:D1362"/>
    <mergeCell ref="A1363:A1364"/>
    <mergeCell ref="B1363:B1364"/>
    <mergeCell ref="C1363:C1364"/>
    <mergeCell ref="D1363:D1364"/>
    <mergeCell ref="A1365:A1366"/>
    <mergeCell ref="B1365:B1366"/>
    <mergeCell ref="C1365:C1366"/>
    <mergeCell ref="D1365:D1366"/>
    <mergeCell ref="A1367:A1368"/>
    <mergeCell ref="B1367:B1368"/>
    <mergeCell ref="C1367:C1368"/>
    <mergeCell ref="D1367:D1368"/>
    <mergeCell ref="A1369:A1370"/>
    <mergeCell ref="B1369:B1370"/>
    <mergeCell ref="C1369:C1370"/>
    <mergeCell ref="D1369:D1370"/>
    <mergeCell ref="A1371:A1372"/>
    <mergeCell ref="B1371:B1372"/>
    <mergeCell ref="C1371:C1372"/>
    <mergeCell ref="D1371:D1372"/>
    <mergeCell ref="A1373:A1374"/>
    <mergeCell ref="B1373:B1374"/>
    <mergeCell ref="C1373:C1374"/>
    <mergeCell ref="D1373:D1374"/>
    <mergeCell ref="A1375:A1376"/>
    <mergeCell ref="B1375:B1376"/>
    <mergeCell ref="C1375:C1376"/>
    <mergeCell ref="D1375:D1376"/>
    <mergeCell ref="A1377:A1378"/>
    <mergeCell ref="B1377:B1378"/>
    <mergeCell ref="C1377:C1378"/>
    <mergeCell ref="D1377:D1378"/>
    <mergeCell ref="A1379:A1380"/>
    <mergeCell ref="B1379:B1380"/>
    <mergeCell ref="C1379:C1380"/>
    <mergeCell ref="D1379:D1380"/>
    <mergeCell ref="A1381:A1382"/>
    <mergeCell ref="B1381:B1382"/>
    <mergeCell ref="C1381:C1382"/>
    <mergeCell ref="D1381:D1382"/>
    <mergeCell ref="A1383:A1384"/>
    <mergeCell ref="B1383:B1384"/>
    <mergeCell ref="C1383:C1384"/>
    <mergeCell ref="D1383:D1384"/>
    <mergeCell ref="A1385:A1386"/>
    <mergeCell ref="B1385:B1386"/>
    <mergeCell ref="C1385:C1386"/>
    <mergeCell ref="D1385:D1386"/>
    <mergeCell ref="A1387:A1388"/>
    <mergeCell ref="B1387:B1388"/>
    <mergeCell ref="C1387:C1388"/>
    <mergeCell ref="D1387:D1388"/>
    <mergeCell ref="A1389:A1390"/>
    <mergeCell ref="B1389:B1390"/>
    <mergeCell ref="C1389:C1390"/>
    <mergeCell ref="D1389:D1390"/>
    <mergeCell ref="A1391:A1392"/>
    <mergeCell ref="B1391:B1392"/>
    <mergeCell ref="C1391:C1392"/>
    <mergeCell ref="D1391:D1392"/>
    <mergeCell ref="A1393:A1394"/>
    <mergeCell ref="B1393:B1394"/>
    <mergeCell ref="C1393:C1394"/>
    <mergeCell ref="D1393:D1394"/>
    <mergeCell ref="A1395:A1396"/>
    <mergeCell ref="B1395:B1396"/>
    <mergeCell ref="C1395:C1396"/>
    <mergeCell ref="D1395:D1396"/>
    <mergeCell ref="A1397:A1398"/>
    <mergeCell ref="B1397:B1398"/>
    <mergeCell ref="C1397:C1398"/>
    <mergeCell ref="D1397:D1398"/>
    <mergeCell ref="A1399:A1400"/>
    <mergeCell ref="B1399:B1400"/>
    <mergeCell ref="C1399:C1400"/>
    <mergeCell ref="D1399:D1400"/>
    <mergeCell ref="A1401:A1402"/>
    <mergeCell ref="B1401:B1402"/>
    <mergeCell ref="C1401:C1402"/>
    <mergeCell ref="D1401:D1402"/>
    <mergeCell ref="A1403:A1404"/>
    <mergeCell ref="B1403:B1404"/>
    <mergeCell ref="C1403:C1404"/>
    <mergeCell ref="D1403:D1404"/>
    <mergeCell ref="A1405:A1406"/>
    <mergeCell ref="B1405:B1406"/>
    <mergeCell ref="C1405:C1406"/>
    <mergeCell ref="D1405:D1406"/>
    <mergeCell ref="A1407:A1408"/>
    <mergeCell ref="B1407:B1408"/>
    <mergeCell ref="C1407:C1408"/>
    <mergeCell ref="D1407:D1408"/>
    <mergeCell ref="A1409:A1410"/>
    <mergeCell ref="B1409:B1410"/>
    <mergeCell ref="C1409:C1410"/>
    <mergeCell ref="D1409:D1410"/>
    <mergeCell ref="A1411:A1412"/>
    <mergeCell ref="B1411:B1412"/>
    <mergeCell ref="C1411:C1412"/>
    <mergeCell ref="D1411:D1412"/>
    <mergeCell ref="A1413:A1414"/>
    <mergeCell ref="B1413:B1414"/>
    <mergeCell ref="C1413:C1414"/>
    <mergeCell ref="D1413:D1414"/>
    <mergeCell ref="A1415:A1416"/>
    <mergeCell ref="B1415:B1416"/>
    <mergeCell ref="C1415:C1416"/>
    <mergeCell ref="D1415:D1416"/>
    <mergeCell ref="A1417:A1418"/>
    <mergeCell ref="B1417:B1418"/>
    <mergeCell ref="C1417:C1418"/>
    <mergeCell ref="D1417:D1418"/>
    <mergeCell ref="A1419:A1420"/>
    <mergeCell ref="B1419:B1420"/>
    <mergeCell ref="C1419:C1420"/>
    <mergeCell ref="D1419:D1420"/>
    <mergeCell ref="A1421:A1422"/>
    <mergeCell ref="B1421:B1422"/>
    <mergeCell ref="C1421:C1422"/>
    <mergeCell ref="D1421:D1422"/>
    <mergeCell ref="A1423:A1424"/>
    <mergeCell ref="B1423:B1424"/>
    <mergeCell ref="C1423:C1424"/>
    <mergeCell ref="D1423:D1424"/>
    <mergeCell ref="A1425:A1426"/>
    <mergeCell ref="B1425:B1426"/>
    <mergeCell ref="C1425:C1426"/>
    <mergeCell ref="D1425:D1426"/>
    <mergeCell ref="A1427:A1428"/>
    <mergeCell ref="B1427:B1428"/>
    <mergeCell ref="C1427:C1428"/>
    <mergeCell ref="D1427:D1428"/>
    <mergeCell ref="A1429:A1430"/>
    <mergeCell ref="B1429:B1430"/>
    <mergeCell ref="C1429:C1430"/>
    <mergeCell ref="D1429:D1430"/>
    <mergeCell ref="A1431:A1432"/>
    <mergeCell ref="B1431:B1432"/>
    <mergeCell ref="C1431:C1432"/>
    <mergeCell ref="D1431:D1432"/>
    <mergeCell ref="A1433:A1434"/>
    <mergeCell ref="B1433:B1434"/>
    <mergeCell ref="C1433:C1434"/>
    <mergeCell ref="D1433:D1434"/>
    <mergeCell ref="A1435:A1436"/>
    <mergeCell ref="B1435:B1436"/>
    <mergeCell ref="C1435:C1436"/>
    <mergeCell ref="D1435:D1436"/>
    <mergeCell ref="A1437:A1438"/>
    <mergeCell ref="B1437:B1438"/>
    <mergeCell ref="C1437:C1438"/>
    <mergeCell ref="D1437:D1438"/>
    <mergeCell ref="A1439:A1440"/>
    <mergeCell ref="B1439:B1440"/>
    <mergeCell ref="C1439:C1440"/>
    <mergeCell ref="D1439:D1440"/>
    <mergeCell ref="A1441:A1442"/>
    <mergeCell ref="B1441:B1442"/>
    <mergeCell ref="C1441:C1442"/>
    <mergeCell ref="D1441:D1442"/>
    <mergeCell ref="A1443:A1444"/>
    <mergeCell ref="B1443:B1444"/>
    <mergeCell ref="C1443:C1444"/>
    <mergeCell ref="D1443:D1444"/>
    <mergeCell ref="A1445:A1446"/>
    <mergeCell ref="B1445:B1446"/>
    <mergeCell ref="C1445:C1446"/>
    <mergeCell ref="D1445:D1446"/>
    <mergeCell ref="A1447:A1448"/>
    <mergeCell ref="B1447:B1448"/>
    <mergeCell ref="C1447:C1448"/>
    <mergeCell ref="D1447:D1448"/>
    <mergeCell ref="A1449:A1450"/>
    <mergeCell ref="B1449:B1450"/>
    <mergeCell ref="C1449:C1450"/>
    <mergeCell ref="D1449:D1450"/>
    <mergeCell ref="A1451:A1452"/>
    <mergeCell ref="B1451:B1452"/>
    <mergeCell ref="C1451:C1452"/>
    <mergeCell ref="D1451:D1452"/>
    <mergeCell ref="A1453:A1454"/>
    <mergeCell ref="B1453:B1454"/>
    <mergeCell ref="C1453:C1454"/>
    <mergeCell ref="D1453:D1454"/>
    <mergeCell ref="A1455:A1456"/>
    <mergeCell ref="B1455:B1456"/>
    <mergeCell ref="C1455:C1456"/>
    <mergeCell ref="D1455:D1456"/>
    <mergeCell ref="A1457:A1458"/>
    <mergeCell ref="B1457:B1458"/>
    <mergeCell ref="C1457:C1458"/>
    <mergeCell ref="D1457:D1458"/>
    <mergeCell ref="A1459:A1460"/>
    <mergeCell ref="B1459:B1460"/>
    <mergeCell ref="C1459:C1460"/>
    <mergeCell ref="D1459:D1460"/>
    <mergeCell ref="A1461:A1462"/>
    <mergeCell ref="B1461:B1462"/>
    <mergeCell ref="C1461:C1462"/>
    <mergeCell ref="D1461:D1462"/>
    <mergeCell ref="A1463:A1464"/>
    <mergeCell ref="B1463:B1464"/>
    <mergeCell ref="C1463:C1464"/>
    <mergeCell ref="D1463:D1464"/>
    <mergeCell ref="A1465:A1466"/>
    <mergeCell ref="B1465:B1466"/>
    <mergeCell ref="C1465:C1466"/>
    <mergeCell ref="D1465:D1466"/>
    <mergeCell ref="A1467:A1468"/>
    <mergeCell ref="B1467:B1468"/>
    <mergeCell ref="C1467:C1468"/>
    <mergeCell ref="D1467:D1468"/>
    <mergeCell ref="A1469:A1470"/>
    <mergeCell ref="B1469:B1470"/>
    <mergeCell ref="C1469:C1470"/>
    <mergeCell ref="D1469:D1470"/>
    <mergeCell ref="A1471:A1472"/>
    <mergeCell ref="B1471:B1472"/>
    <mergeCell ref="C1471:C1472"/>
    <mergeCell ref="D1471:D1472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2" man="true" max="65535" min="0"/>
    <brk id="26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гужа</cp:lastModifiedBy>
  <cp:lastPrinted>2014-06-06T06:11:27.00Z</cp:lastPrinted>
  <dcterms:modified xsi:type="dcterms:W3CDTF">2014-08-06T07:58:11.00Z</dcterms:modified>
  <cp:revision>0</cp:revision>
</cp:coreProperties>
</file>