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ai\Google Drive (bb675@cornell.edu)\Courses\Advanced BioKinetics\Problem Sets\My Solutions\PRELIM 1\PRELIM\UPLOAD\"/>
    </mc:Choice>
  </mc:AlternateContent>
  <xr:revisionPtr revIDLastSave="0" documentId="13_ncr:1_{441F294C-9E49-4DFE-B16E-527F1C7019BD}" xr6:coauthVersionLast="44" xr6:coauthVersionMax="44" xr10:uidLastSave="{00000000-0000-0000-0000-000000000000}"/>
  <bookViews>
    <workbookView xWindow="1350" yWindow="390" windowWidth="20880" windowHeight="11835" xr2:uid="{55E25A82-6FE1-476E-A786-CFECC33F7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N15" i="1" l="1"/>
  <c r="N16" i="1"/>
  <c r="N17" i="1"/>
  <c r="N18" i="1"/>
  <c r="N19" i="1"/>
  <c r="N20" i="1"/>
  <c r="N21" i="1"/>
  <c r="N22" i="1"/>
  <c r="N23" i="1"/>
  <c r="N24" i="1"/>
  <c r="N25" i="1"/>
  <c r="N26" i="1"/>
  <c r="M15" i="1"/>
  <c r="M16" i="1"/>
  <c r="M17" i="1"/>
  <c r="M18" i="1"/>
  <c r="M19" i="1"/>
  <c r="M20" i="1"/>
  <c r="M21" i="1"/>
  <c r="M22" i="1"/>
  <c r="M23" i="1"/>
  <c r="M24" i="1"/>
  <c r="M25" i="1"/>
  <c r="M26" i="1"/>
  <c r="L15" i="1"/>
  <c r="L16" i="1"/>
  <c r="L17" i="1"/>
  <c r="L18" i="1"/>
  <c r="L19" i="1"/>
  <c r="L20" i="1"/>
  <c r="L21" i="1"/>
  <c r="L22" i="1"/>
  <c r="L23" i="1"/>
  <c r="L24" i="1"/>
  <c r="L25" i="1"/>
  <c r="L26" i="1"/>
  <c r="N14" i="1"/>
  <c r="L14" i="1"/>
  <c r="M14" i="1"/>
  <c r="I10" i="1"/>
  <c r="I11" i="1"/>
  <c r="I12" i="1"/>
  <c r="I13" i="1"/>
  <c r="I14" i="1"/>
  <c r="I15" i="1"/>
  <c r="I16" i="1"/>
  <c r="H11" i="1"/>
  <c r="H12" i="1"/>
  <c r="H13" i="1"/>
  <c r="H14" i="1"/>
  <c r="H15" i="1"/>
  <c r="H16" i="1"/>
  <c r="H10" i="1"/>
  <c r="G11" i="1"/>
  <c r="G12" i="1"/>
  <c r="G13" i="1"/>
  <c r="G14" i="1"/>
  <c r="G15" i="1"/>
  <c r="G16" i="1"/>
  <c r="G10" i="1"/>
  <c r="F11" i="1"/>
  <c r="F12" i="1"/>
  <c r="F13" i="1"/>
  <c r="F14" i="1"/>
  <c r="F15" i="1"/>
  <c r="F16" i="1"/>
  <c r="F10" i="1"/>
  <c r="B5" i="1"/>
  <c r="E5" i="1" l="1"/>
</calcChain>
</file>

<file path=xl/sharedStrings.xml><?xml version="1.0" encoding="utf-8"?>
<sst xmlns="http://schemas.openxmlformats.org/spreadsheetml/2006/main" count="27" uniqueCount="27">
  <si>
    <t>IPTG (mM)</t>
  </si>
  <si>
    <t>low (mRNA/cell)</t>
  </si>
  <si>
    <t>high (mRNA/cell)</t>
  </si>
  <si>
    <t>B</t>
  </si>
  <si>
    <t>&lt;n&gt; (mRNA/cell)</t>
  </si>
  <si>
    <t>&lt;mc&gt;</t>
  </si>
  <si>
    <t>Nc</t>
  </si>
  <si>
    <t>V</t>
  </si>
  <si>
    <t>cells/ml</t>
  </si>
  <si>
    <t>ml</t>
  </si>
  <si>
    <t>gDW/cell</t>
  </si>
  <si>
    <t>gDW</t>
  </si>
  <si>
    <t>Av</t>
  </si>
  <si>
    <t>&lt;n_molar&gt;</t>
  </si>
  <si>
    <t>&lt;n_nmol&gt;</t>
  </si>
  <si>
    <t>&lt;n_nmol&gt;/B</t>
  </si>
  <si>
    <t>IPTG (nmol)</t>
  </si>
  <si>
    <t>K</t>
  </si>
  <si>
    <t>w1</t>
  </si>
  <si>
    <t>w2</t>
  </si>
  <si>
    <t>IPTG (nMol)</t>
  </si>
  <si>
    <t>n</t>
  </si>
  <si>
    <t>IPTG(mMol)</t>
  </si>
  <si>
    <t>m* (used nmol)</t>
  </si>
  <si>
    <t>m* (used mMol)</t>
  </si>
  <si>
    <t>Kd (nmol)</t>
  </si>
  <si>
    <t>Kd(mMol)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</si>
</sst>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&lt;n&gt; vs. IPTG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Sheet1!$B$10:$B$16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xVal>
          <c:yVal>
            <c:numRef>
              <c:f>Sheet1!$H$10:$H$16</c:f>
              <c:numCache>
                <c:formatCode>0.00E+00</c:formatCode>
                <c:ptCount val="7"/>
                <c:pt idx="0">
                  <c:v>1.1267943670108248E-8</c:v>
                </c:pt>
                <c:pt idx="1">
                  <c:v>1.2454043003803852E-8</c:v>
                </c:pt>
                <c:pt idx="2">
                  <c:v>2.4315036340759903E-8</c:v>
                </c:pt>
                <c:pt idx="3">
                  <c:v>3.9734327678802773E-8</c:v>
                </c:pt>
                <c:pt idx="4">
                  <c:v>5.1002271348911015E-8</c:v>
                </c:pt>
                <c:pt idx="5">
                  <c:v>5.5153619016845632E-8</c:v>
                </c:pt>
                <c:pt idx="6">
                  <c:v>5.5153619016845632E-8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B-45D7-BB31-1CA9ECDF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2752"/>
        <c:axId val="77704816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Sheet1!$L$14:$L$26</c:f>
              <c:numCache>
                <c:formatCode>General</c:formatCode>
                <c:ptCount val="13"/>
                <c:pt idx="0">
                  <c:v>0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2.5000000000000001E-4</c:v>
                </c:pt>
                <c:pt idx="4">
                  <c:v>5.0000000000000001E-4</c:v>
                </c:pt>
                <c:pt idx="5">
                  <c:v>2.5000000000000001E-3</c:v>
                </c:pt>
                <c:pt idx="6">
                  <c:v>5.0000000000000001E-3</c:v>
                </c:pt>
                <c:pt idx="7">
                  <c:v>2.5000000000000001E-2</c:v>
                </c:pt>
                <c:pt idx="8">
                  <c:v>0.05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</c:numCache>
            </c:numRef>
          </c:xVal>
          <c:yVal>
            <c:numRef>
              <c:f>Sheet1!$N$14:$N$26</c:f>
              <c:numCache>
                <c:formatCode>0.00E+00</c:formatCode>
                <c:ptCount val="13"/>
                <c:pt idx="0">
                  <c:v>1.1297960687603988E-8</c:v>
                </c:pt>
                <c:pt idx="1">
                  <c:v>1.139509032738116E-8</c:v>
                </c:pt>
                <c:pt idx="2">
                  <c:v>1.1491816097196315E-8</c:v>
                </c:pt>
                <c:pt idx="3">
                  <c:v>1.2251380267934733E-8</c:v>
                </c:pt>
                <c:pt idx="4">
                  <c:v>1.3166586226752907E-8</c:v>
                </c:pt>
                <c:pt idx="5">
                  <c:v>1.9350143376649562E-8</c:v>
                </c:pt>
                <c:pt idx="6">
                  <c:v>2.5030530345111623E-8</c:v>
                </c:pt>
                <c:pt idx="7">
                  <c:v>4.2820526091204701E-8</c:v>
                </c:pt>
                <c:pt idx="8">
                  <c:v>4.891135789688366E-8</c:v>
                </c:pt>
                <c:pt idx="9">
                  <c:v>5.5788588247282877E-8</c:v>
                </c:pt>
                <c:pt idx="10">
                  <c:v>5.6829204337400882E-8</c:v>
                </c:pt>
                <c:pt idx="11">
                  <c:v>5.7186978947320875E-8</c:v>
                </c:pt>
                <c:pt idx="12">
                  <c:v>5.7367983055273359E-8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3B-45D7-BB31-1CA9ECDF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2752"/>
        <c:axId val="77704816"/>
      </c:scatterChart>
      <c:valAx>
        <c:axId val="76682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IPTG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4816"/>
        <c:crosses val="autoZero"/>
        <c:crossBetween val="midCat"/>
      </c:valAx>
      <c:valAx>
        <c:axId val="777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&lt;n&gt; nmol/gDW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2752"/>
        <c:crossesAt val="1.0000000000000003E-4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17</xdr:row>
      <xdr:rowOff>157162</xdr:rowOff>
    </xdr:from>
    <xdr:to>
      <xdr:col>6</xdr:col>
      <xdr:colOff>333375</xdr:colOff>
      <xdr:row>32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27D78-A8D3-43F3-8C97-AC70E3459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D211-9BA1-4B53-B8E7-60B291ED0410}">
  <dimension ref="B3:P26"/>
  <sheetViews>
    <sheetView tabSelected="1" topLeftCell="A7" workbookViewId="0">
      <selection activeCell="P15" sqref="P15"/>
    </sheetView>
  </sheetViews>
  <sheetFormatPr defaultRowHeight="15" x14ac:dyDescent="0.25"/>
  <cols>
    <col min="2" max="2" width="10.28515625" bestFit="1" customWidth="1"/>
    <col min="3" max="3" width="15.140625" bestFit="1" customWidth="1"/>
    <col min="4" max="4" width="15.85546875" bestFit="1" customWidth="1"/>
    <col min="5" max="5" width="16.42578125" bestFit="1" customWidth="1"/>
    <col min="7" max="8" width="12.28515625" bestFit="1" customWidth="1"/>
    <col min="10" max="10" width="10.140625" customWidth="1"/>
    <col min="11" max="11" width="14.5703125" customWidth="1"/>
    <col min="12" max="12" width="11.5703125" bestFit="1" customWidth="1"/>
    <col min="13" max="13" width="15" bestFit="1" customWidth="1"/>
    <col min="14" max="14" width="15.5703125" bestFit="1" customWidth="1"/>
  </cols>
  <sheetData>
    <row r="3" spans="2:16" x14ac:dyDescent="0.25">
      <c r="B3" t="s">
        <v>10</v>
      </c>
      <c r="C3" t="s">
        <v>8</v>
      </c>
      <c r="D3" t="s">
        <v>9</v>
      </c>
      <c r="E3" t="s">
        <v>11</v>
      </c>
    </row>
    <row r="4" spans="2:16" x14ac:dyDescent="0.25">
      <c r="B4" t="s">
        <v>5</v>
      </c>
      <c r="C4" t="s">
        <v>6</v>
      </c>
      <c r="D4" t="s">
        <v>7</v>
      </c>
      <c r="E4" t="s">
        <v>3</v>
      </c>
      <c r="F4" t="s">
        <v>12</v>
      </c>
    </row>
    <row r="5" spans="2:16" x14ac:dyDescent="0.25">
      <c r="B5">
        <f>2.8*10^-13</f>
        <v>2.7999999999999997E-13</v>
      </c>
      <c r="C5" s="1">
        <v>100000000</v>
      </c>
      <c r="D5">
        <v>1</v>
      </c>
      <c r="E5">
        <f>B5*C5*D5</f>
        <v>2.7999999999999996E-5</v>
      </c>
      <c r="F5" s="1">
        <v>6.0221407599999999E+23</v>
      </c>
    </row>
    <row r="9" spans="2:16" x14ac:dyDescent="0.25">
      <c r="B9" t="s">
        <v>0</v>
      </c>
      <c r="C9" t="s">
        <v>4</v>
      </c>
      <c r="D9" t="s">
        <v>1</v>
      </c>
      <c r="E9" t="s">
        <v>2</v>
      </c>
      <c r="F9" t="s">
        <v>13</v>
      </c>
      <c r="G9" t="s">
        <v>14</v>
      </c>
      <c r="H9" t="s">
        <v>15</v>
      </c>
      <c r="I9" t="s">
        <v>16</v>
      </c>
      <c r="K9" t="s">
        <v>17</v>
      </c>
      <c r="L9" t="s">
        <v>18</v>
      </c>
      <c r="M9" t="s">
        <v>19</v>
      </c>
      <c r="N9" t="s">
        <v>25</v>
      </c>
      <c r="O9" t="s">
        <v>21</v>
      </c>
      <c r="P9" t="s">
        <v>26</v>
      </c>
    </row>
    <row r="10" spans="2:16" x14ac:dyDescent="0.25">
      <c r="B10">
        <v>0</v>
      </c>
      <c r="C10">
        <v>19</v>
      </c>
      <c r="D10">
        <v>18</v>
      </c>
      <c r="E10">
        <v>20</v>
      </c>
      <c r="F10" s="1">
        <f>C10/$F$5</f>
        <v>3.1550242276303088E-23</v>
      </c>
      <c r="G10" s="1">
        <f>F10*10000000000</f>
        <v>3.155024227630309E-13</v>
      </c>
      <c r="H10" s="1">
        <f>G10/$E$5</f>
        <v>1.1267943670108248E-8</v>
      </c>
      <c r="I10">
        <f t="shared" ref="I10:I15" si="0">B10*10^6</f>
        <v>0</v>
      </c>
      <c r="K10" s="1">
        <f>0.00002227</f>
        <v>2.2269999999999999E-5</v>
      </c>
      <c r="L10">
        <v>5.0757500000000002E-4</v>
      </c>
      <c r="M10">
        <v>2.0999999999999999E-3</v>
      </c>
      <c r="N10">
        <v>1.2E-2</v>
      </c>
      <c r="O10">
        <v>1</v>
      </c>
      <c r="P10">
        <v>1.2E-2</v>
      </c>
    </row>
    <row r="11" spans="2:16" x14ac:dyDescent="0.25">
      <c r="B11" s="1">
        <v>5.0000000000000001E-4</v>
      </c>
      <c r="C11">
        <v>21</v>
      </c>
      <c r="D11">
        <v>17</v>
      </c>
      <c r="E11">
        <v>26</v>
      </c>
      <c r="F11" s="1">
        <f t="shared" ref="F11:F16" si="1">C11/$F$5</f>
        <v>3.4871320410650782E-23</v>
      </c>
      <c r="G11" s="1">
        <f t="shared" ref="G11:G16" si="2">F11*10000000000</f>
        <v>3.4871320410650782E-13</v>
      </c>
      <c r="H11" s="1">
        <f t="shared" ref="H11:H16" si="3">G11/$E$5</f>
        <v>1.2454043003803852E-8</v>
      </c>
      <c r="I11">
        <f t="shared" si="0"/>
        <v>500</v>
      </c>
    </row>
    <row r="12" spans="2:16" x14ac:dyDescent="0.25">
      <c r="B12">
        <v>5.0000000000000001E-3</v>
      </c>
      <c r="C12">
        <v>41</v>
      </c>
      <c r="D12">
        <v>37</v>
      </c>
      <c r="E12">
        <v>44</v>
      </c>
      <c r="F12" s="1">
        <f t="shared" si="1"/>
        <v>6.8082101754127717E-23</v>
      </c>
      <c r="G12" s="1">
        <f t="shared" si="2"/>
        <v>6.8082101754127718E-13</v>
      </c>
      <c r="H12" s="1">
        <f t="shared" si="3"/>
        <v>2.4315036340759903E-8</v>
      </c>
      <c r="I12">
        <f t="shared" si="0"/>
        <v>5000</v>
      </c>
    </row>
    <row r="13" spans="2:16" x14ac:dyDescent="0.25">
      <c r="B13">
        <v>1.2E-2</v>
      </c>
      <c r="C13">
        <v>67</v>
      </c>
      <c r="D13">
        <v>65</v>
      </c>
      <c r="E13">
        <v>69</v>
      </c>
      <c r="F13" s="1">
        <f t="shared" si="1"/>
        <v>1.1125611750064774E-22</v>
      </c>
      <c r="G13" s="1">
        <f t="shared" si="2"/>
        <v>1.1125611750064774E-12</v>
      </c>
      <c r="H13" s="1">
        <f t="shared" si="3"/>
        <v>3.9734327678802773E-8</v>
      </c>
      <c r="I13">
        <f t="shared" si="0"/>
        <v>12000</v>
      </c>
      <c r="K13" t="s">
        <v>20</v>
      </c>
      <c r="L13" t="s">
        <v>22</v>
      </c>
      <c r="M13" t="s">
        <v>23</v>
      </c>
      <c r="N13" t="s">
        <v>24</v>
      </c>
    </row>
    <row r="14" spans="2:16" x14ac:dyDescent="0.25">
      <c r="B14">
        <v>5.2999999999999999E-2</v>
      </c>
      <c r="C14">
        <v>86</v>
      </c>
      <c r="D14">
        <v>84</v>
      </c>
      <c r="E14">
        <v>88</v>
      </c>
      <c r="F14" s="1">
        <f t="shared" si="1"/>
        <v>1.4280635977695082E-22</v>
      </c>
      <c r="G14" s="1">
        <f t="shared" si="2"/>
        <v>1.4280635977695082E-12</v>
      </c>
      <c r="H14" s="1">
        <f t="shared" si="3"/>
        <v>5.1002271348911015E-8</v>
      </c>
      <c r="I14">
        <f t="shared" si="0"/>
        <v>53000</v>
      </c>
      <c r="K14">
        <v>0</v>
      </c>
      <c r="L14">
        <f>K14/1000000</f>
        <v>0</v>
      </c>
      <c r="M14" s="1">
        <f>$K$10*($L$10+$M$10*((K14^$O$10)/(($N$10^$O$10)+(K14^$O$10))))/(1+$L$10+$M$10*((K14^$O$10)/(($N$10^$O$10)+(K14^$O$10))))</f>
        <v>1.1297960687603988E-8</v>
      </c>
      <c r="N14" s="1">
        <f>$K$10*($L$10+$M$10*((L14^$O$10)/(($P$10^$O$10)+(L14^$O$10))))/(1+$L$10+$M$10*((L14^$O$10)/(($P$10^$O$10)+(L14^$O$10))))</f>
        <v>1.1297960687603988E-8</v>
      </c>
    </row>
    <row r="15" spans="2:16" x14ac:dyDescent="0.25">
      <c r="B15">
        <v>0.216</v>
      </c>
      <c r="C15">
        <v>93</v>
      </c>
      <c r="D15">
        <v>91</v>
      </c>
      <c r="E15">
        <v>95</v>
      </c>
      <c r="F15" s="1">
        <f t="shared" si="1"/>
        <v>1.5443013324716774E-22</v>
      </c>
      <c r="G15" s="1">
        <f t="shared" si="2"/>
        <v>1.5443013324716775E-12</v>
      </c>
      <c r="H15" s="1">
        <f t="shared" si="3"/>
        <v>5.5153619016845632E-8</v>
      </c>
      <c r="I15">
        <f t="shared" si="0"/>
        <v>216000</v>
      </c>
      <c r="K15">
        <v>25</v>
      </c>
      <c r="L15">
        <f t="shared" ref="L15:L26" si="4">K15/1000000</f>
        <v>2.5000000000000001E-5</v>
      </c>
      <c r="M15" s="1">
        <f>$K$10*($L$10+$M$10*((K15^$O$10)/(($N$10^$O$10)+(K15^$O$10))))/(1+$L$10+$M$10*((K15^$O$10)/(($N$10^$O$10)+(K15^$O$10))))</f>
        <v>5.789734452432288E-8</v>
      </c>
      <c r="N15" s="1">
        <f>$K$10*($L$10+$M$10*((L15^$O$10)/(($P$10^$O$10)+(L15^$O$10))))/(1+$L$10+$M$10*((L15^$O$10)/(($P$10^$O$10)+(L15^$O$10))))</f>
        <v>1.139509032738116E-8</v>
      </c>
    </row>
    <row r="16" spans="2:16" x14ac:dyDescent="0.25">
      <c r="B16">
        <v>1</v>
      </c>
      <c r="C16">
        <v>93</v>
      </c>
      <c r="D16">
        <v>92</v>
      </c>
      <c r="E16">
        <v>94</v>
      </c>
      <c r="F16" s="1">
        <f t="shared" si="1"/>
        <v>1.5443013324716774E-22</v>
      </c>
      <c r="G16" s="1">
        <f t="shared" si="2"/>
        <v>1.5443013324716775E-12</v>
      </c>
      <c r="H16" s="1">
        <f t="shared" si="3"/>
        <v>5.5153619016845632E-8</v>
      </c>
      <c r="I16">
        <f>B16*10^6</f>
        <v>1000000</v>
      </c>
      <c r="K16">
        <v>50</v>
      </c>
      <c r="L16">
        <f t="shared" si="4"/>
        <v>5.0000000000000002E-5</v>
      </c>
      <c r="M16" s="1">
        <f>$K$10*($L$10+$M$10*((K16^$O$10)/(($N$10^$O$10)+(K16^$O$10))))/(1+$L$10+$M$10*((K16^$O$10)/(($N$10^$O$10)+(K16^$O$10))))</f>
        <v>5.7908502279184401E-8</v>
      </c>
      <c r="N16" s="1">
        <f>$K$10*($L$10+$M$10*((L16^$O$10)/(($P$10^$O$10)+(L16^$O$10))))/(1+$L$10+$M$10*((L16^$O$10)/(($P$10^$O$10)+(L16^$O$10))))</f>
        <v>1.1491816097196315E-8</v>
      </c>
    </row>
    <row r="17" spans="11:14" x14ac:dyDescent="0.25">
      <c r="K17">
        <v>250</v>
      </c>
      <c r="L17">
        <f t="shared" si="4"/>
        <v>2.5000000000000001E-4</v>
      </c>
      <c r="M17" s="1">
        <f>$K$10*($L$10+$M$10*((K17^$O$10)/(($N$10^$O$10)+(K17^$O$10))))/(1+$L$10+$M$10*((K17^$O$10)/(($N$10^$O$10)+(K17^$O$10))))</f>
        <v>5.791743233093261E-8</v>
      </c>
      <c r="N17" s="1">
        <f>$K$10*($L$10+$M$10*((L17^$O$10)/(($P$10^$O$10)+(L17^$O$10))))/(1+$L$10+$M$10*((L17^$O$10)/(($P$10^$O$10)+(L17^$O$10))))</f>
        <v>1.2251380267934733E-8</v>
      </c>
    </row>
    <row r="18" spans="11:14" x14ac:dyDescent="0.25">
      <c r="K18">
        <v>500</v>
      </c>
      <c r="L18">
        <f t="shared" si="4"/>
        <v>5.0000000000000001E-4</v>
      </c>
      <c r="M18" s="1">
        <f>$K$10*($L$10+$M$10*((K18^$O$10)/(($N$10^$O$10)+(K18^$O$10))))/(1+$L$10+$M$10*((K18^$O$10)/(($N$10^$O$10)+(K18^$O$10))))</f>
        <v>5.7918548828001764E-8</v>
      </c>
      <c r="N18" s="1">
        <f>$K$10*($L$10+$M$10*((L18^$O$10)/(($P$10^$O$10)+(L18^$O$10))))/(1+$L$10+$M$10*((L18^$O$10)/(($P$10^$O$10)+(L18^$O$10))))</f>
        <v>1.3166586226752907E-8</v>
      </c>
    </row>
    <row r="19" spans="11:14" x14ac:dyDescent="0.25">
      <c r="K19">
        <v>2500</v>
      </c>
      <c r="L19">
        <f t="shared" si="4"/>
        <v>2.5000000000000001E-3</v>
      </c>
      <c r="M19" s="1">
        <f>$K$10*($L$10+$M$10*((K19^$O$10)/(($N$10^$O$10)+(K19^$O$10))))/(1+$L$10+$M$10*((K19^$O$10)/(($N$10^$O$10)+(K19^$O$10))))</f>
        <v>5.7919442064162209E-8</v>
      </c>
      <c r="N19" s="1">
        <f>$K$10*($L$10+$M$10*((L19^$O$10)/(($P$10^$O$10)+(L19^$O$10))))/(1+$L$10+$M$10*((L19^$O$10)/(($P$10^$O$10)+(L19^$O$10))))</f>
        <v>1.9350143376649562E-8</v>
      </c>
    </row>
    <row r="20" spans="11:14" x14ac:dyDescent="0.25">
      <c r="K20">
        <v>5000</v>
      </c>
      <c r="L20">
        <f t="shared" si="4"/>
        <v>5.0000000000000001E-3</v>
      </c>
      <c r="M20" s="1">
        <f>$K$10*($L$10+$M$10*((K20^$O$10)/(($N$10^$O$10)+(K20^$O$10))))/(1+$L$10+$M$10*((K20^$O$10)/(($N$10^$O$10)+(K20^$O$10))))</f>
        <v>5.7919553721088953E-8</v>
      </c>
      <c r="N20" s="1">
        <f>$K$10*($L$10+$M$10*((L20^$O$10)/(($P$10^$O$10)+(L20^$O$10))))/(1+$L$10+$M$10*((L20^$O$10)/(($P$10^$O$10)+(L20^$O$10))))</f>
        <v>2.5030530345111623E-8</v>
      </c>
    </row>
    <row r="21" spans="11:14" x14ac:dyDescent="0.25">
      <c r="K21">
        <v>25000</v>
      </c>
      <c r="L21">
        <f t="shared" si="4"/>
        <v>2.5000000000000001E-2</v>
      </c>
      <c r="M21" s="1">
        <f>$K$10*($L$10+$M$10*((K21^$O$10)/(($N$10^$O$10)+(K21^$O$10))))/(1+$L$10+$M$10*((K21^$O$10)/(($N$10^$O$10)+(K21^$O$10))))</f>
        <v>5.7919643047015411E-8</v>
      </c>
      <c r="N21" s="1">
        <f>$K$10*($L$10+$M$10*((L21^$O$10)/(($P$10^$O$10)+(L21^$O$10))))/(1+$L$10+$M$10*((L21^$O$10)/(($P$10^$O$10)+(L21^$O$10))))</f>
        <v>4.2820526091204701E-8</v>
      </c>
    </row>
    <row r="22" spans="11:14" x14ac:dyDescent="0.25">
      <c r="K22">
        <v>50000</v>
      </c>
      <c r="L22">
        <f t="shared" si="4"/>
        <v>0.05</v>
      </c>
      <c r="M22" s="1">
        <f>$K$10*($L$10+$M$10*((K22^$O$10)/(($N$10^$O$10)+(K22^$O$10))))/(1+$L$10+$M$10*((K22^$O$10)/(($N$10^$O$10)+(K22^$O$10))))</f>
        <v>5.7919654212780295E-8</v>
      </c>
      <c r="N22" s="1">
        <f>$K$10*($L$10+$M$10*((L22^$O$10)/(($P$10^$O$10)+(L22^$O$10))))/(1+$L$10+$M$10*((L22^$O$10)/(($P$10^$O$10)+(L22^$O$10))))</f>
        <v>4.891135789688366E-8</v>
      </c>
    </row>
    <row r="23" spans="11:14" x14ac:dyDescent="0.25">
      <c r="K23">
        <v>250000</v>
      </c>
      <c r="L23">
        <f t="shared" si="4"/>
        <v>0.25</v>
      </c>
      <c r="M23" s="1">
        <f>$K$10*($L$10+$M$10*((K23^$O$10)/(($N$10^$O$10)+(K23^$O$10))))/(1+$L$10+$M$10*((K23^$O$10)/(($N$10^$O$10)+(K23^$O$10))))</f>
        <v>5.7919663145396051E-8</v>
      </c>
      <c r="N23" s="1">
        <f>$K$10*($L$10+$M$10*((L23^$O$10)/(($P$10^$O$10)+(L23^$O$10))))/(1+$L$10+$M$10*((L23^$O$10)/(($P$10^$O$10)+(L23^$O$10))))</f>
        <v>5.5788588247282877E-8</v>
      </c>
    </row>
    <row r="24" spans="11:14" x14ac:dyDescent="0.25">
      <c r="K24">
        <v>500000</v>
      </c>
      <c r="L24">
        <f t="shared" si="4"/>
        <v>0.5</v>
      </c>
      <c r="M24" s="1">
        <f>$K$10*($L$10+$M$10*((K24^$O$10)/(($N$10^$O$10)+(K24^$O$10))))/(1+$L$10+$M$10*((K24^$O$10)/(($N$10^$O$10)+(K24^$O$10))))</f>
        <v>5.7919664261973246E-8</v>
      </c>
      <c r="N24" s="1">
        <f>$K$10*($L$10+$M$10*((L24^$O$10)/(($P$10^$O$10)+(L24^$O$10))))/(1+$L$10+$M$10*((L24^$O$10)/(($P$10^$O$10)+(L24^$O$10))))</f>
        <v>5.6829204337400882E-8</v>
      </c>
    </row>
    <row r="25" spans="11:14" x14ac:dyDescent="0.25">
      <c r="K25">
        <v>750000</v>
      </c>
      <c r="L25">
        <f t="shared" si="4"/>
        <v>0.75</v>
      </c>
      <c r="M25" s="1">
        <f>$K$10*($L$10+$M$10*((K25^$O$10)/(($N$10^$O$10)+(K25^$O$10))))/(1+$L$10+$M$10*((K25^$O$10)/(($N$10^$O$10)+(K25^$O$10))))</f>
        <v>5.791966463416567E-8</v>
      </c>
      <c r="N25" s="1">
        <f>$K$10*($L$10+$M$10*((L25^$O$10)/(($P$10^$O$10)+(L25^$O$10))))/(1+$L$10+$M$10*((L25^$O$10)/(($P$10^$O$10)+(L25^$O$10))))</f>
        <v>5.7186978947320875E-8</v>
      </c>
    </row>
    <row r="26" spans="11:14" x14ac:dyDescent="0.25">
      <c r="K26">
        <v>1000000</v>
      </c>
      <c r="L26">
        <f t="shared" si="4"/>
        <v>1</v>
      </c>
      <c r="M26" s="1">
        <f>$K$10*($L$10+$M$10*((K26^$O$10)/(($N$10^$O$10)+(K26^$O$10))))/(1+$L$10+$M$10*((K26^$O$10)/(($N$10^$O$10)+(K26^$O$10))))</f>
        <v>5.7919664820261879E-8</v>
      </c>
      <c r="N26" s="1">
        <f>$K$10*($L$10+$M$10*((L26^$O$10)/(($P$10^$O$10)+(L26^$O$10))))/(1+$L$10+$M$10*((L26^$O$10)/(($P$10^$O$10)+(L26^$O$10))))</f>
        <v>5.7367983055273359E-8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Astaillius X</dc:creator>
  <cp:lastModifiedBy>Astaillius X</cp:lastModifiedBy>
  <dcterms:created xsi:type="dcterms:W3CDTF">2020-05-10T21:41:06Z</dcterms:created>
  <dcterms:modified xsi:type="dcterms:W3CDTF">2020-05-12T20:13:53Z</dcterms:modified>
</cp:coreProperties>
</file>